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3770" windowHeight="7995" tabRatio="884" firstSheet="5" activeTab="9"/>
  </bookViews>
  <sheets>
    <sheet name="Parameter" sheetId="1" r:id="rId1"/>
    <sheet name="Open purchase order" sheetId="5" r:id="rId2"/>
    <sheet name="Purch_Received not invoiced" sheetId="2" r:id="rId3"/>
    <sheet name="Open sales orders" sheetId="6" r:id="rId4"/>
    <sheet name="Sales_Delived not invoiced" sheetId="3" r:id="rId5"/>
    <sheet name="Prod_picked not ended" sheetId="4" r:id="rId6"/>
    <sheet name="Prod_Finished not ended" sheetId="7" r:id="rId7"/>
    <sheet name="Open production order" sheetId="8" r:id="rId8"/>
    <sheet name="Test 1" sheetId="9" r:id="rId9"/>
    <sheet name="Test 2" sheetId="10" r:id="rId10"/>
    <sheet name="Sheet3" sheetId="11" r:id="rId11"/>
    <sheet name="120010 trans" sheetId="12" r:id="rId12"/>
  </sheets>
  <definedNames>
    <definedName name="AtlasReport_1" localSheetId="2">'Purch_Received not invoiced'!$A$1:$K$5</definedName>
    <definedName name="AtlasReport_10" localSheetId="11">'120010 trans'!$A$1:$H$951</definedName>
    <definedName name="AtlasReport_2" localSheetId="4">'Sales_Delived not invoiced'!$A$1:$K$69</definedName>
    <definedName name="AtlasReport_3" localSheetId="5">'Prod_picked not ended'!$A$1:$G$5</definedName>
    <definedName name="AtlasReport_4" localSheetId="1">'Open purchase order'!$A$1:$M$89</definedName>
    <definedName name="AtlasReport_5" localSheetId="3">'Open sales orders'!$A$1:$M$77</definedName>
    <definedName name="AtlasReport_6" localSheetId="6">'Prod_Finished not ended'!$A$1:$F$5</definedName>
    <definedName name="AtlasReport_7" localSheetId="7">'Open production order'!$A$1:$G$5</definedName>
    <definedName name="AtlasReport_8" localSheetId="8">'Test 1'!$A$1:$K$69</definedName>
    <definedName name="AtlasReport_9" localSheetId="9">'Test 2'!$A$1:$M$914</definedName>
    <definedName name="DataAreaId">Parameter!$B$1</definedName>
    <definedName name="DateFormat">Parameter!$G$1</definedName>
    <definedName name="DatePeriod">Parameter!$D$2</definedName>
    <definedName name="ExcludeDate">Parameter!$G$2</definedName>
    <definedName name="RptDate">Parameter!$B$2</definedName>
  </definedNames>
  <calcPr calcId="145621"/>
</workbook>
</file>

<file path=xl/calcChain.xml><?xml version="1.0" encoding="utf-8"?>
<calcChain xmlns="http://schemas.openxmlformats.org/spreadsheetml/2006/main">
  <c r="H913" i="10" l="1"/>
  <c r="K68" i="9"/>
  <c r="G950" i="12"/>
  <c r="F950" i="12"/>
  <c r="H950" i="12"/>
  <c r="H68" i="9"/>
  <c r="K68" i="3"/>
  <c r="F4" i="4"/>
  <c r="E4" i="4"/>
  <c r="E4" i="8"/>
  <c r="H4" i="2"/>
  <c r="H68" i="3"/>
  <c r="H76" i="6"/>
  <c r="F4" i="7"/>
  <c r="E4" i="7"/>
  <c r="H88" i="5"/>
  <c r="M3" i="10"/>
  <c r="M7" i="10"/>
  <c r="M11" i="10"/>
  <c r="M15" i="10"/>
  <c r="M19" i="10"/>
  <c r="M23" i="10"/>
  <c r="M27" i="10"/>
  <c r="M31" i="10"/>
  <c r="M35" i="10"/>
  <c r="M39" i="10"/>
  <c r="M43" i="10"/>
  <c r="M47" i="10"/>
  <c r="M51" i="10"/>
  <c r="M55" i="10"/>
  <c r="M59" i="10"/>
  <c r="M63" i="10"/>
  <c r="M67" i="10"/>
  <c r="M71" i="10"/>
  <c r="M75" i="10"/>
  <c r="M79" i="10"/>
  <c r="M83" i="10"/>
  <c r="M87" i="10"/>
  <c r="M91" i="10"/>
  <c r="M95" i="10"/>
  <c r="M99" i="10"/>
  <c r="M103" i="10"/>
  <c r="M107" i="10"/>
  <c r="M111" i="10"/>
  <c r="M115" i="10"/>
  <c r="M119" i="10"/>
  <c r="M123" i="10"/>
  <c r="M127" i="10"/>
  <c r="M131" i="10"/>
  <c r="M135" i="10"/>
  <c r="M139" i="10"/>
  <c r="M143" i="10"/>
  <c r="M147" i="10"/>
  <c r="M151" i="10"/>
  <c r="M155" i="10"/>
  <c r="M159" i="10"/>
  <c r="M163" i="10"/>
  <c r="M167" i="10"/>
  <c r="M171" i="10"/>
  <c r="M175" i="10"/>
  <c r="M179" i="10"/>
  <c r="M183" i="10"/>
  <c r="M187" i="10"/>
  <c r="M191" i="10"/>
  <c r="M195" i="10"/>
  <c r="M199" i="10"/>
  <c r="M203" i="10"/>
  <c r="M207" i="10"/>
  <c r="M211" i="10"/>
  <c r="M215" i="10"/>
  <c r="M219" i="10"/>
  <c r="M223" i="10"/>
  <c r="M227" i="10"/>
  <c r="M231" i="10"/>
  <c r="M235" i="10"/>
  <c r="M239" i="10"/>
  <c r="M243" i="10"/>
  <c r="M247" i="10"/>
  <c r="M251" i="10"/>
  <c r="M255" i="10"/>
  <c r="M259" i="10"/>
  <c r="M263" i="10"/>
  <c r="M267" i="10"/>
  <c r="M271" i="10"/>
  <c r="M275" i="10"/>
  <c r="M279" i="10"/>
  <c r="M283" i="10"/>
  <c r="M287" i="10"/>
  <c r="M291" i="10"/>
  <c r="M295" i="10"/>
  <c r="M299" i="10"/>
  <c r="M303" i="10"/>
  <c r="M307" i="10"/>
  <c r="M311" i="10"/>
  <c r="M315" i="10"/>
  <c r="M319" i="10"/>
  <c r="M323" i="10"/>
  <c r="M327" i="10"/>
  <c r="M331" i="10"/>
  <c r="M335" i="10"/>
  <c r="M339" i="10"/>
  <c r="M343" i="10"/>
  <c r="M347" i="10"/>
  <c r="M351" i="10"/>
  <c r="M355" i="10"/>
  <c r="M359" i="10"/>
  <c r="M363" i="10"/>
  <c r="M367" i="10"/>
  <c r="M371" i="10"/>
  <c r="M375" i="10"/>
  <c r="M379" i="10"/>
  <c r="M383" i="10"/>
  <c r="M387" i="10"/>
  <c r="M391" i="10"/>
  <c r="M395" i="10"/>
  <c r="M399" i="10"/>
  <c r="M403" i="10"/>
  <c r="M407" i="10"/>
  <c r="M411" i="10"/>
  <c r="M415" i="10"/>
  <c r="M419" i="10"/>
  <c r="M423" i="10"/>
  <c r="M427" i="10"/>
  <c r="M431" i="10"/>
  <c r="M435" i="10"/>
  <c r="M439" i="10"/>
  <c r="M443" i="10"/>
  <c r="M447" i="10"/>
  <c r="M451" i="10"/>
  <c r="M455" i="10"/>
  <c r="M459" i="10"/>
  <c r="M463" i="10"/>
  <c r="M467" i="10"/>
  <c r="M471" i="10"/>
  <c r="M475" i="10"/>
  <c r="M479" i="10"/>
  <c r="M483" i="10"/>
  <c r="M487" i="10"/>
  <c r="M491" i="10"/>
  <c r="M495" i="10"/>
  <c r="M499" i="10"/>
  <c r="M503" i="10"/>
  <c r="M507" i="10"/>
  <c r="M4" i="10"/>
  <c r="M8" i="10"/>
  <c r="M12" i="10"/>
  <c r="M16" i="10"/>
  <c r="M20" i="10"/>
  <c r="M24" i="10"/>
  <c r="M28" i="10"/>
  <c r="M32" i="10"/>
  <c r="M36" i="10"/>
  <c r="M40" i="10"/>
  <c r="M44" i="10"/>
  <c r="M48" i="10"/>
  <c r="M52" i="10"/>
  <c r="M56" i="10"/>
  <c r="M60" i="10"/>
  <c r="M64" i="10"/>
  <c r="M68" i="10"/>
  <c r="M72" i="10"/>
  <c r="M76" i="10"/>
  <c r="M80" i="10"/>
  <c r="M84" i="10"/>
  <c r="M88" i="10"/>
  <c r="M92" i="10"/>
  <c r="M96" i="10"/>
  <c r="M100" i="10"/>
  <c r="M104" i="10"/>
  <c r="M108" i="10"/>
  <c r="M112" i="10"/>
  <c r="M116" i="10"/>
  <c r="M120" i="10"/>
  <c r="M124" i="10"/>
  <c r="M128" i="10"/>
  <c r="M132" i="10"/>
  <c r="M136" i="10"/>
  <c r="M140" i="10"/>
  <c r="M144" i="10"/>
  <c r="M148" i="10"/>
  <c r="M152" i="10"/>
  <c r="M156" i="10"/>
  <c r="M160" i="10"/>
  <c r="M164" i="10"/>
  <c r="M168" i="10"/>
  <c r="M172" i="10"/>
  <c r="M176" i="10"/>
  <c r="M180" i="10"/>
  <c r="M184" i="10"/>
  <c r="M188" i="10"/>
  <c r="M192" i="10"/>
  <c r="M196" i="10"/>
  <c r="M200" i="10"/>
  <c r="M204" i="10"/>
  <c r="M208" i="10"/>
  <c r="M212" i="10"/>
  <c r="M216" i="10"/>
  <c r="M220" i="10"/>
  <c r="M224" i="10"/>
  <c r="M228" i="10"/>
  <c r="M232" i="10"/>
  <c r="M236" i="10"/>
  <c r="M240" i="10"/>
  <c r="M244" i="10"/>
  <c r="M248" i="10"/>
  <c r="M252" i="10"/>
  <c r="M256" i="10"/>
  <c r="M260" i="10"/>
  <c r="M264" i="10"/>
  <c r="M268" i="10"/>
  <c r="M272" i="10"/>
  <c r="M276" i="10"/>
  <c r="M280" i="10"/>
  <c r="M284" i="10"/>
  <c r="M288" i="10"/>
  <c r="M292" i="10"/>
  <c r="M296" i="10"/>
  <c r="M300" i="10"/>
  <c r="M304" i="10"/>
  <c r="M308" i="10"/>
  <c r="M312" i="10"/>
  <c r="M316" i="10"/>
  <c r="M320" i="10"/>
  <c r="M324" i="10"/>
  <c r="M328" i="10"/>
  <c r="M332" i="10"/>
  <c r="M336" i="10"/>
  <c r="M340" i="10"/>
  <c r="M344" i="10"/>
  <c r="M348" i="10"/>
  <c r="M352" i="10"/>
  <c r="M356" i="10"/>
  <c r="M360" i="10"/>
  <c r="M364" i="10"/>
  <c r="M368" i="10"/>
  <c r="M372" i="10"/>
  <c r="M376" i="10"/>
  <c r="M5" i="10"/>
  <c r="M9" i="10"/>
  <c r="M13" i="10"/>
  <c r="M17" i="10"/>
  <c r="M21" i="10"/>
  <c r="M25" i="10"/>
  <c r="M29" i="10"/>
  <c r="M33" i="10"/>
  <c r="M37" i="10"/>
  <c r="M41" i="10"/>
  <c r="M45" i="10"/>
  <c r="M49" i="10"/>
  <c r="M53" i="10"/>
  <c r="M57" i="10"/>
  <c r="M61" i="10"/>
  <c r="M65" i="10"/>
  <c r="M69" i="10"/>
  <c r="M73" i="10"/>
  <c r="M77" i="10"/>
  <c r="M81" i="10"/>
  <c r="M85" i="10"/>
  <c r="M89" i="10"/>
  <c r="M93" i="10"/>
  <c r="M97" i="10"/>
  <c r="M101" i="10"/>
  <c r="M105" i="10"/>
  <c r="M109" i="10"/>
  <c r="M113" i="10"/>
  <c r="M117" i="10"/>
  <c r="M121" i="10"/>
  <c r="M125" i="10"/>
  <c r="M129" i="10"/>
  <c r="M133" i="10"/>
  <c r="M137" i="10"/>
  <c r="M141" i="10"/>
  <c r="M145" i="10"/>
  <c r="M149" i="10"/>
  <c r="M153" i="10"/>
  <c r="M157" i="10"/>
  <c r="M161" i="10"/>
  <c r="M165" i="10"/>
  <c r="M169" i="10"/>
  <c r="M173" i="10"/>
  <c r="M177" i="10"/>
  <c r="M181" i="10"/>
  <c r="M185" i="10"/>
  <c r="M189" i="10"/>
  <c r="M193" i="10"/>
  <c r="M197" i="10"/>
  <c r="M201" i="10"/>
  <c r="M205" i="10"/>
  <c r="M209" i="10"/>
  <c r="M213" i="10"/>
  <c r="M217" i="10"/>
  <c r="M221" i="10"/>
  <c r="M225" i="10"/>
  <c r="M229" i="10"/>
  <c r="M233" i="10"/>
  <c r="M237" i="10"/>
  <c r="M241" i="10"/>
  <c r="M245" i="10"/>
  <c r="M249" i="10"/>
  <c r="M253" i="10"/>
  <c r="M257" i="10"/>
  <c r="M261" i="10"/>
  <c r="M265" i="10"/>
  <c r="M269" i="10"/>
  <c r="M273" i="10"/>
  <c r="M277" i="10"/>
  <c r="M281" i="10"/>
  <c r="M285" i="10"/>
  <c r="M289" i="10"/>
  <c r="M293" i="10"/>
  <c r="M297" i="10"/>
  <c r="M301" i="10"/>
  <c r="M6" i="10"/>
  <c r="M10" i="10"/>
  <c r="M14" i="10"/>
  <c r="M18" i="10"/>
  <c r="M22" i="10"/>
  <c r="M26" i="10"/>
  <c r="M30" i="10"/>
  <c r="M34" i="10"/>
  <c r="M38" i="10"/>
  <c r="M42" i="10"/>
  <c r="M46" i="10"/>
  <c r="M50" i="10"/>
  <c r="M54" i="10"/>
  <c r="M58" i="10"/>
  <c r="M62" i="10"/>
  <c r="M66" i="10"/>
  <c r="M70" i="10"/>
  <c r="M74" i="10"/>
  <c r="M78" i="10"/>
  <c r="M82" i="10"/>
  <c r="M86" i="10"/>
  <c r="M90" i="10"/>
  <c r="M94" i="10"/>
  <c r="M98" i="10"/>
  <c r="M102" i="10"/>
  <c r="M106" i="10"/>
  <c r="M110" i="10"/>
  <c r="M114" i="10"/>
  <c r="M118" i="10"/>
  <c r="M122" i="10"/>
  <c r="M126" i="10"/>
  <c r="M130" i="10"/>
  <c r="M134" i="10"/>
  <c r="M138" i="10"/>
  <c r="M142" i="10"/>
  <c r="M146" i="10"/>
  <c r="M150" i="10"/>
  <c r="M154" i="10"/>
  <c r="M158" i="10"/>
  <c r="M162" i="10"/>
  <c r="M166" i="10"/>
  <c r="M170" i="10"/>
  <c r="M174" i="10"/>
  <c r="M178" i="10"/>
  <c r="M182" i="10"/>
  <c r="M186" i="10"/>
  <c r="M190" i="10"/>
  <c r="M194" i="10"/>
  <c r="M198" i="10"/>
  <c r="M202" i="10"/>
  <c r="M206" i="10"/>
  <c r="M210" i="10"/>
  <c r="M214" i="10"/>
  <c r="M218" i="10"/>
  <c r="M222" i="10"/>
  <c r="M226" i="10"/>
  <c r="M230" i="10"/>
  <c r="M234" i="10"/>
  <c r="M238" i="10"/>
  <c r="M242" i="10"/>
  <c r="M246" i="10"/>
  <c r="M250" i="10"/>
  <c r="M254" i="10"/>
  <c r="M258" i="10"/>
  <c r="M262" i="10"/>
  <c r="M266" i="10"/>
  <c r="M270" i="10"/>
  <c r="M274" i="10"/>
  <c r="M278" i="10"/>
  <c r="M282" i="10"/>
  <c r="M286" i="10"/>
  <c r="M290" i="10"/>
  <c r="M294" i="10"/>
  <c r="M298" i="10"/>
  <c r="M302" i="10"/>
  <c r="M306" i="10"/>
  <c r="M310" i="10"/>
  <c r="M314" i="10"/>
  <c r="M318" i="10"/>
  <c r="M322" i="10"/>
  <c r="M326" i="10"/>
  <c r="M330" i="10"/>
  <c r="M334" i="10"/>
  <c r="M338" i="10"/>
  <c r="M342" i="10"/>
  <c r="M346" i="10"/>
  <c r="M350" i="10"/>
  <c r="M354" i="10"/>
  <c r="M358" i="10"/>
  <c r="M362" i="10"/>
  <c r="M366" i="10"/>
  <c r="M370" i="10"/>
  <c r="M374" i="10"/>
  <c r="M305" i="10"/>
  <c r="M321" i="10"/>
  <c r="M337" i="10"/>
  <c r="M353" i="10"/>
  <c r="M369" i="10"/>
  <c r="M380" i="10"/>
  <c r="M385" i="10"/>
  <c r="M390" i="10"/>
  <c r="M396" i="10"/>
  <c r="M401" i="10"/>
  <c r="M406" i="10"/>
  <c r="M412" i="10"/>
  <c r="M417" i="10"/>
  <c r="M422" i="10"/>
  <c r="M428" i="10"/>
  <c r="M433" i="10"/>
  <c r="M438" i="10"/>
  <c r="M444" i="10"/>
  <c r="M449" i="10"/>
  <c r="M454" i="10"/>
  <c r="M460" i="10"/>
  <c r="M465" i="10"/>
  <c r="M470" i="10"/>
  <c r="M476" i="10"/>
  <c r="M481" i="10"/>
  <c r="M486" i="10"/>
  <c r="M492" i="10"/>
  <c r="M497" i="10"/>
  <c r="M502" i="10"/>
  <c r="M508" i="10"/>
  <c r="M512" i="10"/>
  <c r="M516" i="10"/>
  <c r="M520" i="10"/>
  <c r="M524" i="10"/>
  <c r="M528" i="10"/>
  <c r="M532" i="10"/>
  <c r="M536" i="10"/>
  <c r="M540" i="10"/>
  <c r="M544" i="10"/>
  <c r="M548" i="10"/>
  <c r="M552" i="10"/>
  <c r="M556" i="10"/>
  <c r="M560" i="10"/>
  <c r="M564" i="10"/>
  <c r="M568" i="10"/>
  <c r="M572" i="10"/>
  <c r="M576" i="10"/>
  <c r="M580" i="10"/>
  <c r="M584" i="10"/>
  <c r="M588" i="10"/>
  <c r="M592" i="10"/>
  <c r="M596" i="10"/>
  <c r="M600" i="10"/>
  <c r="M604" i="10"/>
  <c r="M608" i="10"/>
  <c r="M612" i="10"/>
  <c r="M616" i="10"/>
  <c r="M620" i="10"/>
  <c r="M624" i="10"/>
  <c r="M628" i="10"/>
  <c r="M632" i="10"/>
  <c r="M636" i="10"/>
  <c r="M640" i="10"/>
  <c r="M644" i="10"/>
  <c r="M648" i="10"/>
  <c r="M652" i="10"/>
  <c r="M656" i="10"/>
  <c r="M660" i="10"/>
  <c r="M664" i="10"/>
  <c r="M668" i="10"/>
  <c r="M672" i="10"/>
  <c r="M676" i="10"/>
  <c r="M680" i="10"/>
  <c r="M684" i="10"/>
  <c r="M688" i="10"/>
  <c r="M692" i="10"/>
  <c r="M696" i="10"/>
  <c r="M700" i="10"/>
  <c r="M704" i="10"/>
  <c r="M708" i="10"/>
  <c r="M712" i="10"/>
  <c r="M716" i="10"/>
  <c r="M720" i="10"/>
  <c r="M724" i="10"/>
  <c r="M728" i="10"/>
  <c r="M732" i="10"/>
  <c r="M736" i="10"/>
  <c r="M740" i="10"/>
  <c r="M744" i="10"/>
  <c r="M748" i="10"/>
  <c r="M752" i="10"/>
  <c r="M756" i="10"/>
  <c r="M760" i="10"/>
  <c r="M764" i="10"/>
  <c r="M768" i="10"/>
  <c r="M772" i="10"/>
  <c r="M776" i="10"/>
  <c r="M780" i="10"/>
  <c r="M784" i="10"/>
  <c r="M788" i="10"/>
  <c r="M792" i="10"/>
  <c r="M796" i="10"/>
  <c r="M800" i="10"/>
  <c r="M804" i="10"/>
  <c r="M808" i="10"/>
  <c r="M812" i="10"/>
  <c r="M816" i="10"/>
  <c r="M820" i="10"/>
  <c r="M824" i="10"/>
  <c r="M828" i="10"/>
  <c r="M832" i="10"/>
  <c r="M836" i="10"/>
  <c r="M840" i="10"/>
  <c r="M844" i="10"/>
  <c r="M848" i="10"/>
  <c r="M852" i="10"/>
  <c r="M856" i="10"/>
  <c r="M860" i="10"/>
  <c r="M864" i="10"/>
  <c r="M868" i="10"/>
  <c r="M872" i="10"/>
  <c r="M876" i="10"/>
  <c r="M880" i="10"/>
  <c r="M884" i="10"/>
  <c r="M888" i="10"/>
  <c r="M892" i="10"/>
  <c r="M896" i="10"/>
  <c r="M900" i="10"/>
  <c r="M904" i="10"/>
  <c r="M908" i="10"/>
  <c r="M912" i="10"/>
  <c r="M681" i="10"/>
  <c r="M689" i="10"/>
  <c r="M697" i="10"/>
  <c r="M705" i="10"/>
  <c r="M709" i="10"/>
  <c r="M717" i="10"/>
  <c r="M721" i="10"/>
  <c r="M729" i="10"/>
  <c r="M737" i="10"/>
  <c r="M741" i="10"/>
  <c r="M749" i="10"/>
  <c r="M753" i="10"/>
  <c r="M761" i="10"/>
  <c r="M765" i="10"/>
  <c r="M773" i="10"/>
  <c r="M777" i="10"/>
  <c r="M781" i="10"/>
  <c r="M789" i="10"/>
  <c r="M793" i="10"/>
  <c r="M801" i="10"/>
  <c r="M805" i="10"/>
  <c r="M813" i="10"/>
  <c r="M817" i="10"/>
  <c r="M825" i="10"/>
  <c r="M829" i="10"/>
  <c r="M833" i="10"/>
  <c r="M841" i="10"/>
  <c r="M845" i="10"/>
  <c r="M853" i="10"/>
  <c r="M857" i="10"/>
  <c r="M865" i="10"/>
  <c r="M869" i="10"/>
  <c r="M877" i="10"/>
  <c r="M881" i="10"/>
  <c r="M885" i="10"/>
  <c r="M893" i="10"/>
  <c r="M897" i="10"/>
  <c r="M901" i="10"/>
  <c r="M909" i="10"/>
  <c r="M738" i="10"/>
  <c r="M758" i="10"/>
  <c r="M766" i="10"/>
  <c r="M770" i="10"/>
  <c r="M782" i="10"/>
  <c r="M790" i="10"/>
  <c r="M798" i="10"/>
  <c r="M806" i="10"/>
  <c r="M810" i="10"/>
  <c r="M822" i="10"/>
  <c r="M826" i="10"/>
  <c r="M838" i="10"/>
  <c r="M842" i="10"/>
  <c r="M850" i="10"/>
  <c r="M858" i="10"/>
  <c r="M309" i="10"/>
  <c r="M325" i="10"/>
  <c r="M341" i="10"/>
  <c r="M357" i="10"/>
  <c r="M373" i="10"/>
  <c r="M381" i="10"/>
  <c r="M386" i="10"/>
  <c r="M392" i="10"/>
  <c r="M397" i="10"/>
  <c r="M402" i="10"/>
  <c r="M408" i="10"/>
  <c r="M413" i="10"/>
  <c r="M418" i="10"/>
  <c r="M424" i="10"/>
  <c r="M429" i="10"/>
  <c r="M434" i="10"/>
  <c r="M440" i="10"/>
  <c r="M445" i="10"/>
  <c r="M450" i="10"/>
  <c r="M456" i="10"/>
  <c r="M461" i="10"/>
  <c r="M466" i="10"/>
  <c r="M472" i="10"/>
  <c r="M477" i="10"/>
  <c r="M482" i="10"/>
  <c r="M488" i="10"/>
  <c r="M493" i="10"/>
  <c r="M498" i="10"/>
  <c r="M504" i="10"/>
  <c r="M509" i="10"/>
  <c r="M513" i="10"/>
  <c r="M517" i="10"/>
  <c r="M521" i="10"/>
  <c r="M525" i="10"/>
  <c r="M529" i="10"/>
  <c r="M533" i="10"/>
  <c r="M537" i="10"/>
  <c r="M541" i="10"/>
  <c r="M545" i="10"/>
  <c r="M549" i="10"/>
  <c r="M553" i="10"/>
  <c r="M557" i="10"/>
  <c r="M561" i="10"/>
  <c r="M565" i="10"/>
  <c r="M569" i="10"/>
  <c r="M573" i="10"/>
  <c r="M577" i="10"/>
  <c r="M581" i="10"/>
  <c r="M585" i="10"/>
  <c r="M589" i="10"/>
  <c r="M593" i="10"/>
  <c r="M597" i="10"/>
  <c r="M601" i="10"/>
  <c r="M605" i="10"/>
  <c r="M609" i="10"/>
  <c r="M613" i="10"/>
  <c r="M617" i="10"/>
  <c r="M621" i="10"/>
  <c r="M625" i="10"/>
  <c r="M629" i="10"/>
  <c r="M633" i="10"/>
  <c r="M637" i="10"/>
  <c r="M641" i="10"/>
  <c r="M645" i="10"/>
  <c r="M649" i="10"/>
  <c r="M653" i="10"/>
  <c r="M657" i="10"/>
  <c r="M661" i="10"/>
  <c r="M665" i="10"/>
  <c r="M669" i="10"/>
  <c r="M673" i="10"/>
  <c r="M677" i="10"/>
  <c r="M685" i="10"/>
  <c r="M693" i="10"/>
  <c r="M701" i="10"/>
  <c r="M713" i="10"/>
  <c r="M725" i="10"/>
  <c r="M733" i="10"/>
  <c r="M745" i="10"/>
  <c r="M757" i="10"/>
  <c r="M769" i="10"/>
  <c r="M785" i="10"/>
  <c r="M797" i="10"/>
  <c r="M809" i="10"/>
  <c r="M821" i="10"/>
  <c r="M837" i="10"/>
  <c r="M849" i="10"/>
  <c r="M861" i="10"/>
  <c r="M873" i="10"/>
  <c r="M889" i="10"/>
  <c r="M905" i="10"/>
  <c r="M750" i="10"/>
  <c r="M774" i="10"/>
  <c r="M786" i="10"/>
  <c r="M802" i="10"/>
  <c r="M818" i="10"/>
  <c r="M830" i="10"/>
  <c r="M846" i="10"/>
  <c r="M313" i="10"/>
  <c r="M329" i="10"/>
  <c r="M345" i="10"/>
  <c r="M361" i="10"/>
  <c r="M377" i="10"/>
  <c r="M382" i="10"/>
  <c r="M388" i="10"/>
  <c r="M393" i="10"/>
  <c r="M398" i="10"/>
  <c r="M404" i="10"/>
  <c r="M409" i="10"/>
  <c r="M414" i="10"/>
  <c r="M420" i="10"/>
  <c r="M425" i="10"/>
  <c r="M430" i="10"/>
  <c r="M436" i="10"/>
  <c r="M441" i="10"/>
  <c r="M446" i="10"/>
  <c r="M452" i="10"/>
  <c r="M457" i="10"/>
  <c r="M462" i="10"/>
  <c r="M468" i="10"/>
  <c r="M473" i="10"/>
  <c r="M478" i="10"/>
  <c r="M484" i="10"/>
  <c r="M489" i="10"/>
  <c r="M494" i="10"/>
  <c r="M500" i="10"/>
  <c r="M505" i="10"/>
  <c r="M510" i="10"/>
  <c r="M514" i="10"/>
  <c r="M518" i="10"/>
  <c r="M522" i="10"/>
  <c r="M526" i="10"/>
  <c r="M530" i="10"/>
  <c r="M534" i="10"/>
  <c r="M538" i="10"/>
  <c r="M542" i="10"/>
  <c r="M546" i="10"/>
  <c r="M550" i="10"/>
  <c r="M554" i="10"/>
  <c r="M558" i="10"/>
  <c r="M562" i="10"/>
  <c r="M566" i="10"/>
  <c r="M570" i="10"/>
  <c r="M574" i="10"/>
  <c r="M578" i="10"/>
  <c r="M582" i="10"/>
  <c r="M586" i="10"/>
  <c r="M590" i="10"/>
  <c r="M594" i="10"/>
  <c r="M598" i="10"/>
  <c r="M602" i="10"/>
  <c r="M606" i="10"/>
  <c r="M610" i="10"/>
  <c r="M614" i="10"/>
  <c r="M618" i="10"/>
  <c r="M622" i="10"/>
  <c r="M626" i="10"/>
  <c r="M630" i="10"/>
  <c r="M634" i="10"/>
  <c r="M638" i="10"/>
  <c r="M642" i="10"/>
  <c r="M646" i="10"/>
  <c r="M650" i="10"/>
  <c r="M654" i="10"/>
  <c r="M658" i="10"/>
  <c r="M662" i="10"/>
  <c r="M666" i="10"/>
  <c r="M670" i="10"/>
  <c r="M674" i="10"/>
  <c r="M678" i="10"/>
  <c r="M682" i="10"/>
  <c r="M686" i="10"/>
  <c r="M690" i="10"/>
  <c r="M694" i="10"/>
  <c r="M698" i="10"/>
  <c r="M702" i="10"/>
  <c r="M706" i="10"/>
  <c r="M710" i="10"/>
  <c r="M714" i="10"/>
  <c r="M718" i="10"/>
  <c r="M722" i="10"/>
  <c r="M726" i="10"/>
  <c r="M730" i="10"/>
  <c r="M734" i="10"/>
  <c r="M742" i="10"/>
  <c r="M746" i="10"/>
  <c r="M754" i="10"/>
  <c r="M762" i="10"/>
  <c r="M778" i="10"/>
  <c r="M794" i="10"/>
  <c r="M814" i="10"/>
  <c r="M834" i="10"/>
  <c r="M854" i="10"/>
  <c r="M317" i="10"/>
  <c r="M333" i="10"/>
  <c r="M349" i="10"/>
  <c r="M365" i="10"/>
  <c r="M378" i="10"/>
  <c r="M384" i="10"/>
  <c r="M389" i="10"/>
  <c r="M394" i="10"/>
  <c r="M400" i="10"/>
  <c r="M405" i="10"/>
  <c r="M410" i="10"/>
  <c r="M416" i="10"/>
  <c r="M421" i="10"/>
  <c r="M426" i="10"/>
  <c r="M432" i="10"/>
  <c r="M437" i="10"/>
  <c r="M442" i="10"/>
  <c r="M448" i="10"/>
  <c r="M453" i="10"/>
  <c r="M458" i="10"/>
  <c r="M464" i="10"/>
  <c r="M469" i="10"/>
  <c r="M474" i="10"/>
  <c r="M480" i="10"/>
  <c r="M485" i="10"/>
  <c r="M490" i="10"/>
  <c r="M496" i="10"/>
  <c r="M501" i="10"/>
  <c r="M506" i="10"/>
  <c r="M511" i="10"/>
  <c r="M515" i="10"/>
  <c r="M519" i="10"/>
  <c r="M523" i="10"/>
  <c r="M527" i="10"/>
  <c r="M531" i="10"/>
  <c r="M535" i="10"/>
  <c r="M539" i="10"/>
  <c r="M543" i="10"/>
  <c r="M547" i="10"/>
  <c r="M551" i="10"/>
  <c r="M555" i="10"/>
  <c r="M559" i="10"/>
  <c r="M563" i="10"/>
  <c r="M567" i="10"/>
  <c r="M571" i="10"/>
  <c r="M575" i="10"/>
  <c r="M579" i="10"/>
  <c r="M583" i="10"/>
  <c r="M587" i="10"/>
  <c r="M591" i="10"/>
  <c r="M595" i="10"/>
  <c r="M599" i="10"/>
  <c r="M603" i="10"/>
  <c r="M607" i="10"/>
  <c r="M611" i="10"/>
  <c r="M615" i="10"/>
  <c r="M619" i="10"/>
  <c r="M623" i="10"/>
  <c r="M627" i="10"/>
  <c r="M631" i="10"/>
  <c r="M635" i="10"/>
  <c r="M639" i="10"/>
  <c r="M643" i="10"/>
  <c r="M647" i="10"/>
  <c r="M651" i="10"/>
  <c r="M655" i="10"/>
  <c r="M659" i="10"/>
  <c r="M663" i="10"/>
  <c r="M667" i="10"/>
  <c r="M671" i="10"/>
  <c r="M675" i="10"/>
  <c r="M679" i="10"/>
  <c r="M683" i="10"/>
  <c r="M687" i="10"/>
  <c r="M691" i="10"/>
  <c r="M695" i="10"/>
  <c r="M699" i="10"/>
  <c r="M703" i="10"/>
  <c r="M707" i="10"/>
  <c r="M711" i="10"/>
  <c r="M715" i="10"/>
  <c r="M719" i="10"/>
  <c r="M723" i="10"/>
  <c r="M727" i="10"/>
  <c r="M731" i="10"/>
  <c r="M735" i="10"/>
  <c r="M739" i="10"/>
  <c r="M743" i="10"/>
  <c r="M747" i="10"/>
  <c r="M751" i="10"/>
  <c r="M755" i="10"/>
  <c r="M759" i="10"/>
  <c r="M763" i="10"/>
  <c r="M767" i="10"/>
  <c r="M771" i="10"/>
  <c r="M775" i="10"/>
  <c r="M779" i="10"/>
  <c r="M783" i="10"/>
  <c r="M787" i="10"/>
  <c r="M791" i="10"/>
  <c r="M795" i="10"/>
  <c r="M799" i="10"/>
  <c r="M803" i="10"/>
  <c r="M807" i="10"/>
  <c r="M811" i="10"/>
  <c r="M815" i="10"/>
  <c r="M819" i="10"/>
  <c r="M823" i="10"/>
  <c r="M827" i="10"/>
  <c r="M831" i="10"/>
  <c r="M835" i="10"/>
  <c r="M839" i="10"/>
  <c r="M843" i="10"/>
  <c r="M847" i="10"/>
  <c r="M851" i="10"/>
  <c r="M855" i="10"/>
  <c r="M859" i="10"/>
  <c r="M863" i="10"/>
  <c r="M867" i="10"/>
  <c r="M871" i="10"/>
  <c r="M875" i="10"/>
  <c r="M879" i="10"/>
  <c r="M883" i="10"/>
  <c r="M887" i="10"/>
  <c r="M891" i="10"/>
  <c r="M895" i="10"/>
  <c r="M899" i="10"/>
  <c r="M862" i="10"/>
  <c r="M878" i="10"/>
  <c r="M894" i="10"/>
  <c r="M906" i="10"/>
  <c r="M882" i="10"/>
  <c r="M898" i="10"/>
  <c r="M907" i="10"/>
  <c r="M886" i="10"/>
  <c r="M902" i="10"/>
  <c r="M911" i="10"/>
  <c r="M866" i="10"/>
  <c r="M910" i="10"/>
  <c r="M870" i="10"/>
  <c r="M874" i="10"/>
  <c r="M890" i="10"/>
  <c r="M903" i="10"/>
  <c r="L3" i="10"/>
  <c r="L7" i="10"/>
  <c r="L11" i="10"/>
  <c r="L15" i="10"/>
  <c r="L19" i="10"/>
  <c r="L23" i="10"/>
  <c r="L27" i="10"/>
  <c r="L31" i="10"/>
  <c r="L35" i="10"/>
  <c r="L39" i="10"/>
  <c r="L43" i="10"/>
  <c r="L47" i="10"/>
  <c r="L51" i="10"/>
  <c r="L55" i="10"/>
  <c r="L59" i="10"/>
  <c r="L63" i="10"/>
  <c r="L67" i="10"/>
  <c r="L71" i="10"/>
  <c r="L75" i="10"/>
  <c r="L79" i="10"/>
  <c r="L83" i="10"/>
  <c r="L87" i="10"/>
  <c r="L91" i="10"/>
  <c r="L95" i="10"/>
  <c r="L99" i="10"/>
  <c r="L103" i="10"/>
  <c r="L107" i="10"/>
  <c r="L111" i="10"/>
  <c r="L115" i="10"/>
  <c r="L119" i="10"/>
  <c r="L123" i="10"/>
  <c r="L127" i="10"/>
  <c r="L131" i="10"/>
  <c r="L135" i="10"/>
  <c r="L139" i="10"/>
  <c r="L143" i="10"/>
  <c r="L147" i="10"/>
  <c r="L151" i="10"/>
  <c r="L155" i="10"/>
  <c r="L159" i="10"/>
  <c r="L163" i="10"/>
  <c r="L167" i="10"/>
  <c r="L171" i="10"/>
  <c r="L175" i="10"/>
  <c r="L179" i="10"/>
  <c r="L183" i="10"/>
  <c r="L187" i="10"/>
  <c r="L191" i="10"/>
  <c r="L195" i="10"/>
  <c r="L199" i="10"/>
  <c r="L203" i="10"/>
  <c r="L207" i="10"/>
  <c r="L211" i="10"/>
  <c r="L215" i="10"/>
  <c r="L219" i="10"/>
  <c r="L223" i="10"/>
  <c r="L227" i="10"/>
  <c r="L231" i="10"/>
  <c r="L235" i="10"/>
  <c r="L239" i="10"/>
  <c r="L243" i="10"/>
  <c r="L247" i="10"/>
  <c r="L251" i="10"/>
  <c r="L255" i="10"/>
  <c r="L259" i="10"/>
  <c r="L263" i="10"/>
  <c r="L267" i="10"/>
  <c r="L271" i="10"/>
  <c r="L275" i="10"/>
  <c r="L279" i="10"/>
  <c r="L283" i="10"/>
  <c r="L287" i="10"/>
  <c r="L291" i="10"/>
  <c r="L295" i="10"/>
  <c r="L299" i="10"/>
  <c r="L303" i="10"/>
  <c r="L307" i="10"/>
  <c r="L311" i="10"/>
  <c r="L315" i="10"/>
  <c r="L319" i="10"/>
  <c r="L323" i="10"/>
  <c r="L327" i="10"/>
  <c r="L331" i="10"/>
  <c r="L335" i="10"/>
  <c r="L339" i="10"/>
  <c r="L343" i="10"/>
  <c r="L347" i="10"/>
  <c r="L351" i="10"/>
  <c r="L355" i="10"/>
  <c r="L359" i="10"/>
  <c r="L363" i="10"/>
  <c r="L367" i="10"/>
  <c r="L371" i="10"/>
  <c r="L375" i="10"/>
  <c r="L379" i="10"/>
  <c r="L383" i="10"/>
  <c r="L387" i="10"/>
  <c r="L391" i="10"/>
  <c r="L395" i="10"/>
  <c r="L399" i="10"/>
  <c r="L403" i="10"/>
  <c r="L407" i="10"/>
  <c r="L411" i="10"/>
  <c r="L415" i="10"/>
  <c r="L419" i="10"/>
  <c r="L423" i="10"/>
  <c r="L427" i="10"/>
  <c r="L431" i="10"/>
  <c r="L435" i="10"/>
  <c r="L439" i="10"/>
  <c r="L443" i="10"/>
  <c r="L447" i="10"/>
  <c r="L451" i="10"/>
  <c r="L455" i="10"/>
  <c r="L459" i="10"/>
  <c r="L463" i="10"/>
  <c r="L467" i="10"/>
  <c r="L471" i="10"/>
  <c r="L475" i="10"/>
  <c r="L479" i="10"/>
  <c r="L483" i="10"/>
  <c r="L487" i="10"/>
  <c r="L491" i="10"/>
  <c r="L495" i="10"/>
  <c r="L499" i="10"/>
  <c r="L503" i="10"/>
  <c r="L507" i="10"/>
  <c r="L4" i="10"/>
  <c r="L8" i="10"/>
  <c r="L12" i="10"/>
  <c r="L16" i="10"/>
  <c r="L20" i="10"/>
  <c r="L24" i="10"/>
  <c r="L28" i="10"/>
  <c r="L32" i="10"/>
  <c r="L36" i="10"/>
  <c r="L40" i="10"/>
  <c r="L44" i="10"/>
  <c r="L48" i="10"/>
  <c r="L52" i="10"/>
  <c r="L56" i="10"/>
  <c r="L60" i="10"/>
  <c r="L64" i="10"/>
  <c r="L68" i="10"/>
  <c r="L72" i="10"/>
  <c r="L76" i="10"/>
  <c r="L80" i="10"/>
  <c r="L84" i="10"/>
  <c r="L88" i="10"/>
  <c r="L92" i="10"/>
  <c r="L96" i="10"/>
  <c r="L100" i="10"/>
  <c r="L104" i="10"/>
  <c r="L108" i="10"/>
  <c r="L112" i="10"/>
  <c r="L116" i="10"/>
  <c r="L120" i="10"/>
  <c r="L124" i="10"/>
  <c r="L128" i="10"/>
  <c r="L132" i="10"/>
  <c r="L136" i="10"/>
  <c r="L140" i="10"/>
  <c r="L144" i="10"/>
  <c r="L148" i="10"/>
  <c r="L152" i="10"/>
  <c r="L156" i="10"/>
  <c r="L160" i="10"/>
  <c r="L164" i="10"/>
  <c r="L168" i="10"/>
  <c r="L172" i="10"/>
  <c r="L176" i="10"/>
  <c r="L180" i="10"/>
  <c r="L184" i="10"/>
  <c r="L188" i="10"/>
  <c r="L192" i="10"/>
  <c r="L196" i="10"/>
  <c r="L200" i="10"/>
  <c r="L204" i="10"/>
  <c r="L208" i="10"/>
  <c r="L212" i="10"/>
  <c r="L216" i="10"/>
  <c r="L220" i="10"/>
  <c r="L224" i="10"/>
  <c r="L228" i="10"/>
  <c r="L232" i="10"/>
  <c r="L236" i="10"/>
  <c r="L240" i="10"/>
  <c r="L244" i="10"/>
  <c r="L248" i="10"/>
  <c r="L252" i="10"/>
  <c r="L256" i="10"/>
  <c r="L260" i="10"/>
  <c r="L264" i="10"/>
  <c r="L268" i="10"/>
  <c r="L272" i="10"/>
  <c r="L276" i="10"/>
  <c r="L280" i="10"/>
  <c r="L284" i="10"/>
  <c r="L288" i="10"/>
  <c r="L292" i="10"/>
  <c r="L296" i="10"/>
  <c r="L300" i="10"/>
  <c r="L304" i="10"/>
  <c r="L308" i="10"/>
  <c r="L312" i="10"/>
  <c r="L316" i="10"/>
  <c r="L320" i="10"/>
  <c r="L324" i="10"/>
  <c r="L328" i="10"/>
  <c r="L332" i="10"/>
  <c r="L336" i="10"/>
  <c r="L340" i="10"/>
  <c r="L344" i="10"/>
  <c r="L348" i="10"/>
  <c r="L352" i="10"/>
  <c r="L356" i="10"/>
  <c r="L360" i="10"/>
  <c r="L364" i="10"/>
  <c r="L368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7" i="10"/>
  <c r="L181" i="10"/>
  <c r="L185" i="10"/>
  <c r="L189" i="10"/>
  <c r="L193" i="10"/>
  <c r="L197" i="10"/>
  <c r="L201" i="10"/>
  <c r="L205" i="10"/>
  <c r="L209" i="10"/>
  <c r="L213" i="10"/>
  <c r="L217" i="10"/>
  <c r="L221" i="10"/>
  <c r="L225" i="10"/>
  <c r="L229" i="10"/>
  <c r="L233" i="10"/>
  <c r="L237" i="10"/>
  <c r="L241" i="10"/>
  <c r="L245" i="10"/>
  <c r="L249" i="10"/>
  <c r="L253" i="10"/>
  <c r="L257" i="10"/>
  <c r="L261" i="10"/>
  <c r="L265" i="10"/>
  <c r="L269" i="10"/>
  <c r="L273" i="10"/>
  <c r="L277" i="10"/>
  <c r="L281" i="10"/>
  <c r="L285" i="10"/>
  <c r="L6" i="10"/>
  <c r="L10" i="10"/>
  <c r="L14" i="10"/>
  <c r="L18" i="10"/>
  <c r="L22" i="10"/>
  <c r="L26" i="10"/>
  <c r="L30" i="10"/>
  <c r="L34" i="10"/>
  <c r="L38" i="10"/>
  <c r="L42" i="10"/>
  <c r="L46" i="10"/>
  <c r="L50" i="10"/>
  <c r="L54" i="10"/>
  <c r="L58" i="10"/>
  <c r="L62" i="10"/>
  <c r="L66" i="10"/>
  <c r="L70" i="10"/>
  <c r="L74" i="10"/>
  <c r="L78" i="10"/>
  <c r="L82" i="10"/>
  <c r="L86" i="10"/>
  <c r="L90" i="10"/>
  <c r="L94" i="10"/>
  <c r="L98" i="10"/>
  <c r="L102" i="10"/>
  <c r="L106" i="10"/>
  <c r="L110" i="10"/>
  <c r="L114" i="10"/>
  <c r="L118" i="10"/>
  <c r="L122" i="10"/>
  <c r="L126" i="10"/>
  <c r="L130" i="10"/>
  <c r="L134" i="10"/>
  <c r="L138" i="10"/>
  <c r="L142" i="10"/>
  <c r="L146" i="10"/>
  <c r="L150" i="10"/>
  <c r="L154" i="10"/>
  <c r="L158" i="10"/>
  <c r="L162" i="10"/>
  <c r="L166" i="10"/>
  <c r="L170" i="10"/>
  <c r="L174" i="10"/>
  <c r="L178" i="10"/>
  <c r="L182" i="10"/>
  <c r="L186" i="10"/>
  <c r="L190" i="10"/>
  <c r="L194" i="10"/>
  <c r="L198" i="10"/>
  <c r="L202" i="10"/>
  <c r="L206" i="10"/>
  <c r="L210" i="10"/>
  <c r="L214" i="10"/>
  <c r="L218" i="10"/>
  <c r="L222" i="10"/>
  <c r="L226" i="10"/>
  <c r="L230" i="10"/>
  <c r="L234" i="10"/>
  <c r="L238" i="10"/>
  <c r="L242" i="10"/>
  <c r="L246" i="10"/>
  <c r="L250" i="10"/>
  <c r="L254" i="10"/>
  <c r="L258" i="10"/>
  <c r="L262" i="10"/>
  <c r="L266" i="10"/>
  <c r="L270" i="10"/>
  <c r="L274" i="10"/>
  <c r="L278" i="10"/>
  <c r="L282" i="10"/>
  <c r="L286" i="10"/>
  <c r="L290" i="10"/>
  <c r="L294" i="10"/>
  <c r="L289" i="10"/>
  <c r="L301" i="10"/>
  <c r="L309" i="10"/>
  <c r="L317" i="10"/>
  <c r="L325" i="10"/>
  <c r="L333" i="10"/>
  <c r="L341" i="10"/>
  <c r="L349" i="10"/>
  <c r="L357" i="10"/>
  <c r="L365" i="10"/>
  <c r="L372" i="10"/>
  <c r="L377" i="10"/>
  <c r="L382" i="10"/>
  <c r="L388" i="10"/>
  <c r="L393" i="10"/>
  <c r="L398" i="10"/>
  <c r="L404" i="10"/>
  <c r="L409" i="10"/>
  <c r="L414" i="10"/>
  <c r="L420" i="10"/>
  <c r="L425" i="10"/>
  <c r="L430" i="10"/>
  <c r="L436" i="10"/>
  <c r="L441" i="10"/>
  <c r="L446" i="10"/>
  <c r="L452" i="10"/>
  <c r="L457" i="10"/>
  <c r="L462" i="10"/>
  <c r="L468" i="10"/>
  <c r="L473" i="10"/>
  <c r="L478" i="10"/>
  <c r="L484" i="10"/>
  <c r="L489" i="10"/>
  <c r="L494" i="10"/>
  <c r="L500" i="10"/>
  <c r="L505" i="10"/>
  <c r="L510" i="10"/>
  <c r="L514" i="10"/>
  <c r="L518" i="10"/>
  <c r="L522" i="10"/>
  <c r="L526" i="10"/>
  <c r="L530" i="10"/>
  <c r="L534" i="10"/>
  <c r="L538" i="10"/>
  <c r="L542" i="10"/>
  <c r="L546" i="10"/>
  <c r="L550" i="10"/>
  <c r="L554" i="10"/>
  <c r="L558" i="10"/>
  <c r="L562" i="10"/>
  <c r="L566" i="10"/>
  <c r="L570" i="10"/>
  <c r="L574" i="10"/>
  <c r="L578" i="10"/>
  <c r="L582" i="10"/>
  <c r="L586" i="10"/>
  <c r="L590" i="10"/>
  <c r="L594" i="10"/>
  <c r="L598" i="10"/>
  <c r="L602" i="10"/>
  <c r="L606" i="10"/>
  <c r="L610" i="10"/>
  <c r="L614" i="10"/>
  <c r="L618" i="10"/>
  <c r="L622" i="10"/>
  <c r="L626" i="10"/>
  <c r="L630" i="10"/>
  <c r="L634" i="10"/>
  <c r="L638" i="10"/>
  <c r="L642" i="10"/>
  <c r="L646" i="10"/>
  <c r="L650" i="10"/>
  <c r="L654" i="10"/>
  <c r="L658" i="10"/>
  <c r="L662" i="10"/>
  <c r="L666" i="10"/>
  <c r="L670" i="10"/>
  <c r="L674" i="10"/>
  <c r="L678" i="10"/>
  <c r="L682" i="10"/>
  <c r="L686" i="10"/>
  <c r="L690" i="10"/>
  <c r="L694" i="10"/>
  <c r="L698" i="10"/>
  <c r="L702" i="10"/>
  <c r="L706" i="10"/>
  <c r="L710" i="10"/>
  <c r="L714" i="10"/>
  <c r="L718" i="10"/>
  <c r="L722" i="10"/>
  <c r="L726" i="10"/>
  <c r="L730" i="10"/>
  <c r="L734" i="10"/>
  <c r="L738" i="10"/>
  <c r="L742" i="10"/>
  <c r="L746" i="10"/>
  <c r="L750" i="10"/>
  <c r="L754" i="10"/>
  <c r="L758" i="10"/>
  <c r="L762" i="10"/>
  <c r="L766" i="10"/>
  <c r="L770" i="10"/>
  <c r="L774" i="10"/>
  <c r="L778" i="10"/>
  <c r="L782" i="10"/>
  <c r="L786" i="10"/>
  <c r="L790" i="10"/>
  <c r="L794" i="10"/>
  <c r="L798" i="10"/>
  <c r="L802" i="10"/>
  <c r="L806" i="10"/>
  <c r="L810" i="10"/>
  <c r="L814" i="10"/>
  <c r="L818" i="10"/>
  <c r="L822" i="10"/>
  <c r="L826" i="10"/>
  <c r="L830" i="10"/>
  <c r="L834" i="10"/>
  <c r="L838" i="10"/>
  <c r="L842" i="10"/>
  <c r="L846" i="10"/>
  <c r="L850" i="10"/>
  <c r="L854" i="10"/>
  <c r="L858" i="10"/>
  <c r="L862" i="10"/>
  <c r="L866" i="10"/>
  <c r="L870" i="10"/>
  <c r="L874" i="10"/>
  <c r="L878" i="10"/>
  <c r="L882" i="10"/>
  <c r="L886" i="10"/>
  <c r="L890" i="10"/>
  <c r="L894" i="10"/>
  <c r="L898" i="10"/>
  <c r="L902" i="10"/>
  <c r="L906" i="10"/>
  <c r="L910" i="10"/>
  <c r="L293" i="10"/>
  <c r="L302" i="10"/>
  <c r="L310" i="10"/>
  <c r="L318" i="10"/>
  <c r="L326" i="10"/>
  <c r="L334" i="10"/>
  <c r="L342" i="10"/>
  <c r="L350" i="10"/>
  <c r="L358" i="10"/>
  <c r="L366" i="10"/>
  <c r="L373" i="10"/>
  <c r="L378" i="10"/>
  <c r="L384" i="10"/>
  <c r="L389" i="10"/>
  <c r="L394" i="10"/>
  <c r="L400" i="10"/>
  <c r="L405" i="10"/>
  <c r="L410" i="10"/>
  <c r="L416" i="10"/>
  <c r="L421" i="10"/>
  <c r="L426" i="10"/>
  <c r="L432" i="10"/>
  <c r="L437" i="10"/>
  <c r="L442" i="10"/>
  <c r="L448" i="10"/>
  <c r="L453" i="10"/>
  <c r="L458" i="10"/>
  <c r="L464" i="10"/>
  <c r="L469" i="10"/>
  <c r="L474" i="10"/>
  <c r="L480" i="10"/>
  <c r="L485" i="10"/>
  <c r="L490" i="10"/>
  <c r="L496" i="10"/>
  <c r="L501" i="10"/>
  <c r="L506" i="10"/>
  <c r="L511" i="10"/>
  <c r="L515" i="10"/>
  <c r="L519" i="10"/>
  <c r="L523" i="10"/>
  <c r="L527" i="10"/>
  <c r="L531" i="10"/>
  <c r="L535" i="10"/>
  <c r="L539" i="10"/>
  <c r="L543" i="10"/>
  <c r="L547" i="10"/>
  <c r="L551" i="10"/>
  <c r="L555" i="10"/>
  <c r="L559" i="10"/>
  <c r="L563" i="10"/>
  <c r="L567" i="10"/>
  <c r="L571" i="10"/>
  <c r="L575" i="10"/>
  <c r="L579" i="10"/>
  <c r="L583" i="10"/>
  <c r="L587" i="10"/>
  <c r="L591" i="10"/>
  <c r="L595" i="10"/>
  <c r="L599" i="10"/>
  <c r="L603" i="10"/>
  <c r="L607" i="10"/>
  <c r="L611" i="10"/>
  <c r="L615" i="10"/>
  <c r="L619" i="10"/>
  <c r="L623" i="10"/>
  <c r="L627" i="10"/>
  <c r="L631" i="10"/>
  <c r="L635" i="10"/>
  <c r="L639" i="10"/>
  <c r="L643" i="10"/>
  <c r="L647" i="10"/>
  <c r="L651" i="10"/>
  <c r="L655" i="10"/>
  <c r="L659" i="10"/>
  <c r="L663" i="10"/>
  <c r="L667" i="10"/>
  <c r="L671" i="10"/>
  <c r="L675" i="10"/>
  <c r="L679" i="10"/>
  <c r="L683" i="10"/>
  <c r="L687" i="10"/>
  <c r="L691" i="10"/>
  <c r="L695" i="10"/>
  <c r="L699" i="10"/>
  <c r="L703" i="10"/>
  <c r="L707" i="10"/>
  <c r="L711" i="10"/>
  <c r="L715" i="10"/>
  <c r="L719" i="10"/>
  <c r="L723" i="10"/>
  <c r="L727" i="10"/>
  <c r="L731" i="10"/>
  <c r="L735" i="10"/>
  <c r="L739" i="10"/>
  <c r="L743" i="10"/>
  <c r="L747" i="10"/>
  <c r="L751" i="10"/>
  <c r="L755" i="10"/>
  <c r="L759" i="10"/>
  <c r="L763" i="10"/>
  <c r="L767" i="10"/>
  <c r="L771" i="10"/>
  <c r="L775" i="10"/>
  <c r="L779" i="10"/>
  <c r="L783" i="10"/>
  <c r="L787" i="10"/>
  <c r="L791" i="10"/>
  <c r="L795" i="10"/>
  <c r="L799" i="10"/>
  <c r="L803" i="10"/>
  <c r="L807" i="10"/>
  <c r="L811" i="10"/>
  <c r="L815" i="10"/>
  <c r="L819" i="10"/>
  <c r="L823" i="10"/>
  <c r="L827" i="10"/>
  <c r="L831" i="10"/>
  <c r="L835" i="10"/>
  <c r="L839" i="10"/>
  <c r="L843" i="10"/>
  <c r="L847" i="10"/>
  <c r="L851" i="10"/>
  <c r="L855" i="10"/>
  <c r="L859" i="10"/>
  <c r="L863" i="10"/>
  <c r="L867" i="10"/>
  <c r="L871" i="10"/>
  <c r="L297" i="10"/>
  <c r="L305" i="10"/>
  <c r="L313" i="10"/>
  <c r="L321" i="10"/>
  <c r="L329" i="10"/>
  <c r="L337" i="10"/>
  <c r="L345" i="10"/>
  <c r="L353" i="10"/>
  <c r="L361" i="10"/>
  <c r="L369" i="10"/>
  <c r="L374" i="10"/>
  <c r="L380" i="10"/>
  <c r="L385" i="10"/>
  <c r="L390" i="10"/>
  <c r="L396" i="10"/>
  <c r="L401" i="10"/>
  <c r="L406" i="10"/>
  <c r="L412" i="10"/>
  <c r="L417" i="10"/>
  <c r="L422" i="10"/>
  <c r="L428" i="10"/>
  <c r="L433" i="10"/>
  <c r="L438" i="10"/>
  <c r="L444" i="10"/>
  <c r="L449" i="10"/>
  <c r="L454" i="10"/>
  <c r="L460" i="10"/>
  <c r="L465" i="10"/>
  <c r="L470" i="10"/>
  <c r="L476" i="10"/>
  <c r="L481" i="10"/>
  <c r="L486" i="10"/>
  <c r="L492" i="10"/>
  <c r="L497" i="10"/>
  <c r="L502" i="10"/>
  <c r="L508" i="10"/>
  <c r="L512" i="10"/>
  <c r="L516" i="10"/>
  <c r="L520" i="10"/>
  <c r="L524" i="10"/>
  <c r="L528" i="10"/>
  <c r="L532" i="10"/>
  <c r="L536" i="10"/>
  <c r="L540" i="10"/>
  <c r="L544" i="10"/>
  <c r="L548" i="10"/>
  <c r="L552" i="10"/>
  <c r="L556" i="10"/>
  <c r="L560" i="10"/>
  <c r="L564" i="10"/>
  <c r="L568" i="10"/>
  <c r="L572" i="10"/>
  <c r="L576" i="10"/>
  <c r="L580" i="10"/>
  <c r="L584" i="10"/>
  <c r="L588" i="10"/>
  <c r="L592" i="10"/>
  <c r="L596" i="10"/>
  <c r="L600" i="10"/>
  <c r="L604" i="10"/>
  <c r="L608" i="10"/>
  <c r="L612" i="10"/>
  <c r="L616" i="10"/>
  <c r="L620" i="10"/>
  <c r="L624" i="10"/>
  <c r="L628" i="10"/>
  <c r="L632" i="10"/>
  <c r="L636" i="10"/>
  <c r="L640" i="10"/>
  <c r="L644" i="10"/>
  <c r="L648" i="10"/>
  <c r="L652" i="10"/>
  <c r="L656" i="10"/>
  <c r="L660" i="10"/>
  <c r="L298" i="10"/>
  <c r="L306" i="10"/>
  <c r="L314" i="10"/>
  <c r="L322" i="10"/>
  <c r="L330" i="10"/>
  <c r="L338" i="10"/>
  <c r="L346" i="10"/>
  <c r="L354" i="10"/>
  <c r="L362" i="10"/>
  <c r="L370" i="10"/>
  <c r="L376" i="10"/>
  <c r="L381" i="10"/>
  <c r="L386" i="10"/>
  <c r="L392" i="10"/>
  <c r="L397" i="10"/>
  <c r="L402" i="10"/>
  <c r="L408" i="10"/>
  <c r="L413" i="10"/>
  <c r="L418" i="10"/>
  <c r="L424" i="10"/>
  <c r="L429" i="10"/>
  <c r="L434" i="10"/>
  <c r="L440" i="10"/>
  <c r="L445" i="10"/>
  <c r="L450" i="10"/>
  <c r="L456" i="10"/>
  <c r="L461" i="10"/>
  <c r="L466" i="10"/>
  <c r="L472" i="10"/>
  <c r="L477" i="10"/>
  <c r="L482" i="10"/>
  <c r="L488" i="10"/>
  <c r="L493" i="10"/>
  <c r="L498" i="10"/>
  <c r="L504" i="10"/>
  <c r="L509" i="10"/>
  <c r="L513" i="10"/>
  <c r="L517" i="10"/>
  <c r="L521" i="10"/>
  <c r="L525" i="10"/>
  <c r="L529" i="10"/>
  <c r="L533" i="10"/>
  <c r="L537" i="10"/>
  <c r="L541" i="10"/>
  <c r="L545" i="10"/>
  <c r="L549" i="10"/>
  <c r="L553" i="10"/>
  <c r="L557" i="10"/>
  <c r="L561" i="10"/>
  <c r="L565" i="10"/>
  <c r="L569" i="10"/>
  <c r="L573" i="10"/>
  <c r="L577" i="10"/>
  <c r="L581" i="10"/>
  <c r="L585" i="10"/>
  <c r="L589" i="10"/>
  <c r="L593" i="10"/>
  <c r="L597" i="10"/>
  <c r="L601" i="10"/>
  <c r="L605" i="10"/>
  <c r="L609" i="10"/>
  <c r="L613" i="10"/>
  <c r="L617" i="10"/>
  <c r="L621" i="10"/>
  <c r="L625" i="10"/>
  <c r="L629" i="10"/>
  <c r="L633" i="10"/>
  <c r="L637" i="10"/>
  <c r="L641" i="10"/>
  <c r="L645" i="10"/>
  <c r="L649" i="10"/>
  <c r="L653" i="10"/>
  <c r="L657" i="10"/>
  <c r="L661" i="10"/>
  <c r="L665" i="10"/>
  <c r="L669" i="10"/>
  <c r="L673" i="10"/>
  <c r="L677" i="10"/>
  <c r="L681" i="10"/>
  <c r="L685" i="10"/>
  <c r="L689" i="10"/>
  <c r="L693" i="10"/>
  <c r="L697" i="10"/>
  <c r="L701" i="10"/>
  <c r="L705" i="10"/>
  <c r="L709" i="10"/>
  <c r="L713" i="10"/>
  <c r="L717" i="10"/>
  <c r="L721" i="10"/>
  <c r="L725" i="10"/>
  <c r="L729" i="10"/>
  <c r="L733" i="10"/>
  <c r="L737" i="10"/>
  <c r="L741" i="10"/>
  <c r="L745" i="10"/>
  <c r="L749" i="10"/>
  <c r="L753" i="10"/>
  <c r="L757" i="10"/>
  <c r="L761" i="10"/>
  <c r="L765" i="10"/>
  <c r="L769" i="10"/>
  <c r="L773" i="10"/>
  <c r="L777" i="10"/>
  <c r="L781" i="10"/>
  <c r="L785" i="10"/>
  <c r="L789" i="10"/>
  <c r="L793" i="10"/>
  <c r="L797" i="10"/>
  <c r="L801" i="10"/>
  <c r="L805" i="10"/>
  <c r="L809" i="10"/>
  <c r="L664" i="10"/>
  <c r="L680" i="10"/>
  <c r="L696" i="10"/>
  <c r="L712" i="10"/>
  <c r="L728" i="10"/>
  <c r="L744" i="10"/>
  <c r="L760" i="10"/>
  <c r="L776" i="10"/>
  <c r="L792" i="10"/>
  <c r="L808" i="10"/>
  <c r="L817" i="10"/>
  <c r="L825" i="10"/>
  <c r="L833" i="10"/>
  <c r="L841" i="10"/>
  <c r="L849" i="10"/>
  <c r="L857" i="10"/>
  <c r="L865" i="10"/>
  <c r="L873" i="10"/>
  <c r="L879" i="10"/>
  <c r="L884" i="10"/>
  <c r="L889" i="10"/>
  <c r="L895" i="10"/>
  <c r="L900" i="10"/>
  <c r="L905" i="10"/>
  <c r="L911" i="10"/>
  <c r="L668" i="10"/>
  <c r="L684" i="10"/>
  <c r="L700" i="10"/>
  <c r="L716" i="10"/>
  <c r="L732" i="10"/>
  <c r="L748" i="10"/>
  <c r="L764" i="10"/>
  <c r="L780" i="10"/>
  <c r="L796" i="10"/>
  <c r="L812" i="10"/>
  <c r="L820" i="10"/>
  <c r="L828" i="10"/>
  <c r="L836" i="10"/>
  <c r="L844" i="10"/>
  <c r="L852" i="10"/>
  <c r="L860" i="10"/>
  <c r="L868" i="10"/>
  <c r="L875" i="10"/>
  <c r="L880" i="10"/>
  <c r="L885" i="10"/>
  <c r="L891" i="10"/>
  <c r="L896" i="10"/>
  <c r="L901" i="10"/>
  <c r="L907" i="10"/>
  <c r="L912" i="10"/>
  <c r="L672" i="10"/>
  <c r="L688" i="10"/>
  <c r="L704" i="10"/>
  <c r="L720" i="10"/>
  <c r="L736" i="10"/>
  <c r="L752" i="10"/>
  <c r="L768" i="10"/>
  <c r="L784" i="10"/>
  <c r="L800" i="10"/>
  <c r="L813" i="10"/>
  <c r="L821" i="10"/>
  <c r="L829" i="10"/>
  <c r="L837" i="10"/>
  <c r="L845" i="10"/>
  <c r="L853" i="10"/>
  <c r="L861" i="10"/>
  <c r="L869" i="10"/>
  <c r="L876" i="10"/>
  <c r="L881" i="10"/>
  <c r="L887" i="10"/>
  <c r="L892" i="10"/>
  <c r="L897" i="10"/>
  <c r="L903" i="10"/>
  <c r="L908" i="10"/>
  <c r="L676" i="10"/>
  <c r="L692" i="10"/>
  <c r="L708" i="10"/>
  <c r="L724" i="10"/>
  <c r="L740" i="10"/>
  <c r="L756" i="10"/>
  <c r="L772" i="10"/>
  <c r="L788" i="10"/>
  <c r="L804" i="10"/>
  <c r="L816" i="10"/>
  <c r="L824" i="10"/>
  <c r="L832" i="10"/>
  <c r="L840" i="10"/>
  <c r="L848" i="10"/>
  <c r="L856" i="10"/>
  <c r="L864" i="10"/>
  <c r="L872" i="10"/>
  <c r="L877" i="10"/>
  <c r="L883" i="10"/>
  <c r="L888" i="10"/>
  <c r="L893" i="10"/>
  <c r="L899" i="10"/>
  <c r="L904" i="10"/>
  <c r="L909" i="10"/>
  <c r="B6" i="10"/>
  <c r="C6" i="10" s="1"/>
  <c r="B10" i="10"/>
  <c r="C10" i="10" s="1"/>
  <c r="B14" i="10"/>
  <c r="C14" i="10" s="1"/>
  <c r="B18" i="10"/>
  <c r="C18" i="10" s="1"/>
  <c r="B22" i="10"/>
  <c r="C22" i="10" s="1"/>
  <c r="B26" i="10"/>
  <c r="C26" i="10" s="1"/>
  <c r="B30" i="10"/>
  <c r="C30" i="10" s="1"/>
  <c r="B34" i="10"/>
  <c r="C34" i="10" s="1"/>
  <c r="B38" i="10"/>
  <c r="C38" i="10" s="1"/>
  <c r="B42" i="10"/>
  <c r="C42" i="10" s="1"/>
  <c r="B46" i="10"/>
  <c r="C46" i="10" s="1"/>
  <c r="B50" i="10"/>
  <c r="C50" i="10" s="1"/>
  <c r="B54" i="10"/>
  <c r="C54" i="10" s="1"/>
  <c r="B58" i="10"/>
  <c r="C58" i="10" s="1"/>
  <c r="B62" i="10"/>
  <c r="C62" i="10" s="1"/>
  <c r="B66" i="10"/>
  <c r="C66" i="10" s="1"/>
  <c r="B70" i="10"/>
  <c r="C70" i="10" s="1"/>
  <c r="B74" i="10"/>
  <c r="C74" i="10" s="1"/>
  <c r="B78" i="10"/>
  <c r="C78" i="10" s="1"/>
  <c r="B82" i="10"/>
  <c r="C82" i="10" s="1"/>
  <c r="B86" i="10"/>
  <c r="C86" i="10" s="1"/>
  <c r="B90" i="10"/>
  <c r="C90" i="10" s="1"/>
  <c r="B94" i="10"/>
  <c r="C94" i="10" s="1"/>
  <c r="B98" i="10"/>
  <c r="C98" i="10" s="1"/>
  <c r="B102" i="10"/>
  <c r="C102" i="10" s="1"/>
  <c r="B106" i="10"/>
  <c r="C106" i="10" s="1"/>
  <c r="B110" i="10"/>
  <c r="C110" i="10" s="1"/>
  <c r="B114" i="10"/>
  <c r="C114" i="10" s="1"/>
  <c r="B118" i="10"/>
  <c r="C118" i="10" s="1"/>
  <c r="B122" i="10"/>
  <c r="C122" i="10" s="1"/>
  <c r="B126" i="10"/>
  <c r="C126" i="10" s="1"/>
  <c r="B130" i="10"/>
  <c r="C130" i="10" s="1"/>
  <c r="B134" i="10"/>
  <c r="C134" i="10" s="1"/>
  <c r="B138" i="10"/>
  <c r="C138" i="10" s="1"/>
  <c r="B142" i="10"/>
  <c r="C142" i="10" s="1"/>
  <c r="B146" i="10"/>
  <c r="C146" i="10" s="1"/>
  <c r="B150" i="10"/>
  <c r="C150" i="10" s="1"/>
  <c r="B154" i="10"/>
  <c r="C154" i="10" s="1"/>
  <c r="B158" i="10"/>
  <c r="C158" i="10" s="1"/>
  <c r="B162" i="10"/>
  <c r="C162" i="10" s="1"/>
  <c r="B166" i="10"/>
  <c r="C166" i="10" s="1"/>
  <c r="B170" i="10"/>
  <c r="C170" i="10" s="1"/>
  <c r="B174" i="10"/>
  <c r="C174" i="10" s="1"/>
  <c r="B178" i="10"/>
  <c r="C178" i="10" s="1"/>
  <c r="B182" i="10"/>
  <c r="C182" i="10" s="1"/>
  <c r="B186" i="10"/>
  <c r="C186" i="10" s="1"/>
  <c r="B190" i="10"/>
  <c r="C190" i="10" s="1"/>
  <c r="B194" i="10"/>
  <c r="C194" i="10" s="1"/>
  <c r="B198" i="10"/>
  <c r="C198" i="10" s="1"/>
  <c r="B202" i="10"/>
  <c r="C202" i="10" s="1"/>
  <c r="B206" i="10"/>
  <c r="C206" i="10" s="1"/>
  <c r="B210" i="10"/>
  <c r="C210" i="10" s="1"/>
  <c r="B214" i="10"/>
  <c r="C214" i="10" s="1"/>
  <c r="B218" i="10"/>
  <c r="C218" i="10" s="1"/>
  <c r="B222" i="10"/>
  <c r="B226" i="10"/>
  <c r="C226" i="10" s="1"/>
  <c r="B230" i="10"/>
  <c r="C230" i="10" s="1"/>
  <c r="B234" i="10"/>
  <c r="C234" i="10" s="1"/>
  <c r="B238" i="10"/>
  <c r="C238" i="10" s="1"/>
  <c r="B242" i="10"/>
  <c r="C242" i="10" s="1"/>
  <c r="B246" i="10"/>
  <c r="C246" i="10" s="1"/>
  <c r="B250" i="10"/>
  <c r="C250" i="10" s="1"/>
  <c r="B254" i="10"/>
  <c r="C254" i="10" s="1"/>
  <c r="B258" i="10"/>
  <c r="C258" i="10" s="1"/>
  <c r="B262" i="10"/>
  <c r="C262" i="10" s="1"/>
  <c r="B266" i="10"/>
  <c r="C266" i="10" s="1"/>
  <c r="B270" i="10"/>
  <c r="C270" i="10" s="1"/>
  <c r="B274" i="10"/>
  <c r="C274" i="10" s="1"/>
  <c r="B278" i="10"/>
  <c r="C278" i="10" s="1"/>
  <c r="B282" i="10"/>
  <c r="C282" i="10" s="1"/>
  <c r="B286" i="10"/>
  <c r="C286" i="10" s="1"/>
  <c r="B290" i="10"/>
  <c r="C290" i="10" s="1"/>
  <c r="B294" i="10"/>
  <c r="C294" i="10" s="1"/>
  <c r="B298" i="10"/>
  <c r="C298" i="10" s="1"/>
  <c r="B302" i="10"/>
  <c r="C302" i="10" s="1"/>
  <c r="B306" i="10"/>
  <c r="C306" i="10" s="1"/>
  <c r="B310" i="10"/>
  <c r="C310" i="10" s="1"/>
  <c r="B314" i="10"/>
  <c r="C314" i="10" s="1"/>
  <c r="B318" i="10"/>
  <c r="C318" i="10" s="1"/>
  <c r="B322" i="10"/>
  <c r="C322" i="10" s="1"/>
  <c r="B326" i="10"/>
  <c r="C326" i="10" s="1"/>
  <c r="B330" i="10"/>
  <c r="C330" i="10" s="1"/>
  <c r="B334" i="10"/>
  <c r="C334" i="10" s="1"/>
  <c r="B338" i="10"/>
  <c r="C338" i="10" s="1"/>
  <c r="B342" i="10"/>
  <c r="C342" i="10" s="1"/>
  <c r="B346" i="10"/>
  <c r="C346" i="10" s="1"/>
  <c r="B350" i="10"/>
  <c r="C350" i="10" s="1"/>
  <c r="B354" i="10"/>
  <c r="C354" i="10" s="1"/>
  <c r="B358" i="10"/>
  <c r="C358" i="10" s="1"/>
  <c r="B362" i="10"/>
  <c r="C362" i="10" s="1"/>
  <c r="B366" i="10"/>
  <c r="B370" i="10"/>
  <c r="C370" i="10" s="1"/>
  <c r="B374" i="10"/>
  <c r="B378" i="10"/>
  <c r="C378" i="10" s="1"/>
  <c r="B382" i="10"/>
  <c r="B386" i="10"/>
  <c r="C386" i="10" s="1"/>
  <c r="B390" i="10"/>
  <c r="B394" i="10"/>
  <c r="C394" i="10" s="1"/>
  <c r="B398" i="10"/>
  <c r="B402" i="10"/>
  <c r="C402" i="10" s="1"/>
  <c r="B406" i="10"/>
  <c r="B410" i="10"/>
  <c r="C410" i="10" s="1"/>
  <c r="B414" i="10"/>
  <c r="B418" i="10"/>
  <c r="C418" i="10" s="1"/>
  <c r="B422" i="10"/>
  <c r="B426" i="10"/>
  <c r="C426" i="10" s="1"/>
  <c r="B430" i="10"/>
  <c r="B434" i="10"/>
  <c r="C434" i="10" s="1"/>
  <c r="B438" i="10"/>
  <c r="B442" i="10"/>
  <c r="C442" i="10" s="1"/>
  <c r="B446" i="10"/>
  <c r="B450" i="10"/>
  <c r="C450" i="10" s="1"/>
  <c r="B454" i="10"/>
  <c r="B458" i="10"/>
  <c r="C458" i="10" s="1"/>
  <c r="B462" i="10"/>
  <c r="B466" i="10"/>
  <c r="C466" i="10" s="1"/>
  <c r="B470" i="10"/>
  <c r="B474" i="10"/>
  <c r="B478" i="10"/>
  <c r="C478" i="10" s="1"/>
  <c r="B482" i="10"/>
  <c r="B486" i="10"/>
  <c r="B490" i="10"/>
  <c r="B494" i="10"/>
  <c r="C494" i="10" s="1"/>
  <c r="B498" i="10"/>
  <c r="B502" i="10"/>
  <c r="B506" i="10"/>
  <c r="B510" i="10"/>
  <c r="C510" i="10" s="1"/>
  <c r="B514" i="10"/>
  <c r="B518" i="10"/>
  <c r="B522" i="10"/>
  <c r="B526" i="10"/>
  <c r="C526" i="10" s="1"/>
  <c r="B530" i="10"/>
  <c r="B534" i="10"/>
  <c r="B538" i="10"/>
  <c r="B542" i="10"/>
  <c r="C542" i="10" s="1"/>
  <c r="C222" i="10"/>
  <c r="C474" i="10"/>
  <c r="C490" i="10"/>
  <c r="C506" i="10"/>
  <c r="C522" i="10"/>
  <c r="C538" i="10"/>
  <c r="B3" i="10"/>
  <c r="C3" i="10" s="1"/>
  <c r="B7" i="10"/>
  <c r="C7" i="10" s="1"/>
  <c r="B11" i="10"/>
  <c r="C11" i="10" s="1"/>
  <c r="B15" i="10"/>
  <c r="C15" i="10" s="1"/>
  <c r="B19" i="10"/>
  <c r="C19" i="10" s="1"/>
  <c r="B23" i="10"/>
  <c r="C23" i="10" s="1"/>
  <c r="B27" i="10"/>
  <c r="C27" i="10" s="1"/>
  <c r="B31" i="10"/>
  <c r="C31" i="10" s="1"/>
  <c r="B35" i="10"/>
  <c r="C35" i="10" s="1"/>
  <c r="B39" i="10"/>
  <c r="C39" i="10" s="1"/>
  <c r="B43" i="10"/>
  <c r="C43" i="10" s="1"/>
  <c r="B47" i="10"/>
  <c r="C47" i="10" s="1"/>
  <c r="B51" i="10"/>
  <c r="C51" i="10" s="1"/>
  <c r="B55" i="10"/>
  <c r="C55" i="10" s="1"/>
  <c r="B59" i="10"/>
  <c r="C59" i="10" s="1"/>
  <c r="B63" i="10"/>
  <c r="C63" i="10" s="1"/>
  <c r="B67" i="10"/>
  <c r="C67" i="10" s="1"/>
  <c r="B71" i="10"/>
  <c r="C71" i="10" s="1"/>
  <c r="B75" i="10"/>
  <c r="C75" i="10" s="1"/>
  <c r="B79" i="10"/>
  <c r="C79" i="10" s="1"/>
  <c r="B83" i="10"/>
  <c r="C83" i="10" s="1"/>
  <c r="B87" i="10"/>
  <c r="C87" i="10" s="1"/>
  <c r="B91" i="10"/>
  <c r="C91" i="10" s="1"/>
  <c r="B95" i="10"/>
  <c r="C95" i="10" s="1"/>
  <c r="B99" i="10"/>
  <c r="C99" i="10" s="1"/>
  <c r="B103" i="10"/>
  <c r="C103" i="10" s="1"/>
  <c r="B107" i="10"/>
  <c r="C107" i="10" s="1"/>
  <c r="B111" i="10"/>
  <c r="C111" i="10" s="1"/>
  <c r="C366" i="10"/>
  <c r="C374" i="10"/>
  <c r="C382" i="10"/>
  <c r="C390" i="10"/>
  <c r="C398" i="10"/>
  <c r="C406" i="10"/>
  <c r="C414" i="10"/>
  <c r="C422" i="10"/>
  <c r="C430" i="10"/>
  <c r="C438" i="10"/>
  <c r="C446" i="10"/>
  <c r="C454" i="10"/>
  <c r="C462" i="10"/>
  <c r="C470" i="10"/>
  <c r="C486" i="10"/>
  <c r="C502" i="10"/>
  <c r="C518" i="10"/>
  <c r="C534" i="10"/>
  <c r="C482" i="10"/>
  <c r="C498" i="10"/>
  <c r="C514" i="10"/>
  <c r="C530" i="10"/>
  <c r="B5" i="10"/>
  <c r="C5" i="10" s="1"/>
  <c r="B9" i="10"/>
  <c r="C9" i="10" s="1"/>
  <c r="B13" i="10"/>
  <c r="C13" i="10" s="1"/>
  <c r="B17" i="10"/>
  <c r="C17" i="10" s="1"/>
  <c r="B21" i="10"/>
  <c r="C21" i="10" s="1"/>
  <c r="B25" i="10"/>
  <c r="C25" i="10" s="1"/>
  <c r="B29" i="10"/>
  <c r="C29" i="10" s="1"/>
  <c r="B33" i="10"/>
  <c r="C33" i="10" s="1"/>
  <c r="B37" i="10"/>
  <c r="C37" i="10" s="1"/>
  <c r="B41" i="10"/>
  <c r="C41" i="10" s="1"/>
  <c r="B45" i="10"/>
  <c r="C45" i="10" s="1"/>
  <c r="B49" i="10"/>
  <c r="C49" i="10" s="1"/>
  <c r="B53" i="10"/>
  <c r="C53" i="10" s="1"/>
  <c r="B57" i="10"/>
  <c r="C57" i="10" s="1"/>
  <c r="B61" i="10"/>
  <c r="C61" i="10" s="1"/>
  <c r="B65" i="10"/>
  <c r="C65" i="10" s="1"/>
  <c r="B69" i="10"/>
  <c r="C69" i="10" s="1"/>
  <c r="B73" i="10"/>
  <c r="C73" i="10" s="1"/>
  <c r="B77" i="10"/>
  <c r="C77" i="10" s="1"/>
  <c r="B81" i="10"/>
  <c r="C81" i="10" s="1"/>
  <c r="B85" i="10"/>
  <c r="C85" i="10" s="1"/>
  <c r="B89" i="10"/>
  <c r="C89" i="10" s="1"/>
  <c r="B93" i="10"/>
  <c r="C93" i="10" s="1"/>
  <c r="B97" i="10"/>
  <c r="C97" i="10" s="1"/>
  <c r="B101" i="10"/>
  <c r="C101" i="10" s="1"/>
  <c r="B105" i="10"/>
  <c r="C105" i="10" s="1"/>
  <c r="B109" i="10"/>
  <c r="C109" i="10" s="1"/>
  <c r="B113" i="10"/>
  <c r="C113" i="10" s="1"/>
  <c r="B117" i="10"/>
  <c r="C117" i="10" s="1"/>
  <c r="B121" i="10"/>
  <c r="C121" i="10" s="1"/>
  <c r="B125" i="10"/>
  <c r="C125" i="10" s="1"/>
  <c r="B129" i="10"/>
  <c r="C129" i="10" s="1"/>
  <c r="B133" i="10"/>
  <c r="C133" i="10" s="1"/>
  <c r="B137" i="10"/>
  <c r="C137" i="10" s="1"/>
  <c r="B141" i="10"/>
  <c r="C141" i="10" s="1"/>
  <c r="B145" i="10"/>
  <c r="C145" i="10" s="1"/>
  <c r="B149" i="10"/>
  <c r="C149" i="10" s="1"/>
  <c r="B153" i="10"/>
  <c r="C153" i="10" s="1"/>
  <c r="B157" i="10"/>
  <c r="C157" i="10" s="1"/>
  <c r="B161" i="10"/>
  <c r="C161" i="10" s="1"/>
  <c r="B165" i="10"/>
  <c r="C165" i="10" s="1"/>
  <c r="B169" i="10"/>
  <c r="C169" i="10" s="1"/>
  <c r="B173" i="10"/>
  <c r="C173" i="10" s="1"/>
  <c r="B177" i="10"/>
  <c r="C177" i="10" s="1"/>
  <c r="B181" i="10"/>
  <c r="C181" i="10" s="1"/>
  <c r="B185" i="10"/>
  <c r="C185" i="10" s="1"/>
  <c r="B189" i="10"/>
  <c r="C189" i="10" s="1"/>
  <c r="B193" i="10"/>
  <c r="C193" i="10" s="1"/>
  <c r="B197" i="10"/>
  <c r="C197" i="10" s="1"/>
  <c r="B201" i="10"/>
  <c r="C201" i="10" s="1"/>
  <c r="B205" i="10"/>
  <c r="C205" i="10" s="1"/>
  <c r="B209" i="10"/>
  <c r="C209" i="10" s="1"/>
  <c r="B4" i="10"/>
  <c r="C4" i="10" s="1"/>
  <c r="B20" i="10"/>
  <c r="C20" i="10" s="1"/>
  <c r="B36" i="10"/>
  <c r="C36" i="10" s="1"/>
  <c r="B52" i="10"/>
  <c r="C52" i="10" s="1"/>
  <c r="B68" i="10"/>
  <c r="C68" i="10" s="1"/>
  <c r="B84" i="10"/>
  <c r="C84" i="10" s="1"/>
  <c r="B100" i="10"/>
  <c r="C100" i="10" s="1"/>
  <c r="B115" i="10"/>
  <c r="C115" i="10" s="1"/>
  <c r="B123" i="10"/>
  <c r="C123" i="10" s="1"/>
  <c r="B131" i="10"/>
  <c r="C131" i="10" s="1"/>
  <c r="B139" i="10"/>
  <c r="C139" i="10" s="1"/>
  <c r="B147" i="10"/>
  <c r="C147" i="10" s="1"/>
  <c r="B155" i="10"/>
  <c r="C155" i="10" s="1"/>
  <c r="B163" i="10"/>
  <c r="C163" i="10" s="1"/>
  <c r="B171" i="10"/>
  <c r="C171" i="10" s="1"/>
  <c r="B179" i="10"/>
  <c r="C179" i="10" s="1"/>
  <c r="B187" i="10"/>
  <c r="C187" i="10" s="1"/>
  <c r="B195" i="10"/>
  <c r="C195" i="10" s="1"/>
  <c r="B203" i="10"/>
  <c r="C203" i="10" s="1"/>
  <c r="B211" i="10"/>
  <c r="C211" i="10" s="1"/>
  <c r="B216" i="10"/>
  <c r="C216" i="10" s="1"/>
  <c r="B221" i="10"/>
  <c r="C221" i="10" s="1"/>
  <c r="B227" i="10"/>
  <c r="C227" i="10" s="1"/>
  <c r="B232" i="10"/>
  <c r="C232" i="10" s="1"/>
  <c r="B237" i="10"/>
  <c r="C237" i="10" s="1"/>
  <c r="B243" i="10"/>
  <c r="C243" i="10" s="1"/>
  <c r="B248" i="10"/>
  <c r="C248" i="10" s="1"/>
  <c r="B253" i="10"/>
  <c r="C253" i="10" s="1"/>
  <c r="B259" i="10"/>
  <c r="C259" i="10" s="1"/>
  <c r="B264" i="10"/>
  <c r="C264" i="10" s="1"/>
  <c r="B269" i="10"/>
  <c r="C269" i="10" s="1"/>
  <c r="B275" i="10"/>
  <c r="C275" i="10" s="1"/>
  <c r="B280" i="10"/>
  <c r="C280" i="10" s="1"/>
  <c r="B285" i="10"/>
  <c r="C285" i="10" s="1"/>
  <c r="B291" i="10"/>
  <c r="C291" i="10" s="1"/>
  <c r="B296" i="10"/>
  <c r="C296" i="10" s="1"/>
  <c r="B301" i="10"/>
  <c r="C301" i="10" s="1"/>
  <c r="B307" i="10"/>
  <c r="C307" i="10" s="1"/>
  <c r="B312" i="10"/>
  <c r="C312" i="10" s="1"/>
  <c r="B317" i="10"/>
  <c r="C317" i="10" s="1"/>
  <c r="B323" i="10"/>
  <c r="C323" i="10" s="1"/>
  <c r="B328" i="10"/>
  <c r="C328" i="10" s="1"/>
  <c r="B333" i="10"/>
  <c r="C333" i="10" s="1"/>
  <c r="B339" i="10"/>
  <c r="C339" i="10" s="1"/>
  <c r="B344" i="10"/>
  <c r="C344" i="10" s="1"/>
  <c r="B349" i="10"/>
  <c r="C349" i="10" s="1"/>
  <c r="B355" i="10"/>
  <c r="C355" i="10" s="1"/>
  <c r="B360" i="10"/>
  <c r="C360" i="10" s="1"/>
  <c r="B365" i="10"/>
  <c r="C365" i="10" s="1"/>
  <c r="B371" i="10"/>
  <c r="C371" i="10" s="1"/>
  <c r="B376" i="10"/>
  <c r="C376" i="10" s="1"/>
  <c r="B381" i="10"/>
  <c r="C381" i="10" s="1"/>
  <c r="B387" i="10"/>
  <c r="C387" i="10" s="1"/>
  <c r="B392" i="10"/>
  <c r="C392" i="10" s="1"/>
  <c r="B397" i="10"/>
  <c r="C397" i="10" s="1"/>
  <c r="B403" i="10"/>
  <c r="C403" i="10" s="1"/>
  <c r="B408" i="10"/>
  <c r="C408" i="10" s="1"/>
  <c r="B413" i="10"/>
  <c r="C413" i="10" s="1"/>
  <c r="B419" i="10"/>
  <c r="C419" i="10" s="1"/>
  <c r="B424" i="10"/>
  <c r="C424" i="10" s="1"/>
  <c r="B429" i="10"/>
  <c r="C429" i="10" s="1"/>
  <c r="B435" i="10"/>
  <c r="C435" i="10" s="1"/>
  <c r="B440" i="10"/>
  <c r="C440" i="10" s="1"/>
  <c r="B445" i="10"/>
  <c r="C445" i="10" s="1"/>
  <c r="B451" i="10"/>
  <c r="C451" i="10" s="1"/>
  <c r="B456" i="10"/>
  <c r="C456" i="10" s="1"/>
  <c r="B461" i="10"/>
  <c r="C461" i="10" s="1"/>
  <c r="B467" i="10"/>
  <c r="C467" i="10" s="1"/>
  <c r="B472" i="10"/>
  <c r="C472" i="10" s="1"/>
  <c r="B477" i="10"/>
  <c r="C477" i="10" s="1"/>
  <c r="B483" i="10"/>
  <c r="C483" i="10" s="1"/>
  <c r="B488" i="10"/>
  <c r="C488" i="10" s="1"/>
  <c r="B493" i="10"/>
  <c r="C493" i="10" s="1"/>
  <c r="B499" i="10"/>
  <c r="C499" i="10" s="1"/>
  <c r="B504" i="10"/>
  <c r="C504" i="10" s="1"/>
  <c r="B509" i="10"/>
  <c r="C509" i="10" s="1"/>
  <c r="B515" i="10"/>
  <c r="C515" i="10" s="1"/>
  <c r="B520" i="10"/>
  <c r="C520" i="10" s="1"/>
  <c r="B525" i="10"/>
  <c r="C525" i="10" s="1"/>
  <c r="B531" i="10"/>
  <c r="C531" i="10" s="1"/>
  <c r="B536" i="10"/>
  <c r="C536" i="10" s="1"/>
  <c r="B541" i="10"/>
  <c r="C541" i="10" s="1"/>
  <c r="B546" i="10"/>
  <c r="C546" i="10" s="1"/>
  <c r="B550" i="10"/>
  <c r="C550" i="10" s="1"/>
  <c r="B554" i="10"/>
  <c r="C554" i="10" s="1"/>
  <c r="B558" i="10"/>
  <c r="C558" i="10" s="1"/>
  <c r="B562" i="10"/>
  <c r="C562" i="10" s="1"/>
  <c r="B566" i="10"/>
  <c r="C566" i="10" s="1"/>
  <c r="B570" i="10"/>
  <c r="C570" i="10" s="1"/>
  <c r="B574" i="10"/>
  <c r="C574" i="10" s="1"/>
  <c r="B578" i="10"/>
  <c r="C578" i="10" s="1"/>
  <c r="B582" i="10"/>
  <c r="C582" i="10" s="1"/>
  <c r="B586" i="10"/>
  <c r="C586" i="10" s="1"/>
  <c r="B590" i="10"/>
  <c r="C590" i="10" s="1"/>
  <c r="B594" i="10"/>
  <c r="C594" i="10" s="1"/>
  <c r="B598" i="10"/>
  <c r="C598" i="10" s="1"/>
  <c r="B602" i="10"/>
  <c r="C602" i="10" s="1"/>
  <c r="B606" i="10"/>
  <c r="C606" i="10" s="1"/>
  <c r="B610" i="10"/>
  <c r="C610" i="10" s="1"/>
  <c r="B614" i="10"/>
  <c r="C614" i="10" s="1"/>
  <c r="B618" i="10"/>
  <c r="C618" i="10" s="1"/>
  <c r="B622" i="10"/>
  <c r="C622" i="10" s="1"/>
  <c r="B626" i="10"/>
  <c r="C626" i="10" s="1"/>
  <c r="B630" i="10"/>
  <c r="C630" i="10" s="1"/>
  <c r="B634" i="10"/>
  <c r="C634" i="10" s="1"/>
  <c r="B638" i="10"/>
  <c r="C638" i="10" s="1"/>
  <c r="B642" i="10"/>
  <c r="C642" i="10" s="1"/>
  <c r="B646" i="10"/>
  <c r="C646" i="10" s="1"/>
  <c r="B650" i="10"/>
  <c r="C650" i="10" s="1"/>
  <c r="B654" i="10"/>
  <c r="C654" i="10" s="1"/>
  <c r="B658" i="10"/>
  <c r="C658" i="10" s="1"/>
  <c r="B662" i="10"/>
  <c r="C662" i="10" s="1"/>
  <c r="B666" i="10"/>
  <c r="C666" i="10" s="1"/>
  <c r="B670" i="10"/>
  <c r="C670" i="10" s="1"/>
  <c r="B674" i="10"/>
  <c r="C674" i="10" s="1"/>
  <c r="B678" i="10"/>
  <c r="C678" i="10" s="1"/>
  <c r="B682" i="10"/>
  <c r="C682" i="10" s="1"/>
  <c r="B686" i="10"/>
  <c r="C686" i="10" s="1"/>
  <c r="B690" i="10"/>
  <c r="C690" i="10" s="1"/>
  <c r="B694" i="10"/>
  <c r="C694" i="10" s="1"/>
  <c r="B698" i="10"/>
  <c r="C698" i="10" s="1"/>
  <c r="B702" i="10"/>
  <c r="C702" i="10" s="1"/>
  <c r="B706" i="10"/>
  <c r="C706" i="10" s="1"/>
  <c r="B710" i="10"/>
  <c r="C710" i="10" s="1"/>
  <c r="B714" i="10"/>
  <c r="C714" i="10" s="1"/>
  <c r="B718" i="10"/>
  <c r="C718" i="10" s="1"/>
  <c r="B722" i="10"/>
  <c r="C722" i="10" s="1"/>
  <c r="B726" i="10"/>
  <c r="C726" i="10" s="1"/>
  <c r="B730" i="10"/>
  <c r="C730" i="10" s="1"/>
  <c r="B734" i="10"/>
  <c r="C734" i="10" s="1"/>
  <c r="B738" i="10"/>
  <c r="C738" i="10" s="1"/>
  <c r="B742" i="10"/>
  <c r="C742" i="10" s="1"/>
  <c r="B746" i="10"/>
  <c r="C746" i="10" s="1"/>
  <c r="B750" i="10"/>
  <c r="C750" i="10" s="1"/>
  <c r="B754" i="10"/>
  <c r="C754" i="10" s="1"/>
  <c r="B758" i="10"/>
  <c r="C758" i="10" s="1"/>
  <c r="B762" i="10"/>
  <c r="C762" i="10" s="1"/>
  <c r="B766" i="10"/>
  <c r="C766" i="10" s="1"/>
  <c r="B770" i="10"/>
  <c r="C770" i="10" s="1"/>
  <c r="B774" i="10"/>
  <c r="C774" i="10" s="1"/>
  <c r="B778" i="10"/>
  <c r="C778" i="10" s="1"/>
  <c r="B782" i="10"/>
  <c r="C782" i="10" s="1"/>
  <c r="B786" i="10"/>
  <c r="C786" i="10" s="1"/>
  <c r="B790" i="10"/>
  <c r="C790" i="10" s="1"/>
  <c r="B794" i="10"/>
  <c r="C794" i="10" s="1"/>
  <c r="B798" i="10"/>
  <c r="C798" i="10" s="1"/>
  <c r="B802" i="10"/>
  <c r="C802" i="10" s="1"/>
  <c r="B806" i="10"/>
  <c r="C806" i="10" s="1"/>
  <c r="B810" i="10"/>
  <c r="C810" i="10" s="1"/>
  <c r="B814" i="10"/>
  <c r="C814" i="10" s="1"/>
  <c r="B818" i="10"/>
  <c r="C818" i="10" s="1"/>
  <c r="B822" i="10"/>
  <c r="B826" i="10"/>
  <c r="B830" i="10"/>
  <c r="B834" i="10"/>
  <c r="C834" i="10" s="1"/>
  <c r="B838" i="10"/>
  <c r="B842" i="10"/>
  <c r="B846" i="10"/>
  <c r="B850" i="10"/>
  <c r="C850" i="10" s="1"/>
  <c r="B854" i="10"/>
  <c r="B858" i="10"/>
  <c r="B862" i="10"/>
  <c r="B866" i="10"/>
  <c r="C866" i="10" s="1"/>
  <c r="B870" i="10"/>
  <c r="B874" i="10"/>
  <c r="B878" i="10"/>
  <c r="B882" i="10"/>
  <c r="C882" i="10" s="1"/>
  <c r="B886" i="10"/>
  <c r="B890" i="10"/>
  <c r="B894" i="10"/>
  <c r="B898" i="10"/>
  <c r="C898" i="10" s="1"/>
  <c r="B902" i="10"/>
  <c r="B906" i="10"/>
  <c r="B910" i="10"/>
  <c r="B615" i="10"/>
  <c r="C615" i="10" s="1"/>
  <c r="B623" i="10"/>
  <c r="C623" i="10" s="1"/>
  <c r="B631" i="10"/>
  <c r="C631" i="10" s="1"/>
  <c r="B639" i="10"/>
  <c r="C639" i="10" s="1"/>
  <c r="B643" i="10"/>
  <c r="C643" i="10" s="1"/>
  <c r="B651" i="10"/>
  <c r="C651" i="10" s="1"/>
  <c r="B659" i="10"/>
  <c r="C659" i="10" s="1"/>
  <c r="B663" i="10"/>
  <c r="C663" i="10" s="1"/>
  <c r="B671" i="10"/>
  <c r="C671" i="10" s="1"/>
  <c r="B675" i="10"/>
  <c r="C675" i="10" s="1"/>
  <c r="B683" i="10"/>
  <c r="C683" i="10" s="1"/>
  <c r="B687" i="10"/>
  <c r="C687" i="10" s="1"/>
  <c r="B695" i="10"/>
  <c r="C695" i="10" s="1"/>
  <c r="B699" i="10"/>
  <c r="C699" i="10" s="1"/>
  <c r="B707" i="10"/>
  <c r="C707" i="10" s="1"/>
  <c r="B715" i="10"/>
  <c r="C715" i="10" s="1"/>
  <c r="B723" i="10"/>
  <c r="C723" i="10" s="1"/>
  <c r="B727" i="10"/>
  <c r="C727" i="10" s="1"/>
  <c r="B735" i="10"/>
  <c r="C735" i="10" s="1"/>
  <c r="B739" i="10"/>
  <c r="C739" i="10" s="1"/>
  <c r="B747" i="10"/>
  <c r="C747" i="10" s="1"/>
  <c r="B751" i="10"/>
  <c r="C751" i="10" s="1"/>
  <c r="B759" i="10"/>
  <c r="C759" i="10" s="1"/>
  <c r="B763" i="10"/>
  <c r="C763" i="10" s="1"/>
  <c r="B771" i="10"/>
  <c r="C771" i="10" s="1"/>
  <c r="B779" i="10"/>
  <c r="C779" i="10" s="1"/>
  <c r="B783" i="10"/>
  <c r="C783" i="10" s="1"/>
  <c r="B791" i="10"/>
  <c r="C791" i="10" s="1"/>
  <c r="B799" i="10"/>
  <c r="C799" i="10" s="1"/>
  <c r="B803" i="10"/>
  <c r="C803" i="10" s="1"/>
  <c r="B811" i="10"/>
  <c r="C811" i="10" s="1"/>
  <c r="B815" i="10"/>
  <c r="C815" i="10" s="1"/>
  <c r="B823" i="10"/>
  <c r="C823" i="10" s="1"/>
  <c r="B827" i="10"/>
  <c r="C827" i="10" s="1"/>
  <c r="B835" i="10"/>
  <c r="C835" i="10" s="1"/>
  <c r="B843" i="10"/>
  <c r="C843" i="10" s="1"/>
  <c r="B847" i="10"/>
  <c r="C847" i="10" s="1"/>
  <c r="B855" i="10"/>
  <c r="C855" i="10" s="1"/>
  <c r="B863" i="10"/>
  <c r="C863" i="10" s="1"/>
  <c r="B867" i="10"/>
  <c r="C867" i="10" s="1"/>
  <c r="B875" i="10"/>
  <c r="C875" i="10" s="1"/>
  <c r="B879" i="10"/>
  <c r="C879" i="10" s="1"/>
  <c r="B887" i="10"/>
  <c r="C887" i="10" s="1"/>
  <c r="B895" i="10"/>
  <c r="C895" i="10" s="1"/>
  <c r="B899" i="10"/>
  <c r="C899" i="10" s="1"/>
  <c r="B907" i="10"/>
  <c r="C907" i="10" s="1"/>
  <c r="B911" i="10"/>
  <c r="C911" i="10" s="1"/>
  <c r="B664" i="10"/>
  <c r="C664" i="10" s="1"/>
  <c r="B692" i="10"/>
  <c r="C692" i="10" s="1"/>
  <c r="B704" i="10"/>
  <c r="C704" i="10" s="1"/>
  <c r="B712" i="10"/>
  <c r="C712" i="10" s="1"/>
  <c r="B720" i="10"/>
  <c r="C720" i="10" s="1"/>
  <c r="B728" i="10"/>
  <c r="C728" i="10" s="1"/>
  <c r="B736" i="10"/>
  <c r="C736" i="10" s="1"/>
  <c r="B744" i="10"/>
  <c r="C744" i="10" s="1"/>
  <c r="B752" i="10"/>
  <c r="C752" i="10" s="1"/>
  <c r="B760" i="10"/>
  <c r="C760" i="10" s="1"/>
  <c r="B768" i="10"/>
  <c r="C768" i="10" s="1"/>
  <c r="B776" i="10"/>
  <c r="C776" i="10" s="1"/>
  <c r="B784" i="10"/>
  <c r="C784" i="10" s="1"/>
  <c r="C822" i="10"/>
  <c r="C838" i="10"/>
  <c r="C854" i="10"/>
  <c r="C870" i="10"/>
  <c r="C886" i="10"/>
  <c r="C902" i="10"/>
  <c r="B8" i="10"/>
  <c r="C8" i="10" s="1"/>
  <c r="B24" i="10"/>
  <c r="C24" i="10" s="1"/>
  <c r="B40" i="10"/>
  <c r="C40" i="10" s="1"/>
  <c r="B56" i="10"/>
  <c r="C56" i="10" s="1"/>
  <c r="B72" i="10"/>
  <c r="C72" i="10" s="1"/>
  <c r="B88" i="10"/>
  <c r="C88" i="10" s="1"/>
  <c r="B104" i="10"/>
  <c r="C104" i="10" s="1"/>
  <c r="B116" i="10"/>
  <c r="C116" i="10" s="1"/>
  <c r="B124" i="10"/>
  <c r="C124" i="10" s="1"/>
  <c r="B132" i="10"/>
  <c r="C132" i="10" s="1"/>
  <c r="B140" i="10"/>
  <c r="C140" i="10" s="1"/>
  <c r="B148" i="10"/>
  <c r="C148" i="10" s="1"/>
  <c r="B156" i="10"/>
  <c r="C156" i="10" s="1"/>
  <c r="B164" i="10"/>
  <c r="C164" i="10" s="1"/>
  <c r="B172" i="10"/>
  <c r="C172" i="10" s="1"/>
  <c r="B180" i="10"/>
  <c r="C180" i="10" s="1"/>
  <c r="B188" i="10"/>
  <c r="C188" i="10" s="1"/>
  <c r="B196" i="10"/>
  <c r="C196" i="10" s="1"/>
  <c r="B204" i="10"/>
  <c r="C204" i="10" s="1"/>
  <c r="B212" i="10"/>
  <c r="C212" i="10" s="1"/>
  <c r="B217" i="10"/>
  <c r="C217" i="10" s="1"/>
  <c r="B223" i="10"/>
  <c r="C223" i="10" s="1"/>
  <c r="B228" i="10"/>
  <c r="C228" i="10" s="1"/>
  <c r="B233" i="10"/>
  <c r="C233" i="10" s="1"/>
  <c r="B239" i="10"/>
  <c r="C239" i="10" s="1"/>
  <c r="B244" i="10"/>
  <c r="C244" i="10" s="1"/>
  <c r="B249" i="10"/>
  <c r="C249" i="10" s="1"/>
  <c r="B255" i="10"/>
  <c r="C255" i="10" s="1"/>
  <c r="B260" i="10"/>
  <c r="C260" i="10" s="1"/>
  <c r="B265" i="10"/>
  <c r="C265" i="10" s="1"/>
  <c r="B271" i="10"/>
  <c r="C271" i="10" s="1"/>
  <c r="B276" i="10"/>
  <c r="C276" i="10" s="1"/>
  <c r="B281" i="10"/>
  <c r="C281" i="10" s="1"/>
  <c r="B287" i="10"/>
  <c r="C287" i="10" s="1"/>
  <c r="B292" i="10"/>
  <c r="C292" i="10" s="1"/>
  <c r="B297" i="10"/>
  <c r="C297" i="10" s="1"/>
  <c r="B303" i="10"/>
  <c r="C303" i="10" s="1"/>
  <c r="B308" i="10"/>
  <c r="C308" i="10" s="1"/>
  <c r="B313" i="10"/>
  <c r="C313" i="10" s="1"/>
  <c r="B319" i="10"/>
  <c r="C319" i="10" s="1"/>
  <c r="B324" i="10"/>
  <c r="C324" i="10" s="1"/>
  <c r="B329" i="10"/>
  <c r="C329" i="10" s="1"/>
  <c r="B335" i="10"/>
  <c r="C335" i="10" s="1"/>
  <c r="B340" i="10"/>
  <c r="C340" i="10" s="1"/>
  <c r="B345" i="10"/>
  <c r="C345" i="10" s="1"/>
  <c r="B351" i="10"/>
  <c r="C351" i="10" s="1"/>
  <c r="B356" i="10"/>
  <c r="C356" i="10" s="1"/>
  <c r="B361" i="10"/>
  <c r="C361" i="10" s="1"/>
  <c r="B367" i="10"/>
  <c r="C367" i="10" s="1"/>
  <c r="B372" i="10"/>
  <c r="C372" i="10" s="1"/>
  <c r="B377" i="10"/>
  <c r="C377" i="10" s="1"/>
  <c r="B383" i="10"/>
  <c r="C383" i="10" s="1"/>
  <c r="B388" i="10"/>
  <c r="C388" i="10" s="1"/>
  <c r="B393" i="10"/>
  <c r="C393" i="10" s="1"/>
  <c r="B399" i="10"/>
  <c r="C399" i="10" s="1"/>
  <c r="B404" i="10"/>
  <c r="C404" i="10" s="1"/>
  <c r="B409" i="10"/>
  <c r="C409" i="10" s="1"/>
  <c r="B415" i="10"/>
  <c r="C415" i="10" s="1"/>
  <c r="B420" i="10"/>
  <c r="C420" i="10" s="1"/>
  <c r="B425" i="10"/>
  <c r="C425" i="10" s="1"/>
  <c r="B431" i="10"/>
  <c r="C431" i="10" s="1"/>
  <c r="B436" i="10"/>
  <c r="C436" i="10" s="1"/>
  <c r="B441" i="10"/>
  <c r="C441" i="10" s="1"/>
  <c r="B447" i="10"/>
  <c r="C447" i="10" s="1"/>
  <c r="B452" i="10"/>
  <c r="C452" i="10" s="1"/>
  <c r="B457" i="10"/>
  <c r="C457" i="10" s="1"/>
  <c r="B463" i="10"/>
  <c r="C463" i="10" s="1"/>
  <c r="B468" i="10"/>
  <c r="C468" i="10" s="1"/>
  <c r="B473" i="10"/>
  <c r="C473" i="10" s="1"/>
  <c r="B479" i="10"/>
  <c r="C479" i="10" s="1"/>
  <c r="B484" i="10"/>
  <c r="C484" i="10" s="1"/>
  <c r="B489" i="10"/>
  <c r="C489" i="10" s="1"/>
  <c r="B495" i="10"/>
  <c r="C495" i="10" s="1"/>
  <c r="B500" i="10"/>
  <c r="C500" i="10" s="1"/>
  <c r="B505" i="10"/>
  <c r="C505" i="10" s="1"/>
  <c r="B511" i="10"/>
  <c r="C511" i="10" s="1"/>
  <c r="B516" i="10"/>
  <c r="C516" i="10" s="1"/>
  <c r="B521" i="10"/>
  <c r="C521" i="10" s="1"/>
  <c r="B527" i="10"/>
  <c r="C527" i="10" s="1"/>
  <c r="B532" i="10"/>
  <c r="C532" i="10" s="1"/>
  <c r="B537" i="10"/>
  <c r="C537" i="10" s="1"/>
  <c r="B543" i="10"/>
  <c r="C543" i="10" s="1"/>
  <c r="B547" i="10"/>
  <c r="C547" i="10" s="1"/>
  <c r="B551" i="10"/>
  <c r="C551" i="10" s="1"/>
  <c r="B555" i="10"/>
  <c r="C555" i="10" s="1"/>
  <c r="B559" i="10"/>
  <c r="C559" i="10" s="1"/>
  <c r="B563" i="10"/>
  <c r="C563" i="10" s="1"/>
  <c r="B567" i="10"/>
  <c r="C567" i="10" s="1"/>
  <c r="B571" i="10"/>
  <c r="C571" i="10" s="1"/>
  <c r="B575" i="10"/>
  <c r="C575" i="10" s="1"/>
  <c r="B579" i="10"/>
  <c r="C579" i="10" s="1"/>
  <c r="B583" i="10"/>
  <c r="C583" i="10" s="1"/>
  <c r="B587" i="10"/>
  <c r="C587" i="10" s="1"/>
  <c r="B591" i="10"/>
  <c r="C591" i="10" s="1"/>
  <c r="B595" i="10"/>
  <c r="C595" i="10" s="1"/>
  <c r="B599" i="10"/>
  <c r="C599" i="10" s="1"/>
  <c r="B603" i="10"/>
  <c r="C603" i="10" s="1"/>
  <c r="B607" i="10"/>
  <c r="C607" i="10" s="1"/>
  <c r="B611" i="10"/>
  <c r="C611" i="10" s="1"/>
  <c r="B619" i="10"/>
  <c r="C619" i="10" s="1"/>
  <c r="B627" i="10"/>
  <c r="C627" i="10" s="1"/>
  <c r="B635" i="10"/>
  <c r="C635" i="10" s="1"/>
  <c r="B647" i="10"/>
  <c r="C647" i="10" s="1"/>
  <c r="B655" i="10"/>
  <c r="C655" i="10" s="1"/>
  <c r="B667" i="10"/>
  <c r="C667" i="10" s="1"/>
  <c r="B679" i="10"/>
  <c r="C679" i="10" s="1"/>
  <c r="B691" i="10"/>
  <c r="C691" i="10" s="1"/>
  <c r="B703" i="10"/>
  <c r="C703" i="10" s="1"/>
  <c r="B711" i="10"/>
  <c r="C711" i="10" s="1"/>
  <c r="B719" i="10"/>
  <c r="C719" i="10" s="1"/>
  <c r="B731" i="10"/>
  <c r="C731" i="10" s="1"/>
  <c r="B743" i="10"/>
  <c r="C743" i="10" s="1"/>
  <c r="B755" i="10"/>
  <c r="C755" i="10" s="1"/>
  <c r="B767" i="10"/>
  <c r="C767" i="10" s="1"/>
  <c r="B775" i="10"/>
  <c r="C775" i="10" s="1"/>
  <c r="B787" i="10"/>
  <c r="C787" i="10" s="1"/>
  <c r="B795" i="10"/>
  <c r="C795" i="10" s="1"/>
  <c r="B807" i="10"/>
  <c r="C807" i="10" s="1"/>
  <c r="B819" i="10"/>
  <c r="C819" i="10" s="1"/>
  <c r="B831" i="10"/>
  <c r="C831" i="10" s="1"/>
  <c r="B839" i="10"/>
  <c r="C839" i="10" s="1"/>
  <c r="B851" i="10"/>
  <c r="C851" i="10" s="1"/>
  <c r="B859" i="10"/>
  <c r="C859" i="10" s="1"/>
  <c r="B871" i="10"/>
  <c r="C871" i="10" s="1"/>
  <c r="B883" i="10"/>
  <c r="C883" i="10" s="1"/>
  <c r="B891" i="10"/>
  <c r="C891" i="10" s="1"/>
  <c r="B903" i="10"/>
  <c r="C903" i="10" s="1"/>
  <c r="B668" i="10"/>
  <c r="C668" i="10" s="1"/>
  <c r="B688" i="10"/>
  <c r="C688" i="10" s="1"/>
  <c r="B700" i="10"/>
  <c r="C700" i="10" s="1"/>
  <c r="B716" i="10"/>
  <c r="C716" i="10" s="1"/>
  <c r="B732" i="10"/>
  <c r="C732" i="10" s="1"/>
  <c r="B748" i="10"/>
  <c r="C748" i="10" s="1"/>
  <c r="B764" i="10"/>
  <c r="C764" i="10" s="1"/>
  <c r="B780" i="10"/>
  <c r="C780" i="10" s="1"/>
  <c r="C826" i="10"/>
  <c r="C842" i="10"/>
  <c r="C858" i="10"/>
  <c r="C874" i="10"/>
  <c r="C890" i="10"/>
  <c r="C906" i="10"/>
  <c r="B12" i="10"/>
  <c r="C12" i="10" s="1"/>
  <c r="B28" i="10"/>
  <c r="C28" i="10" s="1"/>
  <c r="B44" i="10"/>
  <c r="C44" i="10" s="1"/>
  <c r="B60" i="10"/>
  <c r="C60" i="10" s="1"/>
  <c r="B76" i="10"/>
  <c r="C76" i="10" s="1"/>
  <c r="B92" i="10"/>
  <c r="C92" i="10" s="1"/>
  <c r="B108" i="10"/>
  <c r="C108" i="10" s="1"/>
  <c r="B119" i="10"/>
  <c r="C119" i="10" s="1"/>
  <c r="B127" i="10"/>
  <c r="C127" i="10" s="1"/>
  <c r="B135" i="10"/>
  <c r="C135" i="10" s="1"/>
  <c r="B143" i="10"/>
  <c r="C143" i="10" s="1"/>
  <c r="B151" i="10"/>
  <c r="C151" i="10" s="1"/>
  <c r="B159" i="10"/>
  <c r="C159" i="10" s="1"/>
  <c r="B167" i="10"/>
  <c r="C167" i="10" s="1"/>
  <c r="B175" i="10"/>
  <c r="C175" i="10" s="1"/>
  <c r="B183" i="10"/>
  <c r="C183" i="10" s="1"/>
  <c r="B191" i="10"/>
  <c r="C191" i="10" s="1"/>
  <c r="B199" i="10"/>
  <c r="C199" i="10" s="1"/>
  <c r="B207" i="10"/>
  <c r="C207" i="10" s="1"/>
  <c r="B213" i="10"/>
  <c r="C213" i="10" s="1"/>
  <c r="B219" i="10"/>
  <c r="C219" i="10" s="1"/>
  <c r="B224" i="10"/>
  <c r="C224" i="10" s="1"/>
  <c r="B229" i="10"/>
  <c r="C229" i="10" s="1"/>
  <c r="B235" i="10"/>
  <c r="C235" i="10" s="1"/>
  <c r="B240" i="10"/>
  <c r="C240" i="10" s="1"/>
  <c r="B245" i="10"/>
  <c r="C245" i="10" s="1"/>
  <c r="B251" i="10"/>
  <c r="C251" i="10" s="1"/>
  <c r="B256" i="10"/>
  <c r="C256" i="10" s="1"/>
  <c r="B261" i="10"/>
  <c r="C261" i="10" s="1"/>
  <c r="B267" i="10"/>
  <c r="C267" i="10" s="1"/>
  <c r="B272" i="10"/>
  <c r="C272" i="10" s="1"/>
  <c r="B277" i="10"/>
  <c r="C277" i="10" s="1"/>
  <c r="B283" i="10"/>
  <c r="C283" i="10" s="1"/>
  <c r="B288" i="10"/>
  <c r="C288" i="10" s="1"/>
  <c r="B293" i="10"/>
  <c r="C293" i="10" s="1"/>
  <c r="B299" i="10"/>
  <c r="C299" i="10" s="1"/>
  <c r="B304" i="10"/>
  <c r="C304" i="10" s="1"/>
  <c r="B309" i="10"/>
  <c r="C309" i="10" s="1"/>
  <c r="B315" i="10"/>
  <c r="C315" i="10" s="1"/>
  <c r="B320" i="10"/>
  <c r="C320" i="10" s="1"/>
  <c r="B325" i="10"/>
  <c r="C325" i="10" s="1"/>
  <c r="B331" i="10"/>
  <c r="C331" i="10" s="1"/>
  <c r="B336" i="10"/>
  <c r="C336" i="10" s="1"/>
  <c r="B341" i="10"/>
  <c r="C341" i="10" s="1"/>
  <c r="B347" i="10"/>
  <c r="C347" i="10" s="1"/>
  <c r="B352" i="10"/>
  <c r="C352" i="10" s="1"/>
  <c r="B357" i="10"/>
  <c r="C357" i="10" s="1"/>
  <c r="B363" i="10"/>
  <c r="C363" i="10" s="1"/>
  <c r="B368" i="10"/>
  <c r="C368" i="10" s="1"/>
  <c r="B373" i="10"/>
  <c r="C373" i="10" s="1"/>
  <c r="B379" i="10"/>
  <c r="C379" i="10" s="1"/>
  <c r="B384" i="10"/>
  <c r="C384" i="10" s="1"/>
  <c r="B389" i="10"/>
  <c r="C389" i="10" s="1"/>
  <c r="B395" i="10"/>
  <c r="C395" i="10" s="1"/>
  <c r="B400" i="10"/>
  <c r="C400" i="10" s="1"/>
  <c r="B405" i="10"/>
  <c r="C405" i="10" s="1"/>
  <c r="B411" i="10"/>
  <c r="C411" i="10" s="1"/>
  <c r="B416" i="10"/>
  <c r="C416" i="10" s="1"/>
  <c r="B421" i="10"/>
  <c r="C421" i="10" s="1"/>
  <c r="B427" i="10"/>
  <c r="C427" i="10" s="1"/>
  <c r="B432" i="10"/>
  <c r="C432" i="10" s="1"/>
  <c r="B437" i="10"/>
  <c r="C437" i="10" s="1"/>
  <c r="B443" i="10"/>
  <c r="C443" i="10" s="1"/>
  <c r="B448" i="10"/>
  <c r="C448" i="10" s="1"/>
  <c r="B453" i="10"/>
  <c r="C453" i="10" s="1"/>
  <c r="B459" i="10"/>
  <c r="C459" i="10" s="1"/>
  <c r="B464" i="10"/>
  <c r="C464" i="10" s="1"/>
  <c r="B469" i="10"/>
  <c r="C469" i="10" s="1"/>
  <c r="B475" i="10"/>
  <c r="C475" i="10" s="1"/>
  <c r="B480" i="10"/>
  <c r="C480" i="10" s="1"/>
  <c r="B485" i="10"/>
  <c r="C485" i="10" s="1"/>
  <c r="B491" i="10"/>
  <c r="C491" i="10" s="1"/>
  <c r="B496" i="10"/>
  <c r="C496" i="10" s="1"/>
  <c r="B501" i="10"/>
  <c r="C501" i="10" s="1"/>
  <c r="B507" i="10"/>
  <c r="C507" i="10" s="1"/>
  <c r="B512" i="10"/>
  <c r="C512" i="10" s="1"/>
  <c r="B517" i="10"/>
  <c r="C517" i="10" s="1"/>
  <c r="B523" i="10"/>
  <c r="C523" i="10" s="1"/>
  <c r="B528" i="10"/>
  <c r="C528" i="10" s="1"/>
  <c r="B533" i="10"/>
  <c r="C533" i="10" s="1"/>
  <c r="B539" i="10"/>
  <c r="C539" i="10" s="1"/>
  <c r="B544" i="10"/>
  <c r="C544" i="10" s="1"/>
  <c r="B548" i="10"/>
  <c r="C548" i="10" s="1"/>
  <c r="B552" i="10"/>
  <c r="C552" i="10" s="1"/>
  <c r="B556" i="10"/>
  <c r="C556" i="10" s="1"/>
  <c r="B560" i="10"/>
  <c r="C560" i="10" s="1"/>
  <c r="B564" i="10"/>
  <c r="C564" i="10" s="1"/>
  <c r="B568" i="10"/>
  <c r="C568" i="10" s="1"/>
  <c r="B572" i="10"/>
  <c r="C572" i="10" s="1"/>
  <c r="B576" i="10"/>
  <c r="C576" i="10" s="1"/>
  <c r="B580" i="10"/>
  <c r="C580" i="10" s="1"/>
  <c r="B584" i="10"/>
  <c r="C584" i="10" s="1"/>
  <c r="B588" i="10"/>
  <c r="C588" i="10" s="1"/>
  <c r="B592" i="10"/>
  <c r="C592" i="10" s="1"/>
  <c r="B596" i="10"/>
  <c r="C596" i="10" s="1"/>
  <c r="B600" i="10"/>
  <c r="C600" i="10" s="1"/>
  <c r="B604" i="10"/>
  <c r="C604" i="10" s="1"/>
  <c r="B608" i="10"/>
  <c r="C608" i="10" s="1"/>
  <c r="B612" i="10"/>
  <c r="C612" i="10" s="1"/>
  <c r="B616" i="10"/>
  <c r="C616" i="10" s="1"/>
  <c r="B620" i="10"/>
  <c r="C620" i="10" s="1"/>
  <c r="B624" i="10"/>
  <c r="C624" i="10" s="1"/>
  <c r="B628" i="10"/>
  <c r="C628" i="10" s="1"/>
  <c r="B632" i="10"/>
  <c r="C632" i="10" s="1"/>
  <c r="B636" i="10"/>
  <c r="C636" i="10" s="1"/>
  <c r="B640" i="10"/>
  <c r="C640" i="10" s="1"/>
  <c r="B644" i="10"/>
  <c r="C644" i="10" s="1"/>
  <c r="B648" i="10"/>
  <c r="C648" i="10" s="1"/>
  <c r="B652" i="10"/>
  <c r="C652" i="10" s="1"/>
  <c r="B656" i="10"/>
  <c r="C656" i="10" s="1"/>
  <c r="B660" i="10"/>
  <c r="C660" i="10" s="1"/>
  <c r="B672" i="10"/>
  <c r="C672" i="10" s="1"/>
  <c r="B676" i="10"/>
  <c r="C676" i="10" s="1"/>
  <c r="B680" i="10"/>
  <c r="C680" i="10" s="1"/>
  <c r="B684" i="10"/>
  <c r="C684" i="10" s="1"/>
  <c r="B696" i="10"/>
  <c r="C696" i="10" s="1"/>
  <c r="B708" i="10"/>
  <c r="C708" i="10" s="1"/>
  <c r="B724" i="10"/>
  <c r="C724" i="10" s="1"/>
  <c r="B740" i="10"/>
  <c r="C740" i="10" s="1"/>
  <c r="B756" i="10"/>
  <c r="C756" i="10" s="1"/>
  <c r="B772" i="10"/>
  <c r="C772" i="10" s="1"/>
  <c r="C830" i="10"/>
  <c r="C846" i="10"/>
  <c r="C862" i="10"/>
  <c r="C878" i="10"/>
  <c r="C894" i="10"/>
  <c r="C910" i="10"/>
  <c r="B16" i="10"/>
  <c r="C16" i="10" s="1"/>
  <c r="B32" i="10"/>
  <c r="C32" i="10" s="1"/>
  <c r="B48" i="10"/>
  <c r="C48" i="10" s="1"/>
  <c r="B64" i="10"/>
  <c r="C64" i="10" s="1"/>
  <c r="B80" i="10"/>
  <c r="C80" i="10" s="1"/>
  <c r="B96" i="10"/>
  <c r="C96" i="10" s="1"/>
  <c r="B112" i="10"/>
  <c r="C112" i="10" s="1"/>
  <c r="B120" i="10"/>
  <c r="C120" i="10" s="1"/>
  <c r="B128" i="10"/>
  <c r="C128" i="10" s="1"/>
  <c r="B136" i="10"/>
  <c r="C136" i="10" s="1"/>
  <c r="B144" i="10"/>
  <c r="C144" i="10" s="1"/>
  <c r="B152" i="10"/>
  <c r="C152" i="10" s="1"/>
  <c r="B160" i="10"/>
  <c r="C160" i="10" s="1"/>
  <c r="B168" i="10"/>
  <c r="C168" i="10" s="1"/>
  <c r="B176" i="10"/>
  <c r="C176" i="10" s="1"/>
  <c r="B184" i="10"/>
  <c r="C184" i="10" s="1"/>
  <c r="B192" i="10"/>
  <c r="C192" i="10" s="1"/>
  <c r="B200" i="10"/>
  <c r="C200" i="10" s="1"/>
  <c r="B208" i="10"/>
  <c r="C208" i="10" s="1"/>
  <c r="B215" i="10"/>
  <c r="C215" i="10" s="1"/>
  <c r="B220" i="10"/>
  <c r="C220" i="10" s="1"/>
  <c r="B225" i="10"/>
  <c r="C225" i="10" s="1"/>
  <c r="B231" i="10"/>
  <c r="C231" i="10" s="1"/>
  <c r="B236" i="10"/>
  <c r="C236" i="10" s="1"/>
  <c r="B241" i="10"/>
  <c r="C241" i="10" s="1"/>
  <c r="B247" i="10"/>
  <c r="C247" i="10" s="1"/>
  <c r="B252" i="10"/>
  <c r="C252" i="10" s="1"/>
  <c r="B257" i="10"/>
  <c r="C257" i="10" s="1"/>
  <c r="B263" i="10"/>
  <c r="C263" i="10" s="1"/>
  <c r="B268" i="10"/>
  <c r="C268" i="10" s="1"/>
  <c r="B273" i="10"/>
  <c r="C273" i="10" s="1"/>
  <c r="B279" i="10"/>
  <c r="C279" i="10" s="1"/>
  <c r="B284" i="10"/>
  <c r="C284" i="10" s="1"/>
  <c r="B289" i="10"/>
  <c r="C289" i="10" s="1"/>
  <c r="B295" i="10"/>
  <c r="C295" i="10" s="1"/>
  <c r="B300" i="10"/>
  <c r="C300" i="10" s="1"/>
  <c r="B305" i="10"/>
  <c r="C305" i="10" s="1"/>
  <c r="B311" i="10"/>
  <c r="C311" i="10" s="1"/>
  <c r="B316" i="10"/>
  <c r="C316" i="10" s="1"/>
  <c r="B321" i="10"/>
  <c r="C321" i="10" s="1"/>
  <c r="B327" i="10"/>
  <c r="C327" i="10" s="1"/>
  <c r="B332" i="10"/>
  <c r="C332" i="10" s="1"/>
  <c r="B337" i="10"/>
  <c r="C337" i="10" s="1"/>
  <c r="B343" i="10"/>
  <c r="C343" i="10" s="1"/>
  <c r="B348" i="10"/>
  <c r="C348" i="10" s="1"/>
  <c r="B353" i="10"/>
  <c r="C353" i="10" s="1"/>
  <c r="B359" i="10"/>
  <c r="C359" i="10" s="1"/>
  <c r="B364" i="10"/>
  <c r="C364" i="10" s="1"/>
  <c r="B369" i="10"/>
  <c r="C369" i="10" s="1"/>
  <c r="B375" i="10"/>
  <c r="C375" i="10" s="1"/>
  <c r="B380" i="10"/>
  <c r="C380" i="10" s="1"/>
  <c r="B385" i="10"/>
  <c r="C385" i="10" s="1"/>
  <c r="B391" i="10"/>
  <c r="C391" i="10" s="1"/>
  <c r="B396" i="10"/>
  <c r="C396" i="10" s="1"/>
  <c r="B401" i="10"/>
  <c r="C401" i="10" s="1"/>
  <c r="B407" i="10"/>
  <c r="C407" i="10" s="1"/>
  <c r="B412" i="10"/>
  <c r="C412" i="10" s="1"/>
  <c r="B417" i="10"/>
  <c r="C417" i="10" s="1"/>
  <c r="B423" i="10"/>
  <c r="C423" i="10" s="1"/>
  <c r="B428" i="10"/>
  <c r="C428" i="10" s="1"/>
  <c r="B433" i="10"/>
  <c r="C433" i="10" s="1"/>
  <c r="B439" i="10"/>
  <c r="C439" i="10" s="1"/>
  <c r="B444" i="10"/>
  <c r="C444" i="10" s="1"/>
  <c r="B449" i="10"/>
  <c r="C449" i="10" s="1"/>
  <c r="B455" i="10"/>
  <c r="C455" i="10" s="1"/>
  <c r="B460" i="10"/>
  <c r="C460" i="10" s="1"/>
  <c r="B465" i="10"/>
  <c r="C465" i="10" s="1"/>
  <c r="B471" i="10"/>
  <c r="C471" i="10" s="1"/>
  <c r="B476" i="10"/>
  <c r="C476" i="10" s="1"/>
  <c r="B481" i="10"/>
  <c r="C481" i="10" s="1"/>
  <c r="B487" i="10"/>
  <c r="C487" i="10" s="1"/>
  <c r="B492" i="10"/>
  <c r="C492" i="10" s="1"/>
  <c r="B497" i="10"/>
  <c r="C497" i="10" s="1"/>
  <c r="B503" i="10"/>
  <c r="C503" i="10" s="1"/>
  <c r="B508" i="10"/>
  <c r="C508" i="10" s="1"/>
  <c r="B513" i="10"/>
  <c r="C513" i="10" s="1"/>
  <c r="B519" i="10"/>
  <c r="C519" i="10" s="1"/>
  <c r="B524" i="10"/>
  <c r="C524" i="10" s="1"/>
  <c r="B529" i="10"/>
  <c r="C529" i="10" s="1"/>
  <c r="B535" i="10"/>
  <c r="C535" i="10" s="1"/>
  <c r="B540" i="10"/>
  <c r="C540" i="10" s="1"/>
  <c r="B545" i="10"/>
  <c r="C545" i="10" s="1"/>
  <c r="B549" i="10"/>
  <c r="C549" i="10" s="1"/>
  <c r="B553" i="10"/>
  <c r="C553" i="10" s="1"/>
  <c r="B557" i="10"/>
  <c r="C557" i="10" s="1"/>
  <c r="B561" i="10"/>
  <c r="C561" i="10" s="1"/>
  <c r="B565" i="10"/>
  <c r="C565" i="10" s="1"/>
  <c r="B569" i="10"/>
  <c r="C569" i="10" s="1"/>
  <c r="B573" i="10"/>
  <c r="C573" i="10" s="1"/>
  <c r="B577" i="10"/>
  <c r="C577" i="10" s="1"/>
  <c r="B581" i="10"/>
  <c r="C581" i="10" s="1"/>
  <c r="B585" i="10"/>
  <c r="C585" i="10" s="1"/>
  <c r="B589" i="10"/>
  <c r="C589" i="10" s="1"/>
  <c r="B593" i="10"/>
  <c r="C593" i="10" s="1"/>
  <c r="B597" i="10"/>
  <c r="C597" i="10" s="1"/>
  <c r="B601" i="10"/>
  <c r="C601" i="10" s="1"/>
  <c r="B605" i="10"/>
  <c r="C605" i="10" s="1"/>
  <c r="B609" i="10"/>
  <c r="C609" i="10" s="1"/>
  <c r="B613" i="10"/>
  <c r="C613" i="10" s="1"/>
  <c r="B617" i="10"/>
  <c r="C617" i="10" s="1"/>
  <c r="B621" i="10"/>
  <c r="C621" i="10" s="1"/>
  <c r="B625" i="10"/>
  <c r="C625" i="10" s="1"/>
  <c r="B629" i="10"/>
  <c r="C629" i="10" s="1"/>
  <c r="B633" i="10"/>
  <c r="C633" i="10" s="1"/>
  <c r="B637" i="10"/>
  <c r="C637" i="10" s="1"/>
  <c r="B641" i="10"/>
  <c r="C641" i="10" s="1"/>
  <c r="B645" i="10"/>
  <c r="C645" i="10" s="1"/>
  <c r="B649" i="10"/>
  <c r="C649" i="10" s="1"/>
  <c r="B653" i="10"/>
  <c r="C653" i="10" s="1"/>
  <c r="B657" i="10"/>
  <c r="C657" i="10" s="1"/>
  <c r="B661" i="10"/>
  <c r="C661" i="10" s="1"/>
  <c r="B665" i="10"/>
  <c r="C665" i="10" s="1"/>
  <c r="B669" i="10"/>
  <c r="C669" i="10" s="1"/>
  <c r="B673" i="10"/>
  <c r="C673" i="10" s="1"/>
  <c r="B677" i="10"/>
  <c r="C677" i="10" s="1"/>
  <c r="B681" i="10"/>
  <c r="C681" i="10" s="1"/>
  <c r="B685" i="10"/>
  <c r="C685" i="10" s="1"/>
  <c r="B689" i="10"/>
  <c r="C689" i="10" s="1"/>
  <c r="B693" i="10"/>
  <c r="C693" i="10" s="1"/>
  <c r="B697" i="10"/>
  <c r="C697" i="10" s="1"/>
  <c r="B701" i="10"/>
  <c r="C701" i="10" s="1"/>
  <c r="B705" i="10"/>
  <c r="C705" i="10" s="1"/>
  <c r="B709" i="10"/>
  <c r="C709" i="10" s="1"/>
  <c r="B713" i="10"/>
  <c r="C713" i="10" s="1"/>
  <c r="B717" i="10"/>
  <c r="C717" i="10" s="1"/>
  <c r="B721" i="10"/>
  <c r="C721" i="10" s="1"/>
  <c r="B725" i="10"/>
  <c r="C725" i="10" s="1"/>
  <c r="B729" i="10"/>
  <c r="C729" i="10" s="1"/>
  <c r="B733" i="10"/>
  <c r="C733" i="10" s="1"/>
  <c r="B737" i="10"/>
  <c r="C737" i="10" s="1"/>
  <c r="B741" i="10"/>
  <c r="C741" i="10" s="1"/>
  <c r="B745" i="10"/>
  <c r="C745" i="10" s="1"/>
  <c r="B749" i="10"/>
  <c r="C749" i="10" s="1"/>
  <c r="B753" i="10"/>
  <c r="C753" i="10" s="1"/>
  <c r="B757" i="10"/>
  <c r="C757" i="10" s="1"/>
  <c r="B761" i="10"/>
  <c r="C761" i="10" s="1"/>
  <c r="B765" i="10"/>
  <c r="C765" i="10" s="1"/>
  <c r="B769" i="10"/>
  <c r="C769" i="10" s="1"/>
  <c r="B773" i="10"/>
  <c r="C773" i="10" s="1"/>
  <c r="B777" i="10"/>
  <c r="C777" i="10" s="1"/>
  <c r="B781" i="10"/>
  <c r="C781" i="10" s="1"/>
  <c r="B785" i="10"/>
  <c r="C785" i="10" s="1"/>
  <c r="B789" i="10"/>
  <c r="C789" i="10" s="1"/>
  <c r="B793" i="10"/>
  <c r="C793" i="10" s="1"/>
  <c r="B797" i="10"/>
  <c r="C797" i="10" s="1"/>
  <c r="B801" i="10"/>
  <c r="C801" i="10" s="1"/>
  <c r="B805" i="10"/>
  <c r="C805" i="10" s="1"/>
  <c r="B809" i="10"/>
  <c r="C809" i="10" s="1"/>
  <c r="B813" i="10"/>
  <c r="C813" i="10" s="1"/>
  <c r="B817" i="10"/>
  <c r="C817" i="10" s="1"/>
  <c r="B821" i="10"/>
  <c r="C821" i="10" s="1"/>
  <c r="B825" i="10"/>
  <c r="C825" i="10" s="1"/>
  <c r="B829" i="10"/>
  <c r="C829" i="10" s="1"/>
  <c r="B833" i="10"/>
  <c r="C833" i="10" s="1"/>
  <c r="B837" i="10"/>
  <c r="C837" i="10" s="1"/>
  <c r="B841" i="10"/>
  <c r="C841" i="10" s="1"/>
  <c r="B845" i="10"/>
  <c r="C845" i="10" s="1"/>
  <c r="B849" i="10"/>
  <c r="C849" i="10" s="1"/>
  <c r="B853" i="10"/>
  <c r="C853" i="10" s="1"/>
  <c r="B857" i="10"/>
  <c r="C857" i="10" s="1"/>
  <c r="B861" i="10"/>
  <c r="C861" i="10" s="1"/>
  <c r="B865" i="10"/>
  <c r="C865" i="10" s="1"/>
  <c r="B869" i="10"/>
  <c r="C869" i="10" s="1"/>
  <c r="B873" i="10"/>
  <c r="C873" i="10" s="1"/>
  <c r="B877" i="10"/>
  <c r="C877" i="10" s="1"/>
  <c r="B881" i="10"/>
  <c r="C881" i="10" s="1"/>
  <c r="B885" i="10"/>
  <c r="C885" i="10" s="1"/>
  <c r="B889" i="10"/>
  <c r="C889" i="10" s="1"/>
  <c r="B893" i="10"/>
  <c r="C893" i="10" s="1"/>
  <c r="B788" i="10"/>
  <c r="C788" i="10" s="1"/>
  <c r="B804" i="10"/>
  <c r="C804" i="10" s="1"/>
  <c r="B820" i="10"/>
  <c r="C820" i="10" s="1"/>
  <c r="B836" i="10"/>
  <c r="C836" i="10" s="1"/>
  <c r="B852" i="10"/>
  <c r="C852" i="10" s="1"/>
  <c r="B868" i="10"/>
  <c r="C868" i="10" s="1"/>
  <c r="B884" i="10"/>
  <c r="C884" i="10" s="1"/>
  <c r="B897" i="10"/>
  <c r="C897" i="10" s="1"/>
  <c r="B905" i="10"/>
  <c r="C905" i="10" s="1"/>
  <c r="B792" i="10"/>
  <c r="C792" i="10" s="1"/>
  <c r="B808" i="10"/>
  <c r="C808" i="10" s="1"/>
  <c r="B824" i="10"/>
  <c r="C824" i="10" s="1"/>
  <c r="B840" i="10"/>
  <c r="C840" i="10" s="1"/>
  <c r="B856" i="10"/>
  <c r="C856" i="10" s="1"/>
  <c r="B872" i="10"/>
  <c r="C872" i="10" s="1"/>
  <c r="B900" i="10"/>
  <c r="C900" i="10" s="1"/>
  <c r="B876" i="10"/>
  <c r="C876" i="10" s="1"/>
  <c r="B796" i="10"/>
  <c r="C796" i="10" s="1"/>
  <c r="B812" i="10"/>
  <c r="C812" i="10" s="1"/>
  <c r="B828" i="10"/>
  <c r="C828" i="10" s="1"/>
  <c r="B844" i="10"/>
  <c r="C844" i="10" s="1"/>
  <c r="B860" i="10"/>
  <c r="C860" i="10" s="1"/>
  <c r="B892" i="10"/>
  <c r="C892" i="10" s="1"/>
  <c r="B800" i="10"/>
  <c r="C800" i="10" s="1"/>
  <c r="B816" i="10"/>
  <c r="C816" i="10" s="1"/>
  <c r="B832" i="10"/>
  <c r="C832" i="10" s="1"/>
  <c r="B848" i="10"/>
  <c r="C848" i="10" s="1"/>
  <c r="B864" i="10"/>
  <c r="C864" i="10" s="1"/>
  <c r="B880" i="10"/>
  <c r="C880" i="10" s="1"/>
  <c r="B896" i="10"/>
  <c r="C896" i="10" s="1"/>
  <c r="B904" i="10"/>
  <c r="C904" i="10" s="1"/>
  <c r="B912" i="10"/>
  <c r="C912" i="10" s="1"/>
  <c r="B888" i="10"/>
  <c r="C888" i="10" s="1"/>
  <c r="B908" i="10"/>
  <c r="C908" i="10" s="1"/>
  <c r="B901" i="10"/>
  <c r="C901" i="10" s="1"/>
  <c r="B909" i="10"/>
  <c r="C909" i="10" s="1"/>
  <c r="K3" i="9"/>
  <c r="K7" i="9"/>
  <c r="K11" i="9"/>
  <c r="K15" i="9"/>
  <c r="K19" i="9"/>
  <c r="K23" i="9"/>
  <c r="K27" i="9"/>
  <c r="K31" i="9"/>
  <c r="K35" i="9"/>
  <c r="K39" i="9"/>
  <c r="K43" i="9"/>
  <c r="K47" i="9"/>
  <c r="K51" i="9"/>
  <c r="K55" i="9"/>
  <c r="K59" i="9"/>
  <c r="K63" i="9"/>
  <c r="K67" i="9"/>
  <c r="B5" i="9"/>
  <c r="B9" i="9"/>
  <c r="B13" i="9"/>
  <c r="B17" i="9"/>
  <c r="B21" i="9"/>
  <c r="B25" i="9"/>
  <c r="B29" i="9"/>
  <c r="B33" i="9"/>
  <c r="B37" i="9"/>
  <c r="B41" i="9"/>
  <c r="B45" i="9"/>
  <c r="B49" i="9"/>
  <c r="B53" i="9"/>
  <c r="B57" i="9"/>
  <c r="B61" i="9"/>
  <c r="B65" i="9"/>
  <c r="B66" i="9"/>
  <c r="C66" i="9" s="1"/>
  <c r="B3" i="9"/>
  <c r="B15" i="9"/>
  <c r="B23" i="9"/>
  <c r="B31" i="9"/>
  <c r="B43" i="9"/>
  <c r="B51" i="9"/>
  <c r="B63" i="9"/>
  <c r="B20" i="9"/>
  <c r="B36" i="9"/>
  <c r="B48" i="9"/>
  <c r="B60" i="9"/>
  <c r="K4" i="9"/>
  <c r="K8" i="9"/>
  <c r="K12" i="9"/>
  <c r="K16" i="9"/>
  <c r="K20" i="9"/>
  <c r="K24" i="9"/>
  <c r="K28" i="9"/>
  <c r="K32" i="9"/>
  <c r="K36" i="9"/>
  <c r="K40" i="9"/>
  <c r="K44" i="9"/>
  <c r="K48" i="9"/>
  <c r="K52" i="9"/>
  <c r="K56" i="9"/>
  <c r="K60" i="9"/>
  <c r="K64" i="9"/>
  <c r="C3" i="9"/>
  <c r="C15" i="9"/>
  <c r="C23" i="9"/>
  <c r="C31" i="9"/>
  <c r="C43" i="9"/>
  <c r="C51" i="9"/>
  <c r="C63" i="9"/>
  <c r="B6" i="9"/>
  <c r="C6" i="9" s="1"/>
  <c r="B10" i="9"/>
  <c r="C10" i="9" s="1"/>
  <c r="B14" i="9"/>
  <c r="C14" i="9" s="1"/>
  <c r="B18" i="9"/>
  <c r="C18" i="9" s="1"/>
  <c r="B22" i="9"/>
  <c r="C22" i="9" s="1"/>
  <c r="B26" i="9"/>
  <c r="C26" i="9" s="1"/>
  <c r="B30" i="9"/>
  <c r="C30" i="9" s="1"/>
  <c r="B34" i="9"/>
  <c r="C34" i="9" s="1"/>
  <c r="B38" i="9"/>
  <c r="C38" i="9" s="1"/>
  <c r="B42" i="9"/>
  <c r="C42" i="9" s="1"/>
  <c r="B46" i="9"/>
  <c r="C46" i="9" s="1"/>
  <c r="B50" i="9"/>
  <c r="C50" i="9" s="1"/>
  <c r="B54" i="9"/>
  <c r="C54" i="9" s="1"/>
  <c r="B58" i="9"/>
  <c r="C58" i="9" s="1"/>
  <c r="B62" i="9"/>
  <c r="C62" i="9" s="1"/>
  <c r="B11" i="9"/>
  <c r="C11" i="9" s="1"/>
  <c r="B27" i="9"/>
  <c r="C27" i="9" s="1"/>
  <c r="B35" i="9"/>
  <c r="C35" i="9" s="1"/>
  <c r="B47" i="9"/>
  <c r="C47" i="9" s="1"/>
  <c r="B59" i="9"/>
  <c r="C59" i="9" s="1"/>
  <c r="B67" i="9"/>
  <c r="C67" i="9" s="1"/>
  <c r="B28" i="9"/>
  <c r="B40" i="9"/>
  <c r="B56" i="9"/>
  <c r="B64" i="9"/>
  <c r="C64" i="9" s="1"/>
  <c r="K5" i="9"/>
  <c r="K9" i="9"/>
  <c r="K13" i="9"/>
  <c r="K17" i="9"/>
  <c r="K21" i="9"/>
  <c r="K25" i="9"/>
  <c r="K29" i="9"/>
  <c r="K33" i="9"/>
  <c r="K37" i="9"/>
  <c r="K41" i="9"/>
  <c r="K45" i="9"/>
  <c r="K49" i="9"/>
  <c r="K53" i="9"/>
  <c r="K57" i="9"/>
  <c r="K61" i="9"/>
  <c r="K65" i="9"/>
  <c r="C20" i="9"/>
  <c r="C28" i="9"/>
  <c r="C36" i="9"/>
  <c r="C40" i="9"/>
  <c r="C48" i="9"/>
  <c r="C56" i="9"/>
  <c r="C60" i="9"/>
  <c r="B7" i="9"/>
  <c r="C7" i="9" s="1"/>
  <c r="B19" i="9"/>
  <c r="C19" i="9" s="1"/>
  <c r="B39" i="9"/>
  <c r="C39" i="9" s="1"/>
  <c r="B55" i="9"/>
  <c r="C55" i="9" s="1"/>
  <c r="B24" i="9"/>
  <c r="C24" i="9" s="1"/>
  <c r="B44" i="9"/>
  <c r="C44" i="9" s="1"/>
  <c r="K6" i="9"/>
  <c r="K10" i="9"/>
  <c r="K14" i="9"/>
  <c r="K18" i="9"/>
  <c r="K22" i="9"/>
  <c r="K26" i="9"/>
  <c r="K30" i="9"/>
  <c r="K34" i="9"/>
  <c r="K38" i="9"/>
  <c r="K42" i="9"/>
  <c r="K46" i="9"/>
  <c r="K50" i="9"/>
  <c r="K54" i="9"/>
  <c r="K58" i="9"/>
  <c r="K62" i="9"/>
  <c r="K66" i="9"/>
  <c r="C5" i="9"/>
  <c r="C9" i="9"/>
  <c r="C13" i="9"/>
  <c r="C17" i="9"/>
  <c r="C21" i="9"/>
  <c r="C25" i="9"/>
  <c r="C29" i="9"/>
  <c r="C33" i="9"/>
  <c r="C37" i="9"/>
  <c r="C41" i="9"/>
  <c r="C45" i="9"/>
  <c r="C49" i="9"/>
  <c r="C53" i="9"/>
  <c r="C57" i="9"/>
  <c r="C61" i="9"/>
  <c r="C65" i="9"/>
  <c r="B4" i="9"/>
  <c r="C4" i="9" s="1"/>
  <c r="B8" i="9"/>
  <c r="C8" i="9" s="1"/>
  <c r="B12" i="9"/>
  <c r="C12" i="9" s="1"/>
  <c r="B16" i="9"/>
  <c r="C16" i="9" s="1"/>
  <c r="B32" i="9"/>
  <c r="C32" i="9" s="1"/>
  <c r="B52" i="9"/>
  <c r="C52" i="9" s="1"/>
  <c r="K3" i="2"/>
  <c r="B3" i="2"/>
  <c r="C3" i="2" s="1"/>
  <c r="K3" i="3"/>
  <c r="K7" i="3"/>
  <c r="K11" i="3"/>
  <c r="K15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" i="3"/>
  <c r="C6" i="3" s="1"/>
  <c r="B14" i="3"/>
  <c r="C14" i="3" s="1"/>
  <c r="B18" i="3"/>
  <c r="C18" i="3" s="1"/>
  <c r="B26" i="3"/>
  <c r="C26" i="3" s="1"/>
  <c r="B30" i="3"/>
  <c r="C30" i="3" s="1"/>
  <c r="B38" i="3"/>
  <c r="C38" i="3" s="1"/>
  <c r="B42" i="3"/>
  <c r="C42" i="3" s="1"/>
  <c r="B50" i="3"/>
  <c r="C50" i="3" s="1"/>
  <c r="B54" i="3"/>
  <c r="C54" i="3" s="1"/>
  <c r="B62" i="3"/>
  <c r="C62" i="3" s="1"/>
  <c r="B66" i="3"/>
  <c r="C66" i="3" s="1"/>
  <c r="B11" i="3"/>
  <c r="B27" i="3"/>
  <c r="B39" i="3"/>
  <c r="B47" i="3"/>
  <c r="B55" i="3"/>
  <c r="B63" i="3"/>
  <c r="B56" i="3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C11" i="3"/>
  <c r="C27" i="3"/>
  <c r="C39" i="3"/>
  <c r="C47" i="3"/>
  <c r="C55" i="3"/>
  <c r="C63" i="3"/>
  <c r="B10" i="3"/>
  <c r="C10" i="3" s="1"/>
  <c r="B22" i="3"/>
  <c r="C22" i="3" s="1"/>
  <c r="B34" i="3"/>
  <c r="C34" i="3" s="1"/>
  <c r="B46" i="3"/>
  <c r="C46" i="3" s="1"/>
  <c r="B58" i="3"/>
  <c r="C58" i="3" s="1"/>
  <c r="B19" i="3"/>
  <c r="C19" i="3" s="1"/>
  <c r="B35" i="3"/>
  <c r="C35" i="3" s="1"/>
  <c r="B51" i="3"/>
  <c r="C51" i="3" s="1"/>
  <c r="B67" i="3"/>
  <c r="C67" i="3" s="1"/>
  <c r="B64" i="3"/>
  <c r="K5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61" i="3"/>
  <c r="K65" i="3"/>
  <c r="C56" i="3"/>
  <c r="C64" i="3"/>
  <c r="B3" i="3"/>
  <c r="C3" i="3" s="1"/>
  <c r="B7" i="3"/>
  <c r="C7" i="3" s="1"/>
  <c r="B15" i="3"/>
  <c r="C15" i="3" s="1"/>
  <c r="B23" i="3"/>
  <c r="C23" i="3" s="1"/>
  <c r="B31" i="3"/>
  <c r="C31" i="3" s="1"/>
  <c r="B43" i="3"/>
  <c r="C43" i="3" s="1"/>
  <c r="B59" i="3"/>
  <c r="C59" i="3" s="1"/>
  <c r="B60" i="3"/>
  <c r="C60" i="3" s="1"/>
  <c r="K6" i="3"/>
  <c r="K10" i="3"/>
  <c r="K14" i="3"/>
  <c r="K18" i="3"/>
  <c r="K22" i="3"/>
  <c r="K26" i="3"/>
  <c r="K30" i="3"/>
  <c r="K34" i="3"/>
  <c r="K38" i="3"/>
  <c r="K42" i="3"/>
  <c r="K46" i="3"/>
  <c r="K50" i="3"/>
  <c r="K54" i="3"/>
  <c r="K58" i="3"/>
  <c r="K62" i="3"/>
  <c r="K66" i="3"/>
  <c r="C5" i="3"/>
  <c r="C9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B4" i="3"/>
  <c r="C4" i="3" s="1"/>
  <c r="B8" i="3"/>
  <c r="C8" i="3" s="1"/>
  <c r="B12" i="3"/>
  <c r="C12" i="3" s="1"/>
  <c r="B16" i="3"/>
  <c r="C16" i="3" s="1"/>
  <c r="B20" i="3"/>
  <c r="C20" i="3" s="1"/>
  <c r="B24" i="3"/>
  <c r="C24" i="3" s="1"/>
  <c r="B28" i="3"/>
  <c r="C28" i="3" s="1"/>
  <c r="B32" i="3"/>
  <c r="C32" i="3" s="1"/>
  <c r="B36" i="3"/>
  <c r="C36" i="3" s="1"/>
  <c r="B40" i="3"/>
  <c r="C40" i="3" s="1"/>
  <c r="B44" i="3"/>
  <c r="C44" i="3" s="1"/>
  <c r="B48" i="3"/>
  <c r="C48" i="3" s="1"/>
  <c r="B52" i="3"/>
  <c r="C52" i="3" s="1"/>
  <c r="K3" i="6"/>
  <c r="K7" i="6"/>
  <c r="K11" i="6"/>
  <c r="K15" i="6"/>
  <c r="K19" i="6"/>
  <c r="K23" i="6"/>
  <c r="K27" i="6"/>
  <c r="K31" i="6"/>
  <c r="K35" i="6"/>
  <c r="K39" i="6"/>
  <c r="K43" i="6"/>
  <c r="K47" i="6"/>
  <c r="K51" i="6"/>
  <c r="K55" i="6"/>
  <c r="K59" i="6"/>
  <c r="K63" i="6"/>
  <c r="K67" i="6"/>
  <c r="K71" i="6"/>
  <c r="K75" i="6"/>
  <c r="J6" i="6"/>
  <c r="J10" i="6"/>
  <c r="J14" i="6"/>
  <c r="J18" i="6"/>
  <c r="J22" i="6"/>
  <c r="J26" i="6"/>
  <c r="J30" i="6"/>
  <c r="J34" i="6"/>
  <c r="J38" i="6"/>
  <c r="J42" i="6"/>
  <c r="J46" i="6"/>
  <c r="J50" i="6"/>
  <c r="J54" i="6"/>
  <c r="J58" i="6"/>
  <c r="J62" i="6"/>
  <c r="J66" i="6"/>
  <c r="J70" i="6"/>
  <c r="J74" i="6"/>
  <c r="I5" i="6"/>
  <c r="I9" i="6"/>
  <c r="I13" i="6"/>
  <c r="I17" i="6"/>
  <c r="I21" i="6"/>
  <c r="I25" i="6"/>
  <c r="I29" i="6"/>
  <c r="I33" i="6"/>
  <c r="I37" i="6"/>
  <c r="I41" i="6"/>
  <c r="I45" i="6"/>
  <c r="I49" i="6"/>
  <c r="I53" i="6"/>
  <c r="I57" i="6"/>
  <c r="I61" i="6"/>
  <c r="I65" i="6"/>
  <c r="I69" i="6"/>
  <c r="I73" i="6"/>
  <c r="G4" i="6"/>
  <c r="G8" i="6"/>
  <c r="G12" i="6"/>
  <c r="G16" i="6"/>
  <c r="G20" i="6"/>
  <c r="G24" i="6"/>
  <c r="G28" i="6"/>
  <c r="G32" i="6"/>
  <c r="G36" i="6"/>
  <c r="G40" i="6"/>
  <c r="G44" i="6"/>
  <c r="G48" i="6"/>
  <c r="G52" i="6"/>
  <c r="G56" i="6"/>
  <c r="G60" i="6"/>
  <c r="G64" i="6"/>
  <c r="G68" i="6"/>
  <c r="G72" i="6"/>
  <c r="B6" i="6"/>
  <c r="B10" i="6"/>
  <c r="B14" i="6"/>
  <c r="B18" i="6"/>
  <c r="B22" i="6"/>
  <c r="B26" i="6"/>
  <c r="B30" i="6"/>
  <c r="B34" i="6"/>
  <c r="B38" i="6"/>
  <c r="B42" i="6"/>
  <c r="B46" i="6"/>
  <c r="B50" i="6"/>
  <c r="B54" i="6"/>
  <c r="B58" i="6"/>
  <c r="B62" i="6"/>
  <c r="B66" i="6"/>
  <c r="B70" i="6"/>
  <c r="B74" i="6"/>
  <c r="B7" i="6"/>
  <c r="C7" i="6" s="1"/>
  <c r="B11" i="6"/>
  <c r="C11" i="6" s="1"/>
  <c r="B19" i="6"/>
  <c r="C19" i="6" s="1"/>
  <c r="B23" i="6"/>
  <c r="C23" i="6" s="1"/>
  <c r="B31" i="6"/>
  <c r="C31" i="6" s="1"/>
  <c r="B35" i="6"/>
  <c r="C35" i="6" s="1"/>
  <c r="B39" i="6"/>
  <c r="C39" i="6" s="1"/>
  <c r="K4" i="6"/>
  <c r="K8" i="6"/>
  <c r="K12" i="6"/>
  <c r="K16" i="6"/>
  <c r="K20" i="6"/>
  <c r="K24" i="6"/>
  <c r="K28" i="6"/>
  <c r="K32" i="6"/>
  <c r="K36" i="6"/>
  <c r="K40" i="6"/>
  <c r="K44" i="6"/>
  <c r="K48" i="6"/>
  <c r="K52" i="6"/>
  <c r="K56" i="6"/>
  <c r="K60" i="6"/>
  <c r="K64" i="6"/>
  <c r="K68" i="6"/>
  <c r="K72" i="6"/>
  <c r="J3" i="6"/>
  <c r="J7" i="6"/>
  <c r="J11" i="6"/>
  <c r="J15" i="6"/>
  <c r="J19" i="6"/>
  <c r="J23" i="6"/>
  <c r="J27" i="6"/>
  <c r="J31" i="6"/>
  <c r="J35" i="6"/>
  <c r="J39" i="6"/>
  <c r="J43" i="6"/>
  <c r="J47" i="6"/>
  <c r="J51" i="6"/>
  <c r="J55" i="6"/>
  <c r="J59" i="6"/>
  <c r="J63" i="6"/>
  <c r="J67" i="6"/>
  <c r="J71" i="6"/>
  <c r="J75" i="6"/>
  <c r="I6" i="6"/>
  <c r="I10" i="6"/>
  <c r="I14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G5" i="6"/>
  <c r="G9" i="6"/>
  <c r="G13" i="6"/>
  <c r="G17" i="6"/>
  <c r="G21" i="6"/>
  <c r="G25" i="6"/>
  <c r="G29" i="6"/>
  <c r="G33" i="6"/>
  <c r="G37" i="6"/>
  <c r="G41" i="6"/>
  <c r="G45" i="6"/>
  <c r="G49" i="6"/>
  <c r="G53" i="6"/>
  <c r="G57" i="6"/>
  <c r="G61" i="6"/>
  <c r="G65" i="6"/>
  <c r="G69" i="6"/>
  <c r="G73" i="6"/>
  <c r="B3" i="6"/>
  <c r="C3" i="6" s="1"/>
  <c r="B15" i="6"/>
  <c r="C15" i="6" s="1"/>
  <c r="B27" i="6"/>
  <c r="C27" i="6" s="1"/>
  <c r="B43" i="6"/>
  <c r="C43" i="6" s="1"/>
  <c r="K5" i="6"/>
  <c r="K9" i="6"/>
  <c r="K13" i="6"/>
  <c r="K17" i="6"/>
  <c r="K21" i="6"/>
  <c r="K25" i="6"/>
  <c r="K29" i="6"/>
  <c r="K33" i="6"/>
  <c r="K37" i="6"/>
  <c r="K41" i="6"/>
  <c r="K45" i="6"/>
  <c r="K49" i="6"/>
  <c r="K53" i="6"/>
  <c r="K57" i="6"/>
  <c r="K61" i="6"/>
  <c r="K65" i="6"/>
  <c r="K69" i="6"/>
  <c r="K73" i="6"/>
  <c r="J4" i="6"/>
  <c r="J8" i="6"/>
  <c r="J12" i="6"/>
  <c r="J16" i="6"/>
  <c r="J20" i="6"/>
  <c r="J24" i="6"/>
  <c r="J28" i="6"/>
  <c r="J32" i="6"/>
  <c r="J36" i="6"/>
  <c r="J40" i="6"/>
  <c r="J44" i="6"/>
  <c r="J48" i="6"/>
  <c r="J52" i="6"/>
  <c r="J56" i="6"/>
  <c r="J60" i="6"/>
  <c r="J64" i="6"/>
  <c r="J68" i="6"/>
  <c r="J72" i="6"/>
  <c r="I3" i="6"/>
  <c r="I7" i="6"/>
  <c r="I11" i="6"/>
  <c r="I15" i="6"/>
  <c r="I19" i="6"/>
  <c r="I23" i="6"/>
  <c r="I27" i="6"/>
  <c r="I31" i="6"/>
  <c r="I35" i="6"/>
  <c r="I39" i="6"/>
  <c r="I43" i="6"/>
  <c r="I47" i="6"/>
  <c r="I51" i="6"/>
  <c r="I55" i="6"/>
  <c r="I59" i="6"/>
  <c r="I63" i="6"/>
  <c r="I67" i="6"/>
  <c r="I71" i="6"/>
  <c r="I75" i="6"/>
  <c r="G6" i="6"/>
  <c r="G10" i="6"/>
  <c r="G14" i="6"/>
  <c r="G18" i="6"/>
  <c r="G22" i="6"/>
  <c r="G26" i="6"/>
  <c r="G30" i="6"/>
  <c r="G34" i="6"/>
  <c r="G38" i="6"/>
  <c r="G42" i="6"/>
  <c r="G46" i="6"/>
  <c r="G50" i="6"/>
  <c r="G54" i="6"/>
  <c r="G58" i="6"/>
  <c r="G62" i="6"/>
  <c r="G66" i="6"/>
  <c r="G70" i="6"/>
  <c r="G74" i="6"/>
  <c r="K6" i="6"/>
  <c r="K10" i="6"/>
  <c r="K14" i="6"/>
  <c r="K18" i="6"/>
  <c r="K22" i="6"/>
  <c r="K26" i="6"/>
  <c r="K30" i="6"/>
  <c r="K34" i="6"/>
  <c r="K38" i="6"/>
  <c r="K42" i="6"/>
  <c r="K46" i="6"/>
  <c r="K50" i="6"/>
  <c r="K54" i="6"/>
  <c r="K58" i="6"/>
  <c r="K62" i="6"/>
  <c r="K66" i="6"/>
  <c r="K70" i="6"/>
  <c r="K74" i="6"/>
  <c r="J5" i="6"/>
  <c r="J9" i="6"/>
  <c r="J13" i="6"/>
  <c r="J17" i="6"/>
  <c r="J21" i="6"/>
  <c r="J25" i="6"/>
  <c r="J29" i="6"/>
  <c r="J33" i="6"/>
  <c r="J37" i="6"/>
  <c r="J41" i="6"/>
  <c r="J45" i="6"/>
  <c r="J49" i="6"/>
  <c r="J53" i="6"/>
  <c r="J57" i="6"/>
  <c r="J61" i="6"/>
  <c r="J65" i="6"/>
  <c r="J69" i="6"/>
  <c r="J73" i="6"/>
  <c r="I4" i="6"/>
  <c r="I8" i="6"/>
  <c r="I12" i="6"/>
  <c r="I16" i="6"/>
  <c r="I20" i="6"/>
  <c r="I24" i="6"/>
  <c r="I28" i="6"/>
  <c r="I32" i="6"/>
  <c r="I36" i="6"/>
  <c r="I40" i="6"/>
  <c r="I44" i="6"/>
  <c r="I48" i="6"/>
  <c r="I52" i="6"/>
  <c r="I56" i="6"/>
  <c r="I60" i="6"/>
  <c r="I64" i="6"/>
  <c r="I68" i="6"/>
  <c r="I72" i="6"/>
  <c r="G3" i="6"/>
  <c r="G7" i="6"/>
  <c r="G11" i="6"/>
  <c r="G15" i="6"/>
  <c r="G19" i="6"/>
  <c r="G23" i="6"/>
  <c r="G27" i="6"/>
  <c r="G31" i="6"/>
  <c r="G35" i="6"/>
  <c r="G39" i="6"/>
  <c r="G43" i="6"/>
  <c r="G47" i="6"/>
  <c r="G51" i="6"/>
  <c r="G55" i="6"/>
  <c r="G59" i="6"/>
  <c r="G63" i="6"/>
  <c r="G67" i="6"/>
  <c r="G71" i="6"/>
  <c r="G75" i="6"/>
  <c r="C6" i="6"/>
  <c r="C10" i="6"/>
  <c r="C14" i="6"/>
  <c r="C18" i="6"/>
  <c r="C22" i="6"/>
  <c r="C26" i="6"/>
  <c r="C30" i="6"/>
  <c r="C34" i="6"/>
  <c r="C38" i="6"/>
  <c r="C42" i="6"/>
  <c r="C46" i="6"/>
  <c r="C50" i="6"/>
  <c r="C54" i="6"/>
  <c r="C58" i="6"/>
  <c r="C62" i="6"/>
  <c r="B8" i="6"/>
  <c r="C8" i="6" s="1"/>
  <c r="B16" i="6"/>
  <c r="C16" i="6" s="1"/>
  <c r="B24" i="6"/>
  <c r="C24" i="6" s="1"/>
  <c r="B32" i="6"/>
  <c r="C32" i="6" s="1"/>
  <c r="B40" i="6"/>
  <c r="C40" i="6" s="1"/>
  <c r="B47" i="6"/>
  <c r="C47" i="6" s="1"/>
  <c r="B52" i="6"/>
  <c r="C52" i="6" s="1"/>
  <c r="B57" i="6"/>
  <c r="B63" i="6"/>
  <c r="C63" i="6" s="1"/>
  <c r="B68" i="6"/>
  <c r="C68" i="6" s="1"/>
  <c r="B73" i="6"/>
  <c r="C73" i="6" s="1"/>
  <c r="B41" i="6"/>
  <c r="B53" i="6"/>
  <c r="B64" i="6"/>
  <c r="C64" i="6" s="1"/>
  <c r="B69" i="6"/>
  <c r="B28" i="6"/>
  <c r="C28" i="6" s="1"/>
  <c r="B55" i="6"/>
  <c r="C55" i="6" s="1"/>
  <c r="B71" i="6"/>
  <c r="C71" i="6" s="1"/>
  <c r="C53" i="6"/>
  <c r="C66" i="6"/>
  <c r="C74" i="6"/>
  <c r="B9" i="6"/>
  <c r="C9" i="6" s="1"/>
  <c r="B17" i="6"/>
  <c r="C17" i="6" s="1"/>
  <c r="B25" i="6"/>
  <c r="C25" i="6" s="1"/>
  <c r="B33" i="6"/>
  <c r="C33" i="6" s="1"/>
  <c r="B48" i="6"/>
  <c r="C48" i="6" s="1"/>
  <c r="B59" i="6"/>
  <c r="C59" i="6" s="1"/>
  <c r="B75" i="6"/>
  <c r="C75" i="6" s="1"/>
  <c r="B49" i="6"/>
  <c r="C49" i="6" s="1"/>
  <c r="C41" i="6"/>
  <c r="C57" i="6"/>
  <c r="C69" i="6"/>
  <c r="B4" i="6"/>
  <c r="C4" i="6" s="1"/>
  <c r="B12" i="6"/>
  <c r="C12" i="6" s="1"/>
  <c r="B20" i="6"/>
  <c r="C20" i="6" s="1"/>
  <c r="B44" i="6"/>
  <c r="C44" i="6" s="1"/>
  <c r="B60" i="6"/>
  <c r="C60" i="6" s="1"/>
  <c r="C70" i="6"/>
  <c r="B5" i="6"/>
  <c r="C5" i="6" s="1"/>
  <c r="B13" i="6"/>
  <c r="C13" i="6" s="1"/>
  <c r="B21" i="6"/>
  <c r="C21" i="6" s="1"/>
  <c r="B29" i="6"/>
  <c r="C29" i="6" s="1"/>
  <c r="B37" i="6"/>
  <c r="C37" i="6" s="1"/>
  <c r="B45" i="6"/>
  <c r="C45" i="6" s="1"/>
  <c r="B51" i="6"/>
  <c r="C51" i="6" s="1"/>
  <c r="B56" i="6"/>
  <c r="C56" i="6" s="1"/>
  <c r="B61" i="6"/>
  <c r="C61" i="6" s="1"/>
  <c r="B67" i="6"/>
  <c r="C67" i="6" s="1"/>
  <c r="B72" i="6"/>
  <c r="C72" i="6" s="1"/>
  <c r="B36" i="6"/>
  <c r="C36" i="6" s="1"/>
  <c r="B65" i="6"/>
  <c r="C65" i="6" s="1"/>
  <c r="K3" i="5"/>
  <c r="K7" i="5"/>
  <c r="K11" i="5"/>
  <c r="K15" i="5"/>
  <c r="K19" i="5"/>
  <c r="K23" i="5"/>
  <c r="K27" i="5"/>
  <c r="K31" i="5"/>
  <c r="K35" i="5"/>
  <c r="K39" i="5"/>
  <c r="K43" i="5"/>
  <c r="K47" i="5"/>
  <c r="K51" i="5"/>
  <c r="K55" i="5"/>
  <c r="K59" i="5"/>
  <c r="K63" i="5"/>
  <c r="K67" i="5"/>
  <c r="K71" i="5"/>
  <c r="K75" i="5"/>
  <c r="K79" i="5"/>
  <c r="K83" i="5"/>
  <c r="K87" i="5"/>
  <c r="J6" i="5"/>
  <c r="J10" i="5"/>
  <c r="J14" i="5"/>
  <c r="J18" i="5"/>
  <c r="J22" i="5"/>
  <c r="J26" i="5"/>
  <c r="J30" i="5"/>
  <c r="J34" i="5"/>
  <c r="J38" i="5"/>
  <c r="J42" i="5"/>
  <c r="J46" i="5"/>
  <c r="J50" i="5"/>
  <c r="J54" i="5"/>
  <c r="J58" i="5"/>
  <c r="J62" i="5"/>
  <c r="J66" i="5"/>
  <c r="J70" i="5"/>
  <c r="J74" i="5"/>
  <c r="J78" i="5"/>
  <c r="J82" i="5"/>
  <c r="J86" i="5"/>
  <c r="I5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G4" i="5"/>
  <c r="G8" i="5"/>
  <c r="G12" i="5"/>
  <c r="G16" i="5"/>
  <c r="G20" i="5"/>
  <c r="G24" i="5"/>
  <c r="G28" i="5"/>
  <c r="G32" i="5"/>
  <c r="G36" i="5"/>
  <c r="G40" i="5"/>
  <c r="G44" i="5"/>
  <c r="G48" i="5"/>
  <c r="G52" i="5"/>
  <c r="G56" i="5"/>
  <c r="G60" i="5"/>
  <c r="G64" i="5"/>
  <c r="G68" i="5"/>
  <c r="G72" i="5"/>
  <c r="G76" i="5"/>
  <c r="G80" i="5"/>
  <c r="G84" i="5"/>
  <c r="B6" i="5"/>
  <c r="B10" i="5"/>
  <c r="B14" i="5"/>
  <c r="B18" i="5"/>
  <c r="B22" i="5"/>
  <c r="B26" i="5"/>
  <c r="B30" i="5"/>
  <c r="B34" i="5"/>
  <c r="B38" i="5"/>
  <c r="B42" i="5"/>
  <c r="B46" i="5"/>
  <c r="B50" i="5"/>
  <c r="B54" i="5"/>
  <c r="B58" i="5"/>
  <c r="B62" i="5"/>
  <c r="B66" i="5"/>
  <c r="B70" i="5"/>
  <c r="B74" i="5"/>
  <c r="B78" i="5"/>
  <c r="B82" i="5"/>
  <c r="K4" i="5"/>
  <c r="K8" i="5"/>
  <c r="K12" i="5"/>
  <c r="K16" i="5"/>
  <c r="K20" i="5"/>
  <c r="K24" i="5"/>
  <c r="K28" i="5"/>
  <c r="K32" i="5"/>
  <c r="K36" i="5"/>
  <c r="K40" i="5"/>
  <c r="K44" i="5"/>
  <c r="K48" i="5"/>
  <c r="K52" i="5"/>
  <c r="K56" i="5"/>
  <c r="K60" i="5"/>
  <c r="K64" i="5"/>
  <c r="K68" i="5"/>
  <c r="K72" i="5"/>
  <c r="K76" i="5"/>
  <c r="K80" i="5"/>
  <c r="K84" i="5"/>
  <c r="J3" i="5"/>
  <c r="J7" i="5"/>
  <c r="J11" i="5"/>
  <c r="J15" i="5"/>
  <c r="J19" i="5"/>
  <c r="J23" i="5"/>
  <c r="J27" i="5"/>
  <c r="J31" i="5"/>
  <c r="J35" i="5"/>
  <c r="J39" i="5"/>
  <c r="J43" i="5"/>
  <c r="J47" i="5"/>
  <c r="J51" i="5"/>
  <c r="J55" i="5"/>
  <c r="J59" i="5"/>
  <c r="J63" i="5"/>
  <c r="J67" i="5"/>
  <c r="J71" i="5"/>
  <c r="J75" i="5"/>
  <c r="J79" i="5"/>
  <c r="J83" i="5"/>
  <c r="J87" i="5"/>
  <c r="I6" i="5"/>
  <c r="I10" i="5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I70" i="5"/>
  <c r="I74" i="5"/>
  <c r="I78" i="5"/>
  <c r="I82" i="5"/>
  <c r="I86" i="5"/>
  <c r="G5" i="5"/>
  <c r="G9" i="5"/>
  <c r="G13" i="5"/>
  <c r="G17" i="5"/>
  <c r="G21" i="5"/>
  <c r="G25" i="5"/>
  <c r="G29" i="5"/>
  <c r="G33" i="5"/>
  <c r="G37" i="5"/>
  <c r="G41" i="5"/>
  <c r="G45" i="5"/>
  <c r="G49" i="5"/>
  <c r="G53" i="5"/>
  <c r="G57" i="5"/>
  <c r="G61" i="5"/>
  <c r="G65" i="5"/>
  <c r="G69" i="5"/>
  <c r="G73" i="5"/>
  <c r="G77" i="5"/>
  <c r="G81" i="5"/>
  <c r="G85" i="5"/>
  <c r="B3" i="5"/>
  <c r="C3" i="5" s="1"/>
  <c r="B7" i="5"/>
  <c r="C7" i="5" s="1"/>
  <c r="B11" i="5"/>
  <c r="C11" i="5" s="1"/>
  <c r="B15" i="5"/>
  <c r="C15" i="5" s="1"/>
  <c r="B19" i="5"/>
  <c r="C19" i="5" s="1"/>
  <c r="B23" i="5"/>
  <c r="C23" i="5" s="1"/>
  <c r="B27" i="5"/>
  <c r="C27" i="5" s="1"/>
  <c r="B31" i="5"/>
  <c r="C31" i="5" s="1"/>
  <c r="B35" i="5"/>
  <c r="C35" i="5" s="1"/>
  <c r="B39" i="5"/>
  <c r="C39" i="5" s="1"/>
  <c r="K5" i="5"/>
  <c r="K9" i="5"/>
  <c r="K13" i="5"/>
  <c r="K17" i="5"/>
  <c r="K21" i="5"/>
  <c r="K25" i="5"/>
  <c r="K29" i="5"/>
  <c r="K33" i="5"/>
  <c r="K37" i="5"/>
  <c r="K41" i="5"/>
  <c r="K45" i="5"/>
  <c r="K49" i="5"/>
  <c r="K53" i="5"/>
  <c r="K57" i="5"/>
  <c r="K61" i="5"/>
  <c r="K65" i="5"/>
  <c r="K69" i="5"/>
  <c r="K73" i="5"/>
  <c r="K77" i="5"/>
  <c r="K81" i="5"/>
  <c r="K85" i="5"/>
  <c r="J4" i="5"/>
  <c r="J8" i="5"/>
  <c r="J12" i="5"/>
  <c r="J16" i="5"/>
  <c r="J20" i="5"/>
  <c r="J24" i="5"/>
  <c r="J28" i="5"/>
  <c r="J32" i="5"/>
  <c r="J36" i="5"/>
  <c r="J40" i="5"/>
  <c r="J44" i="5"/>
  <c r="J48" i="5"/>
  <c r="J52" i="5"/>
  <c r="J56" i="5"/>
  <c r="J60" i="5"/>
  <c r="J64" i="5"/>
  <c r="J68" i="5"/>
  <c r="J72" i="5"/>
  <c r="J76" i="5"/>
  <c r="J80" i="5"/>
  <c r="J84" i="5"/>
  <c r="I3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G6" i="5"/>
  <c r="G10" i="5"/>
  <c r="G14" i="5"/>
  <c r="G18" i="5"/>
  <c r="G22" i="5"/>
  <c r="G26" i="5"/>
  <c r="G30" i="5"/>
  <c r="G34" i="5"/>
  <c r="G38" i="5"/>
  <c r="K6" i="5"/>
  <c r="K10" i="5"/>
  <c r="K14" i="5"/>
  <c r="K18" i="5"/>
  <c r="K22" i="5"/>
  <c r="K26" i="5"/>
  <c r="K30" i="5"/>
  <c r="K34" i="5"/>
  <c r="K38" i="5"/>
  <c r="K42" i="5"/>
  <c r="K46" i="5"/>
  <c r="K50" i="5"/>
  <c r="K54" i="5"/>
  <c r="K58" i="5"/>
  <c r="K62" i="5"/>
  <c r="K66" i="5"/>
  <c r="K70" i="5"/>
  <c r="K74" i="5"/>
  <c r="K78" i="5"/>
  <c r="K82" i="5"/>
  <c r="K86" i="5"/>
  <c r="J5" i="5"/>
  <c r="J9" i="5"/>
  <c r="J13" i="5"/>
  <c r="J17" i="5"/>
  <c r="J21" i="5"/>
  <c r="J25" i="5"/>
  <c r="J29" i="5"/>
  <c r="J33" i="5"/>
  <c r="J37" i="5"/>
  <c r="J41" i="5"/>
  <c r="J45" i="5"/>
  <c r="J49" i="5"/>
  <c r="J53" i="5"/>
  <c r="J57" i="5"/>
  <c r="J61" i="5"/>
  <c r="J65" i="5"/>
  <c r="J69" i="5"/>
  <c r="J73" i="5"/>
  <c r="J77" i="5"/>
  <c r="J81" i="5"/>
  <c r="J85" i="5"/>
  <c r="I4" i="5"/>
  <c r="I8" i="5"/>
  <c r="I12" i="5"/>
  <c r="I16" i="5"/>
  <c r="I20" i="5"/>
  <c r="I24" i="5"/>
  <c r="I28" i="5"/>
  <c r="I32" i="5"/>
  <c r="I36" i="5"/>
  <c r="I40" i="5"/>
  <c r="I44" i="5"/>
  <c r="I48" i="5"/>
  <c r="I52" i="5"/>
  <c r="I56" i="5"/>
  <c r="I60" i="5"/>
  <c r="I64" i="5"/>
  <c r="I68" i="5"/>
  <c r="I72" i="5"/>
  <c r="I76" i="5"/>
  <c r="I80" i="5"/>
  <c r="I84" i="5"/>
  <c r="G3" i="5"/>
  <c r="G7" i="5"/>
  <c r="G11" i="5"/>
  <c r="G15" i="5"/>
  <c r="G19" i="5"/>
  <c r="G23" i="5"/>
  <c r="G27" i="5"/>
  <c r="G31" i="5"/>
  <c r="G35" i="5"/>
  <c r="G39" i="5"/>
  <c r="G43" i="5"/>
  <c r="G47" i="5"/>
  <c r="G51" i="5"/>
  <c r="G55" i="5"/>
  <c r="G59" i="5"/>
  <c r="G63" i="5"/>
  <c r="G67" i="5"/>
  <c r="G71" i="5"/>
  <c r="G75" i="5"/>
  <c r="G79" i="5"/>
  <c r="G83" i="5"/>
  <c r="G87" i="5"/>
  <c r="C6" i="5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B5" i="5"/>
  <c r="B9" i="5"/>
  <c r="B13" i="5"/>
  <c r="B17" i="5"/>
  <c r="B21" i="5"/>
  <c r="B25" i="5"/>
  <c r="B29" i="5"/>
  <c r="B33" i="5"/>
  <c r="B37" i="5"/>
  <c r="G42" i="5"/>
  <c r="G58" i="5"/>
  <c r="G74" i="5"/>
  <c r="C5" i="5"/>
  <c r="C21" i="5"/>
  <c r="C37" i="5"/>
  <c r="B16" i="5"/>
  <c r="C16" i="5" s="1"/>
  <c r="B32" i="5"/>
  <c r="C32" i="5" s="1"/>
  <c r="B43" i="5"/>
  <c r="C43" i="5" s="1"/>
  <c r="B48" i="5"/>
  <c r="C48" i="5" s="1"/>
  <c r="B53" i="5"/>
  <c r="C53" i="5" s="1"/>
  <c r="B59" i="5"/>
  <c r="C59" i="5" s="1"/>
  <c r="B64" i="5"/>
  <c r="C64" i="5" s="1"/>
  <c r="B69" i="5"/>
  <c r="C69" i="5" s="1"/>
  <c r="B75" i="5"/>
  <c r="C75" i="5" s="1"/>
  <c r="B80" i="5"/>
  <c r="C80" i="5" s="1"/>
  <c r="B85" i="5"/>
  <c r="C85" i="5" s="1"/>
  <c r="B20" i="5"/>
  <c r="C20" i="5" s="1"/>
  <c r="B36" i="5"/>
  <c r="C36" i="5" s="1"/>
  <c r="B49" i="5"/>
  <c r="B55" i="5"/>
  <c r="C55" i="5" s="1"/>
  <c r="B65" i="5"/>
  <c r="B71" i="5"/>
  <c r="C71" i="5" s="1"/>
  <c r="B81" i="5"/>
  <c r="B52" i="5"/>
  <c r="C52" i="5" s="1"/>
  <c r="B63" i="5"/>
  <c r="C63" i="5" s="1"/>
  <c r="B79" i="5"/>
  <c r="C79" i="5" s="1"/>
  <c r="G46" i="5"/>
  <c r="G62" i="5"/>
  <c r="G78" i="5"/>
  <c r="C9" i="5"/>
  <c r="C25" i="5"/>
  <c r="B4" i="5"/>
  <c r="C4" i="5" s="1"/>
  <c r="B44" i="5"/>
  <c r="C44" i="5" s="1"/>
  <c r="B60" i="5"/>
  <c r="C60" i="5" s="1"/>
  <c r="B76" i="5"/>
  <c r="C76" i="5" s="1"/>
  <c r="B86" i="5"/>
  <c r="C86" i="5" s="1"/>
  <c r="B68" i="5"/>
  <c r="C68" i="5" s="1"/>
  <c r="G50" i="5"/>
  <c r="G66" i="5"/>
  <c r="G82" i="5"/>
  <c r="C13" i="5"/>
  <c r="C29" i="5"/>
  <c r="B8" i="5"/>
  <c r="C8" i="5" s="1"/>
  <c r="B24" i="5"/>
  <c r="C24" i="5" s="1"/>
  <c r="B40" i="5"/>
  <c r="C40" i="5" s="1"/>
  <c r="B45" i="5"/>
  <c r="C45" i="5" s="1"/>
  <c r="B51" i="5"/>
  <c r="C51" i="5" s="1"/>
  <c r="B56" i="5"/>
  <c r="C56" i="5" s="1"/>
  <c r="B61" i="5"/>
  <c r="C61" i="5" s="1"/>
  <c r="B67" i="5"/>
  <c r="C67" i="5" s="1"/>
  <c r="B72" i="5"/>
  <c r="C72" i="5" s="1"/>
  <c r="B77" i="5"/>
  <c r="C77" i="5" s="1"/>
  <c r="B83" i="5"/>
  <c r="C83" i="5" s="1"/>
  <c r="B87" i="5"/>
  <c r="C87" i="5" s="1"/>
  <c r="G54" i="5"/>
  <c r="G70" i="5"/>
  <c r="G86" i="5"/>
  <c r="C17" i="5"/>
  <c r="C33" i="5"/>
  <c r="C49" i="5"/>
  <c r="C65" i="5"/>
  <c r="C81" i="5"/>
  <c r="B12" i="5"/>
  <c r="C12" i="5" s="1"/>
  <c r="B28" i="5"/>
  <c r="C28" i="5" s="1"/>
  <c r="B41" i="5"/>
  <c r="C41" i="5" s="1"/>
  <c r="B47" i="5"/>
  <c r="C47" i="5" s="1"/>
  <c r="B57" i="5"/>
  <c r="C57" i="5" s="1"/>
  <c r="B73" i="5"/>
  <c r="C73" i="5" s="1"/>
  <c r="B84" i="5"/>
  <c r="C84" i="5" s="1"/>
  <c r="G2" i="1" l="1"/>
  <c r="D2" i="1"/>
  <c r="G6" i="1"/>
  <c r="H6" i="1"/>
  <c r="G7" i="1"/>
  <c r="H5" i="1"/>
  <c r="G5" i="1"/>
  <c r="H7" i="1"/>
</calcChain>
</file>

<file path=xl/sharedStrings.xml><?xml version="1.0" encoding="utf-8"?>
<sst xmlns="http://schemas.openxmlformats.org/spreadsheetml/2006/main" count="10674" uniqueCount="2462">
  <si>
    <t>Company:</t>
  </si>
  <si>
    <t>Dateperiod:</t>
  </si>
  <si>
    <t>Item number</t>
  </si>
  <si>
    <t>Lot ID</t>
  </si>
  <si>
    <t>Reference</t>
  </si>
  <si>
    <t>Physical date</t>
  </si>
  <si>
    <t>Receipt status</t>
  </si>
  <si>
    <t>Issue status</t>
  </si>
  <si>
    <t>Quantity</t>
  </si>
  <si>
    <t>Total</t>
  </si>
  <si>
    <t>Physical cost amount</t>
  </si>
  <si>
    <t>Vendor name</t>
  </si>
  <si>
    <t>Item name</t>
  </si>
  <si>
    <t>PO number</t>
  </si>
  <si>
    <t>Vendor account</t>
  </si>
  <si>
    <t>TRSPEDI001</t>
  </si>
  <si>
    <t>Transportkosten (Spedition)</t>
  </si>
  <si>
    <t>SO number</t>
  </si>
  <si>
    <t>Customer account</t>
  </si>
  <si>
    <t>Customer name</t>
  </si>
  <si>
    <t>Purchase lines, received not invoiced</t>
  </si>
  <si>
    <t>Sales lines, delivered not invoiced</t>
  </si>
  <si>
    <t>Purchase order</t>
  </si>
  <si>
    <t>Open purchase orders</t>
  </si>
  <si>
    <t>Order date</t>
  </si>
  <si>
    <t>Unit price</t>
  </si>
  <si>
    <t>Net amount</t>
  </si>
  <si>
    <t>Sales order</t>
  </si>
  <si>
    <t>Open sales lines</t>
  </si>
  <si>
    <t>Delivery date</t>
  </si>
  <si>
    <t>Materials consumed not invoiced</t>
  </si>
  <si>
    <t>Prod number</t>
  </si>
  <si>
    <t>Finished goods received not ended</t>
  </si>
  <si>
    <t>Open production order details</t>
  </si>
  <si>
    <t>Production order</t>
  </si>
  <si>
    <t>Open order</t>
  </si>
  <si>
    <t>Not invoiced/ended</t>
  </si>
  <si>
    <t>Currency</t>
  </si>
  <si>
    <t>Net amount currency</t>
  </si>
  <si>
    <t>Financial date</t>
  </si>
  <si>
    <t>GLG0097120</t>
  </si>
  <si>
    <t>S&amp;P Glasphalt G (120/120kN)</t>
  </si>
  <si>
    <t>LA15008014</t>
  </si>
  <si>
    <t>S&amp;P C-Laminate SM (150/2000) 80/1.4</t>
  </si>
  <si>
    <t>PERSPEZ992</t>
  </si>
  <si>
    <t>Beratungsleistung</t>
  </si>
  <si>
    <t>Physical voucher</t>
  </si>
  <si>
    <t>210010 balance</t>
  </si>
  <si>
    <t>None</t>
  </si>
  <si>
    <t>GLG0195120</t>
  </si>
  <si>
    <t>LAENACS120</t>
  </si>
  <si>
    <t>S&amp;P Aufziehgerät Kleber Lamellen</t>
  </si>
  <si>
    <t>LAFRPTO002</t>
  </si>
  <si>
    <t>S&amp;P Resin Epoxy 55 , Laminierharz (Set à 6 kg)</t>
  </si>
  <si>
    <t>SHRESEPO55</t>
  </si>
  <si>
    <t>LAENACS100</t>
  </si>
  <si>
    <t>S&amp;P C-Laminate SM (150/2000) 120/1.4</t>
  </si>
  <si>
    <t>LA15012014</t>
  </si>
  <si>
    <t>S&amp;P C-Laminate SM (150/2000) 10/2.8</t>
  </si>
  <si>
    <t>LA15001028</t>
  </si>
  <si>
    <t>S&amp;P ARMO-mesh 200/200</t>
  </si>
  <si>
    <t>AM20020019550</t>
  </si>
  <si>
    <t>S&amp;P Asphalt Abrollgerät maschinell</t>
  </si>
  <si>
    <t>ARAPTOOL003</t>
  </si>
  <si>
    <t>S&amp;P Carbophalt G (120/200kN)</t>
  </si>
  <si>
    <t>CAG0097200</t>
  </si>
  <si>
    <t>CAG0195200</t>
  </si>
  <si>
    <t>S&amp;P C-Sheet 240 300 g/m2</t>
  </si>
  <si>
    <t>CS240300300</t>
  </si>
  <si>
    <t>S&amp;P C-Laminate SM (150/2000) 100/1.4</t>
  </si>
  <si>
    <t>LA15010014</t>
  </si>
  <si>
    <t/>
  </si>
  <si>
    <t>AML500195050</t>
  </si>
  <si>
    <t>S&amp;P ARMO-mesh L500</t>
  </si>
  <si>
    <t>ANGF220100AR</t>
  </si>
  <si>
    <t>S&amp;P Glasfaserbewehrung AR</t>
  </si>
  <si>
    <t>ApP0000159</t>
  </si>
  <si>
    <t>Lot 001669</t>
  </si>
  <si>
    <t>ARMOWET025NL</t>
  </si>
  <si>
    <t>S&amp;P ARMO-crete w (NL),bag of 25kg</t>
  </si>
  <si>
    <t>ARMOWET025RB</t>
  </si>
  <si>
    <t>S&amp;P ARMO-crete w (rb) 25kg bag</t>
  </si>
  <si>
    <t>ApP0000217</t>
  </si>
  <si>
    <t>Lot 002186</t>
  </si>
  <si>
    <t>ApP0000219</t>
  </si>
  <si>
    <t>Lot 002188</t>
  </si>
  <si>
    <t>AS120290300</t>
  </si>
  <si>
    <t>S&amp;P A-Sheet 120 290 g/m²</t>
  </si>
  <si>
    <t>ASCOLD25</t>
  </si>
  <si>
    <t>S&amp;P cold asphalt bag of 25kg</t>
  </si>
  <si>
    <t>ASJOSTRHASC400350</t>
  </si>
  <si>
    <t>S&amp;P joint strip H-Ascotekband 40mmx3mm á 50mtr p/ds</t>
  </si>
  <si>
    <t>ASPOGRBXGEO3030</t>
  </si>
  <si>
    <t>S&amp;P polygrid BX 30/30 Biaxial geogrid</t>
  </si>
  <si>
    <t>ApP0000205</t>
  </si>
  <si>
    <t>Lot 002073</t>
  </si>
  <si>
    <t>ApP0000213</t>
  </si>
  <si>
    <t>Lot 002176</t>
  </si>
  <si>
    <t>CAG0097200GV</t>
  </si>
  <si>
    <t>S&amp;P Carbophalt GV (120/200kN)</t>
  </si>
  <si>
    <t>CAG0150200</t>
  </si>
  <si>
    <t>CAG0150200GV</t>
  </si>
  <si>
    <t>Lot 002072</t>
  </si>
  <si>
    <t>CAG0195200GV</t>
  </si>
  <si>
    <t>CAG195200200</t>
  </si>
  <si>
    <t>S&amp;P Carbophalt G (200/200kN)</t>
  </si>
  <si>
    <t>CS240300600</t>
  </si>
  <si>
    <t>CS240400300</t>
  </si>
  <si>
    <t>S&amp;P C-Sheet 240 400 g/m2</t>
  </si>
  <si>
    <t>FX70-JKT-A3MM</t>
  </si>
  <si>
    <t>FX JACKET, THICKNESS 3MM</t>
  </si>
  <si>
    <t>GLG0097120GV</t>
  </si>
  <si>
    <t>S&amp;P Glasphalt GV (120/120kN)</t>
  </si>
  <si>
    <t>GLG0097200GV</t>
  </si>
  <si>
    <t>S&amp;P Glasphalt GV (120/200kN)</t>
  </si>
  <si>
    <t>GLG0150120</t>
  </si>
  <si>
    <t>GLG0150120GV</t>
  </si>
  <si>
    <t>GLG0150200GV</t>
  </si>
  <si>
    <t>Lot 002175</t>
  </si>
  <si>
    <t>GLG0195120GV</t>
  </si>
  <si>
    <t>ApP0000221</t>
  </si>
  <si>
    <t>Lot 002191</t>
  </si>
  <si>
    <t>GLG0195200GV40</t>
  </si>
  <si>
    <t>S&amp;P Glasphalt GV (120/200kN), afm 40x1.95m breed, 40 mtr</t>
  </si>
  <si>
    <t>LA15001525</t>
  </si>
  <si>
    <t>S&amp;P C-Laminate SM (150/2000) 15/2.5</t>
  </si>
  <si>
    <t>LA15008012</t>
  </si>
  <si>
    <t>S&amp;P C-Laminate SM (150/2000) 80/1.2</t>
  </si>
  <si>
    <t>LA15010012</t>
  </si>
  <si>
    <t>S&amp;P C-Laminate SM (150/2000) 100/1.2</t>
  </si>
  <si>
    <t>LA15012012</t>
  </si>
  <si>
    <t>S&amp;P C-Laminate SM (150/2000) 120/1.2</t>
  </si>
  <si>
    <t>LA15015012</t>
  </si>
  <si>
    <t>S&amp;P C-Laminate SM (150/2000) 150/1.2</t>
  </si>
  <si>
    <t>LA15015014</t>
  </si>
  <si>
    <t>S&amp;P C-Laminate SM (150/2000) 150/1.4</t>
  </si>
  <si>
    <t>LA20002014</t>
  </si>
  <si>
    <t>S&amp;P C-Laminate HM (200/2000) 20/1.4</t>
  </si>
  <si>
    <t>LA20012014</t>
  </si>
  <si>
    <t>S&amp;P C-Laminate HM (200/2000) 120/1.4</t>
  </si>
  <si>
    <t>LACAFIBROD</t>
  </si>
  <si>
    <t>S&amp;P carbon fiber rod</t>
  </si>
  <si>
    <t>LACAFIBROD14-2M</t>
  </si>
  <si>
    <t>S&amp;P carbon fiber rod, 14 mm, 2m</t>
  </si>
  <si>
    <t>LACAFIBROD14-6M</t>
  </si>
  <si>
    <t>S&amp;P carbon fiber rod, 14 mm, 6m</t>
  </si>
  <si>
    <t>S&amp;P Endverankerung Typ 120</t>
  </si>
  <si>
    <t>LAGLFIBROD13</t>
  </si>
  <si>
    <t>S&amp;P Glass fiber rod, 13 mm</t>
  </si>
  <si>
    <t>ApP0000224</t>
  </si>
  <si>
    <t>Lot 002277</t>
  </si>
  <si>
    <t>LARESI22005</t>
  </si>
  <si>
    <t>S&amp;P Resin 220 (Gebinde à 5 kg)</t>
  </si>
  <si>
    <t>LARESI22015</t>
  </si>
  <si>
    <t>S&amp;P Resin 220 (Gebinde à 15 kg)</t>
  </si>
  <si>
    <t>ApP0000223</t>
  </si>
  <si>
    <t>Lot 002223</t>
  </si>
  <si>
    <t>Prof svc - other</t>
  </si>
  <si>
    <t>Lot 002224</t>
  </si>
  <si>
    <t>Lot 002225</t>
  </si>
  <si>
    <t>ApP0000206</t>
  </si>
  <si>
    <t>Lot 002074</t>
  </si>
  <si>
    <t>ApP0000225</t>
  </si>
  <si>
    <t>Lot 002278</t>
  </si>
  <si>
    <t>ApP0000214</t>
  </si>
  <si>
    <t>Lot 002177</t>
  </si>
  <si>
    <t>ApP0000216</t>
  </si>
  <si>
    <t>Lot 002181</t>
  </si>
  <si>
    <t>ApP0000220</t>
  </si>
  <si>
    <t>Lot 002189</t>
  </si>
  <si>
    <t>ApP0000218</t>
  </si>
  <si>
    <t>Lot 002187</t>
  </si>
  <si>
    <t>SO0000242</t>
  </si>
  <si>
    <t>ACMOPPRC019</t>
  </si>
  <si>
    <t>S&amp;P RC Power Pack,bag of 19 kg.</t>
  </si>
  <si>
    <t>SO0000248</t>
  </si>
  <si>
    <t>SO0000026</t>
  </si>
  <si>
    <t>SO0000045</t>
  </si>
  <si>
    <t>SO0000109</t>
  </si>
  <si>
    <t>SO0000130</t>
  </si>
  <si>
    <t>SO0000170</t>
  </si>
  <si>
    <t>SO0000167</t>
  </si>
  <si>
    <t>SO0000228</t>
  </si>
  <si>
    <t>SO0000232</t>
  </si>
  <si>
    <t>SO0000252</t>
  </si>
  <si>
    <t>SO0000286</t>
  </si>
  <si>
    <t>SO0000288</t>
  </si>
  <si>
    <t>SO0000305</t>
  </si>
  <si>
    <t>SO0000316</t>
  </si>
  <si>
    <t>SO0000347</t>
  </si>
  <si>
    <t>SO0000094</t>
  </si>
  <si>
    <t>AML500068025</t>
  </si>
  <si>
    <t>NL ARMO-mesh L500, 68 MM</t>
  </si>
  <si>
    <t>SO0000270</t>
  </si>
  <si>
    <t>AMMIETG980</t>
  </si>
  <si>
    <t>S&amp;P ARMO Power Pump System</t>
  </si>
  <si>
    <t>SO0000160</t>
  </si>
  <si>
    <t>SO0000311</t>
  </si>
  <si>
    <t>SO0000333</t>
  </si>
  <si>
    <t>SO0000114</t>
  </si>
  <si>
    <t>SO0000247</t>
  </si>
  <si>
    <t>SO0000330</t>
  </si>
  <si>
    <t>SO0000331</t>
  </si>
  <si>
    <t>Lot 002206</t>
  </si>
  <si>
    <t>SO0000181</t>
  </si>
  <si>
    <t>SO0000203</t>
  </si>
  <si>
    <t>SO0000256</t>
  </si>
  <si>
    <t>SO0000272</t>
  </si>
  <si>
    <t>SO0000315</t>
  </si>
  <si>
    <t>SO0000317</t>
  </si>
  <si>
    <t>SO0000144</t>
  </si>
  <si>
    <t>SO0000003</t>
  </si>
  <si>
    <t>SO0000004</t>
  </si>
  <si>
    <t>SO0000046</t>
  </si>
  <si>
    <t>SO0000072</t>
  </si>
  <si>
    <t>SO0000140</t>
  </si>
  <si>
    <t>SO0000150</t>
  </si>
  <si>
    <t>SO0000153</t>
  </si>
  <si>
    <t>SO0000154</t>
  </si>
  <si>
    <t>SO0000143</t>
  </si>
  <si>
    <t>SO0000284</t>
  </si>
  <si>
    <t>SO0000027</t>
  </si>
  <si>
    <t>ASCOLDPRSTR500</t>
  </si>
  <si>
    <t>S&amp;P Reactive asphalt primer  500ml</t>
  </si>
  <si>
    <t>SO0000036</t>
  </si>
  <si>
    <t>SO0000053</t>
  </si>
  <si>
    <t>SO0000064</t>
  </si>
  <si>
    <t>SO0000083</t>
  </si>
  <si>
    <t>ASCOLDSTR14</t>
  </si>
  <si>
    <t>S&amp;P Reactive asphalt bag (Rephalt) 14kg</t>
  </si>
  <si>
    <t>SO0000055</t>
  </si>
  <si>
    <t>SO0000087</t>
  </si>
  <si>
    <t>SO0000065</t>
  </si>
  <si>
    <t>SO0000278</t>
  </si>
  <si>
    <t>SO0000299</t>
  </si>
  <si>
    <t>ASPDIEN002</t>
  </si>
  <si>
    <t>Lot 002090</t>
  </si>
  <si>
    <t>Asphalt application work</t>
  </si>
  <si>
    <t>SO0000302</t>
  </si>
  <si>
    <t>SO0000293</t>
  </si>
  <si>
    <t>SO0000295</t>
  </si>
  <si>
    <t>SO0000297</t>
  </si>
  <si>
    <t>SO0000298</t>
  </si>
  <si>
    <t>Lot 002084</t>
  </si>
  <si>
    <t>SO0000301</t>
  </si>
  <si>
    <t>Lot 002095</t>
  </si>
  <si>
    <t>SO0000328</t>
  </si>
  <si>
    <t>Lot 002202</t>
  </si>
  <si>
    <t>SO0000329</t>
  </si>
  <si>
    <t>Lot 002204</t>
  </si>
  <si>
    <t>SO0000336</t>
  </si>
  <si>
    <t>Lot 002222</t>
  </si>
  <si>
    <t>SO0000337</t>
  </si>
  <si>
    <t>Lot 002229</t>
  </si>
  <si>
    <t>SO0000341</t>
  </si>
  <si>
    <t>Lot 002238</t>
  </si>
  <si>
    <t>SO0000342</t>
  </si>
  <si>
    <t>Lot 002242</t>
  </si>
  <si>
    <t>SO0000340</t>
  </si>
  <si>
    <t>Lot 002235</t>
  </si>
  <si>
    <t>SO0000344</t>
  </si>
  <si>
    <t>Lot 002246</t>
  </si>
  <si>
    <t>SO0000334</t>
  </si>
  <si>
    <t>SO0000361</t>
  </si>
  <si>
    <t>Lot 002516</t>
  </si>
  <si>
    <t>SO0000362</t>
  </si>
  <si>
    <t>SO0000294</t>
  </si>
  <si>
    <t>SO0000296</t>
  </si>
  <si>
    <t>SO0000324</t>
  </si>
  <si>
    <t>Lot 002193</t>
  </si>
  <si>
    <t>SO0000326</t>
  </si>
  <si>
    <t>Lot 002197</t>
  </si>
  <si>
    <t>SO0000327</t>
  </si>
  <si>
    <t>SO0000001</t>
  </si>
  <si>
    <t>SO0000022</t>
  </si>
  <si>
    <t>SO0000023</t>
  </si>
  <si>
    <t>SO0000024</t>
  </si>
  <si>
    <t>SO0000025</t>
  </si>
  <si>
    <t>SO0000008</t>
  </si>
  <si>
    <t>SO0000071</t>
  </si>
  <si>
    <t>SO0000048</t>
  </si>
  <si>
    <t>SO0000029</t>
  </si>
  <si>
    <t>SO0000105</t>
  </si>
  <si>
    <t>SO0000120</t>
  </si>
  <si>
    <t>SO0000126</t>
  </si>
  <si>
    <t>SO0000054</t>
  </si>
  <si>
    <t>SO0000115</t>
  </si>
  <si>
    <t>SO0000138</t>
  </si>
  <si>
    <t>SO0000149</t>
  </si>
  <si>
    <t>SO0000148</t>
  </si>
  <si>
    <t>SO0000204</t>
  </si>
  <si>
    <t>SO0000205</t>
  </si>
  <si>
    <t>SO0000188</t>
  </si>
  <si>
    <t>SO0000164</t>
  </si>
  <si>
    <t>SO0000189</t>
  </si>
  <si>
    <t>SO0000162</t>
  </si>
  <si>
    <t>SO0000191</t>
  </si>
  <si>
    <t>SO0000227</t>
  </si>
  <si>
    <t>SO0000210</t>
  </si>
  <si>
    <t>SO0000220</t>
  </si>
  <si>
    <t>SO0000158</t>
  </si>
  <si>
    <t>SO0000219</t>
  </si>
  <si>
    <t>SO0000217</t>
  </si>
  <si>
    <t>SO0000216</t>
  </si>
  <si>
    <t>SO0000262</t>
  </si>
  <si>
    <t>SO0000275</t>
  </si>
  <si>
    <t>SO0000281</t>
  </si>
  <si>
    <t>SO0000318</t>
  </si>
  <si>
    <t>SO0000319</t>
  </si>
  <si>
    <t>SO0000178</t>
  </si>
  <si>
    <t>SO0000151</t>
  </si>
  <si>
    <t>SO0000223</t>
  </si>
  <si>
    <t>SO0000283</t>
  </si>
  <si>
    <t>SO0000211</t>
  </si>
  <si>
    <t>SO0000118</t>
  </si>
  <si>
    <t>SO0000128</t>
  </si>
  <si>
    <t>Lot 002280</t>
  </si>
  <si>
    <t>Lot 002236</t>
  </si>
  <si>
    <t>SO0000345</t>
  </si>
  <si>
    <t>Lot 002219</t>
  </si>
  <si>
    <t>Lot 002233</t>
  </si>
  <si>
    <t>Lot 002226</t>
  </si>
  <si>
    <t>Lot 002085</t>
  </si>
  <si>
    <t>SO0000291</t>
  </si>
  <si>
    <t>Lot 002060</t>
  </si>
  <si>
    <t>SO0000292</t>
  </si>
  <si>
    <t>Lot 002063</t>
  </si>
  <si>
    <t>SO0000081</t>
  </si>
  <si>
    <t>SO0000100</t>
  </si>
  <si>
    <t>SO0000193</t>
  </si>
  <si>
    <t>SO0000290</t>
  </si>
  <si>
    <t>SO0000353</t>
  </si>
  <si>
    <t>CAG0097200200</t>
  </si>
  <si>
    <t>Lot 002195</t>
  </si>
  <si>
    <t>Lot 002082</t>
  </si>
  <si>
    <t>SO0000061</t>
  </si>
  <si>
    <t>SO0000077</t>
  </si>
  <si>
    <t>SO0000082</t>
  </si>
  <si>
    <t>SO0000088</t>
  </si>
  <si>
    <t>SO0000091</t>
  </si>
  <si>
    <t>SO0000092</t>
  </si>
  <si>
    <t>SO0000093</t>
  </si>
  <si>
    <t>SO0000121</t>
  </si>
  <si>
    <t>SO0000171</t>
  </si>
  <si>
    <t>SO0000197</t>
  </si>
  <si>
    <t>SO0000185</t>
  </si>
  <si>
    <t>SO0000176</t>
  </si>
  <si>
    <t>SO0000224</t>
  </si>
  <si>
    <t>SO0000354</t>
  </si>
  <si>
    <t>Lot 002061</t>
  </si>
  <si>
    <t>Lot 002088</t>
  </si>
  <si>
    <t>Lot 002227</t>
  </si>
  <si>
    <t>Lot 002220</t>
  </si>
  <si>
    <t>SO0000280</t>
  </si>
  <si>
    <t>SO0000209</t>
  </si>
  <si>
    <t>SO0000274</t>
  </si>
  <si>
    <t>Lot 002062</t>
  </si>
  <si>
    <t>Lot 002064</t>
  </si>
  <si>
    <t>SO0000287</t>
  </si>
  <si>
    <t>Lot 002089</t>
  </si>
  <si>
    <t>Lot 002094</t>
  </si>
  <si>
    <t>Lot 002221</t>
  </si>
  <si>
    <t>Lot 002234</t>
  </si>
  <si>
    <t>Lot 002228</t>
  </si>
  <si>
    <t>Lot 002237</t>
  </si>
  <si>
    <t>SO0000184</t>
  </si>
  <si>
    <t>SO0000233</t>
  </si>
  <si>
    <t>Lot 002083</t>
  </si>
  <si>
    <t>SO0000095</t>
  </si>
  <si>
    <t>SO0000309</t>
  </si>
  <si>
    <t>SO0000343</t>
  </si>
  <si>
    <t>Lot 002196</t>
  </si>
  <si>
    <t>SO0000103</t>
  </si>
  <si>
    <t>CAGRESTMAT</t>
  </si>
  <si>
    <t>Rest material Carbophalt G</t>
  </si>
  <si>
    <t>SO0000066</t>
  </si>
  <si>
    <t>CAGRESTMATGV</t>
  </si>
  <si>
    <t>Rest material Carbophalt GV</t>
  </si>
  <si>
    <t>SO0000010</t>
  </si>
  <si>
    <t>SO0000271</t>
  </si>
  <si>
    <t>SO0000079</t>
  </si>
  <si>
    <t>SO0000134</t>
  </si>
  <si>
    <t>SO0000198</t>
  </si>
  <si>
    <t>SO0000254</t>
  </si>
  <si>
    <t>SO0000253</t>
  </si>
  <si>
    <t>SO0000086</t>
  </si>
  <si>
    <t>SO0000089</t>
  </si>
  <si>
    <t>SO0000360</t>
  </si>
  <si>
    <t>SO0000028</t>
  </si>
  <si>
    <t>SO0000057</t>
  </si>
  <si>
    <t>SO0000102</t>
  </si>
  <si>
    <t>SO0000101</t>
  </si>
  <si>
    <t>SO0000111</t>
  </si>
  <si>
    <t>SO0000135</t>
  </si>
  <si>
    <t>SO0000142</t>
  </si>
  <si>
    <t>SO0000175</t>
  </si>
  <si>
    <t>SO0000172</t>
  </si>
  <si>
    <t>SO0000152</t>
  </si>
  <si>
    <t>SO0000187</t>
  </si>
  <si>
    <t>SO0000166</t>
  </si>
  <si>
    <t>SO0000194</t>
  </si>
  <si>
    <t>SO0000196</t>
  </si>
  <si>
    <t>SO0000177</t>
  </si>
  <si>
    <t>SO0000161</t>
  </si>
  <si>
    <t>SO0000212</t>
  </si>
  <si>
    <t>SO0000206</t>
  </si>
  <si>
    <t>SO0000230</t>
  </si>
  <si>
    <t>SO0000251</t>
  </si>
  <si>
    <t>SO0000255</t>
  </si>
  <si>
    <t>SO0000250</t>
  </si>
  <si>
    <t>SO0000308</t>
  </si>
  <si>
    <t>SO0000314</t>
  </si>
  <si>
    <t>SO0000320</t>
  </si>
  <si>
    <t>SO0000285</t>
  </si>
  <si>
    <t>SO0000325</t>
  </si>
  <si>
    <t>SO0000357</t>
  </si>
  <si>
    <t>SO0000350</t>
  </si>
  <si>
    <t>Lot 002243</t>
  </si>
  <si>
    <t>Lot 002239</t>
  </si>
  <si>
    <t>SO0000106</t>
  </si>
  <si>
    <t>SO0000107</t>
  </si>
  <si>
    <t>SO0000246</t>
  </si>
  <si>
    <t>SO0000244</t>
  </si>
  <si>
    <t>SO0000332</t>
  </si>
  <si>
    <t>SO0000358</t>
  </si>
  <si>
    <t>SO0000019</t>
  </si>
  <si>
    <t>GLG010020BIT</t>
  </si>
  <si>
    <t>S&amp;P Glasphalt bit (120/120 kN)</t>
  </si>
  <si>
    <t>Lot 002203</t>
  </si>
  <si>
    <t>Lot 002201</t>
  </si>
  <si>
    <t>Lot 002515</t>
  </si>
  <si>
    <t>SO0000351</t>
  </si>
  <si>
    <t>SO0000221</t>
  </si>
  <si>
    <t>SO0000131</t>
  </si>
  <si>
    <t>SO0000157</t>
  </si>
  <si>
    <t>SO0000174</t>
  </si>
  <si>
    <t>SO0000186</t>
  </si>
  <si>
    <t>SO0000192</t>
  </si>
  <si>
    <t>SO0000243</t>
  </si>
  <si>
    <t>SO0000240</t>
  </si>
  <si>
    <t>SO0000349</t>
  </si>
  <si>
    <t>Lot 002240</t>
  </si>
  <si>
    <t>Lot 002244</t>
  </si>
  <si>
    <t>SO0000129</t>
  </si>
  <si>
    <t>SO0000156</t>
  </si>
  <si>
    <t>SO0000259</t>
  </si>
  <si>
    <t>SO0000257</t>
  </si>
  <si>
    <t>Lot 002514</t>
  </si>
  <si>
    <t>SO0000015</t>
  </si>
  <si>
    <t>SO0000020</t>
  </si>
  <si>
    <t>SO0000068</t>
  </si>
  <si>
    <t>SO0000076</t>
  </si>
  <si>
    <t>SO0000090</t>
  </si>
  <si>
    <t>SO0000124</t>
  </si>
  <si>
    <t>SO0000199</t>
  </si>
  <si>
    <t>SO0000200</t>
  </si>
  <si>
    <t>SO0000231</t>
  </si>
  <si>
    <t>SO0000235</t>
  </si>
  <si>
    <t>SO0000236</t>
  </si>
  <si>
    <t>SO0000258</t>
  </si>
  <si>
    <t>SO0000269</t>
  </si>
  <si>
    <t>SO0000277</t>
  </si>
  <si>
    <t>SO0000260</t>
  </si>
  <si>
    <t>SO0000310</t>
  </si>
  <si>
    <t>SO0000263</t>
  </si>
  <si>
    <t>Lot 002245</t>
  </si>
  <si>
    <t>Lot 002241</t>
  </si>
  <si>
    <t>SO0000136</t>
  </si>
  <si>
    <t>GLG019560</t>
  </si>
  <si>
    <t>Glasphalt G 60, afm 50x1.95m breed</t>
  </si>
  <si>
    <t>SO0000225</t>
  </si>
  <si>
    <t>SO0000226</t>
  </si>
  <si>
    <t>SO0000122</t>
  </si>
  <si>
    <t>SO0000207</t>
  </si>
  <si>
    <t>SO0000214</t>
  </si>
  <si>
    <t>SO0000113</t>
  </si>
  <si>
    <t>SO0000268</t>
  </si>
  <si>
    <t>LA15005012</t>
  </si>
  <si>
    <t>S&amp;P C-Laminate SM (150/2000) 50/1.2</t>
  </si>
  <si>
    <t>SO0000348</t>
  </si>
  <si>
    <t>SO0000359</t>
  </si>
  <si>
    <t>SO0000047</t>
  </si>
  <si>
    <t>SO0000060</t>
  </si>
  <si>
    <t>SO0000073</t>
  </si>
  <si>
    <t>SO0000074</t>
  </si>
  <si>
    <t>SO0000058</t>
  </si>
  <si>
    <t>SO0000084</t>
  </si>
  <si>
    <t>SO0000132</t>
  </si>
  <si>
    <t>SO0000182</t>
  </si>
  <si>
    <t>SO0000202</t>
  </si>
  <si>
    <t>SO0000241</t>
  </si>
  <si>
    <t>SO0000249</t>
  </si>
  <si>
    <t>SO0000304</t>
  </si>
  <si>
    <t>SO0000279</t>
  </si>
  <si>
    <t>SO0000016</t>
  </si>
  <si>
    <t>SO0000070</t>
  </si>
  <si>
    <t>SO0000078</t>
  </si>
  <si>
    <t>SO0000097</t>
  </si>
  <si>
    <t>SO0000110</t>
  </si>
  <si>
    <t>SO0000116</t>
  </si>
  <si>
    <t>SO0000218</t>
  </si>
  <si>
    <t>SO0000276</t>
  </si>
  <si>
    <t>SO0000007</t>
  </si>
  <si>
    <t>SO0000059</t>
  </si>
  <si>
    <t>SO0000133</t>
  </si>
  <si>
    <t>SO0000021</t>
  </si>
  <si>
    <t>SO0000034</t>
  </si>
  <si>
    <t>SO0000179</t>
  </si>
  <si>
    <t>SO0000032</t>
  </si>
  <si>
    <t>SO0000033</t>
  </si>
  <si>
    <t>SO0000037</t>
  </si>
  <si>
    <t>SO0000038</t>
  </si>
  <si>
    <t>SO0000039</t>
  </si>
  <si>
    <t>SO0000040</t>
  </si>
  <si>
    <t>SO0000041</t>
  </si>
  <si>
    <t>SO0000049</t>
  </si>
  <si>
    <t>SO0000213</t>
  </si>
  <si>
    <t>SO0000306</t>
  </si>
  <si>
    <t>SO0000035</t>
  </si>
  <si>
    <t>SO0000261</t>
  </si>
  <si>
    <t>SO0000169</t>
  </si>
  <si>
    <t>LA20005014</t>
  </si>
  <si>
    <t>S&amp;P C-Laminate HM (200/2000) 50/1.4</t>
  </si>
  <si>
    <t>SO0000180</t>
  </si>
  <si>
    <t>SO0000266</t>
  </si>
  <si>
    <t>Lot 001990</t>
  </si>
  <si>
    <t>SO0000069</t>
  </si>
  <si>
    <t>SO0000104</t>
  </si>
  <si>
    <t>SO0000137</t>
  </si>
  <si>
    <t>SO0000267</t>
  </si>
  <si>
    <t>LACAFIBROD12-6M</t>
  </si>
  <si>
    <t>S&amp;P carbon fiber rod, 12 mm, 6m</t>
  </si>
  <si>
    <t>SO0000062</t>
  </si>
  <si>
    <t>SO0000063</t>
  </si>
  <si>
    <t>SO0000002</t>
  </si>
  <si>
    <t>SO0000014</t>
  </si>
  <si>
    <t>SO0000173</t>
  </si>
  <si>
    <t>SO0000208</t>
  </si>
  <si>
    <t>SO0000339</t>
  </si>
  <si>
    <t>SO0000338</t>
  </si>
  <si>
    <t>SO0000009</t>
  </si>
  <si>
    <t>SO0000031</t>
  </si>
  <si>
    <t>SO0000085</t>
  </si>
  <si>
    <t>SO0000098</t>
  </si>
  <si>
    <t>SO0000112</t>
  </si>
  <si>
    <t>SO0000123</t>
  </si>
  <si>
    <t>SO0000264</t>
  </si>
  <si>
    <t>SO0000265</t>
  </si>
  <si>
    <t>LACAFIBRODREST</t>
  </si>
  <si>
    <t xml:space="preserve">S&amp;P carbon fiber rod, rest material
</t>
  </si>
  <si>
    <t>SO0000013</t>
  </si>
  <si>
    <t>LACLEAN005</t>
  </si>
  <si>
    <t xml:space="preserve">S&amp;P Cleaner 5 lt
</t>
  </si>
  <si>
    <t>SO0000237</t>
  </si>
  <si>
    <t>SO0000352</t>
  </si>
  <si>
    <t>LACLEANTL005</t>
  </si>
  <si>
    <t xml:space="preserve">S&amp;P Cleaner gereedschap, 5ltr can
</t>
  </si>
  <si>
    <t>S&amp;P Endverankerung Typ 100</t>
  </si>
  <si>
    <t>SO0000080</t>
  </si>
  <si>
    <t>SO0000108</t>
  </si>
  <si>
    <t>SO0000096</t>
  </si>
  <si>
    <t>LAGLFIBROD06</t>
  </si>
  <si>
    <t>S&amp;P Glass fiber rod, 6 mm</t>
  </si>
  <si>
    <t>SO0000030</t>
  </si>
  <si>
    <t>SO0000042</t>
  </si>
  <si>
    <t>SO0000043</t>
  </si>
  <si>
    <t>SO0000044</t>
  </si>
  <si>
    <t>SO0000067</t>
  </si>
  <si>
    <t>SO0000075</t>
  </si>
  <si>
    <t>SO0000099</t>
  </si>
  <si>
    <t>SO0000127</t>
  </si>
  <si>
    <t>SO0000146</t>
  </si>
  <si>
    <t>SO0000168</t>
  </si>
  <si>
    <t>SO0000190</t>
  </si>
  <si>
    <t>SO0000201</t>
  </si>
  <si>
    <t>SO0000239</t>
  </si>
  <si>
    <t>SO0000245</t>
  </si>
  <si>
    <t>SO0000303</t>
  </si>
  <si>
    <t>SO0000312</t>
  </si>
  <si>
    <t>SO0000313</t>
  </si>
  <si>
    <t>SO0000282</t>
  </si>
  <si>
    <t>SO0000322</t>
  </si>
  <si>
    <t>SO0000355</t>
  </si>
  <si>
    <t>SO0000125</t>
  </si>
  <si>
    <t>SO0000155</t>
  </si>
  <si>
    <t>SO0000165</t>
  </si>
  <si>
    <t>SO0000183</t>
  </si>
  <si>
    <t>SO0000323</t>
  </si>
  <si>
    <t>SO0000119</t>
  </si>
  <si>
    <t>SO0000159</t>
  </si>
  <si>
    <t>SO0000238</t>
  </si>
  <si>
    <t>SO0000229</t>
  </si>
  <si>
    <t>SO0000145</t>
  </si>
  <si>
    <t>SO0000215</t>
  </si>
  <si>
    <t>SO0000307</t>
  </si>
  <si>
    <t>SHRESEPO55HP6KG</t>
  </si>
  <si>
    <t>S&amp;P Resin 55 HP
(Set à 6kg)</t>
  </si>
  <si>
    <t>SHTEFROL09030</t>
  </si>
  <si>
    <t>S&amp;P Laminierroller 90 x 30mm</t>
  </si>
  <si>
    <t>SO0000117</t>
  </si>
  <si>
    <t>Taxes - WH RSU</t>
  </si>
  <si>
    <t>Taxes - Withheld on RSU
charges to Home Office (US)</t>
  </si>
  <si>
    <t>SO0000234</t>
  </si>
  <si>
    <t>SO0000052</t>
  </si>
  <si>
    <t>SO0000321</t>
  </si>
  <si>
    <t>Sold</t>
  </si>
  <si>
    <t>Deducted</t>
  </si>
  <si>
    <t>120010 balance</t>
  </si>
  <si>
    <t>SOPS00000094</t>
  </si>
  <si>
    <t>2222000013</t>
  </si>
  <si>
    <t>SOPS00000091</t>
  </si>
  <si>
    <t>SOPS00000095</t>
  </si>
  <si>
    <t>2222000012</t>
  </si>
  <si>
    <t>SOPS00000139</t>
  </si>
  <si>
    <t>2222000002</t>
  </si>
  <si>
    <t>SOPS00000373</t>
  </si>
  <si>
    <t>SOPS00000305</t>
  </si>
  <si>
    <t>SOPS00000261</t>
  </si>
  <si>
    <t>SOPS00000211</t>
  </si>
  <si>
    <t>2222000001</t>
  </si>
  <si>
    <t>SOPS00000148</t>
  </si>
  <si>
    <t>SOPS00000304</t>
  </si>
  <si>
    <t>SOPS00000145</t>
  </si>
  <si>
    <t>SOPS00000325</t>
  </si>
  <si>
    <t>SOPS00000371</t>
  </si>
  <si>
    <t>SOPS00000372</t>
  </si>
  <si>
    <t>SOPS00000377</t>
  </si>
  <si>
    <t>SOPS00000278</t>
  </si>
  <si>
    <t>SOPS00000279</t>
  </si>
  <si>
    <t>SOPS00000262</t>
  </si>
  <si>
    <t>2222000009</t>
  </si>
  <si>
    <t>SOPS00000146</t>
  </si>
  <si>
    <t>SOPS00000374</t>
  </si>
  <si>
    <t>SOPS00000149</t>
  </si>
  <si>
    <t>SOPS00000331</t>
  </si>
  <si>
    <t>SOPS00000359</t>
  </si>
  <si>
    <t>SOPS00000104</t>
  </si>
  <si>
    <t>SOPS00000107</t>
  </si>
  <si>
    <t>SOPS00000100</t>
  </si>
  <si>
    <t>SOPS00000089</t>
  </si>
  <si>
    <t>SOPS00000151</t>
  </si>
  <si>
    <t>SOPS00000152</t>
  </si>
  <si>
    <t>SOPS00000338</t>
  </si>
  <si>
    <t>SOPS00000215</t>
  </si>
  <si>
    <t>SOPS00000237</t>
  </si>
  <si>
    <t>SOPS00000238</t>
  </si>
  <si>
    <t>SOPS00000252</t>
  </si>
  <si>
    <t>SOPS00000138</t>
  </si>
  <si>
    <t>SOPS00000059</t>
  </si>
  <si>
    <t>SOPS00000032</t>
  </si>
  <si>
    <t>SOPS00000273</t>
  </si>
  <si>
    <t>SOPS00000236</t>
  </si>
  <si>
    <t>SOPS00000362</t>
  </si>
  <si>
    <t>SOPS00000293</t>
  </si>
  <si>
    <t>SOPS00000154</t>
  </si>
  <si>
    <t>SOPS00000030</t>
  </si>
  <si>
    <t>2222000006</t>
  </si>
  <si>
    <t>SOPS00000034</t>
  </si>
  <si>
    <t>SOPS00000249</t>
  </si>
  <si>
    <t>SOPS00000118</t>
  </si>
  <si>
    <t>SOPS00000341</t>
  </si>
  <si>
    <t>SOPS00000357</t>
  </si>
  <si>
    <t>SOPS00000369</t>
  </si>
  <si>
    <t>SOPS00000071</t>
  </si>
  <si>
    <t>SOPS00000041</t>
  </si>
  <si>
    <t>SOPS00000386</t>
  </si>
  <si>
    <t>SOPS00000178</t>
  </si>
  <si>
    <t>SOPS00000191</t>
  </si>
  <si>
    <t>SOPS00000061</t>
  </si>
  <si>
    <t>111000078</t>
  </si>
  <si>
    <t>SOPS00000031</t>
  </si>
  <si>
    <t>SOPS00000007</t>
  </si>
  <si>
    <t>SOPS00000013</t>
  </si>
  <si>
    <t>SOPS00000060</t>
  </si>
  <si>
    <t>SOPS00000055</t>
  </si>
  <si>
    <t>SOPS00000052</t>
  </si>
  <si>
    <t>SOPS00000023</t>
  </si>
  <si>
    <t>SOPS00000027</t>
  </si>
  <si>
    <t>SOPS00000025</t>
  </si>
  <si>
    <t>SOPS00000038</t>
  </si>
  <si>
    <t>SOPS00000258</t>
  </si>
  <si>
    <t>111000086</t>
  </si>
  <si>
    <t>SOPS00000171</t>
  </si>
  <si>
    <t>SOPS00000233</t>
  </si>
  <si>
    <t>SOPS00000247</t>
  </si>
  <si>
    <t>SOPS00000205</t>
  </si>
  <si>
    <t>SOPS00000132</t>
  </si>
  <si>
    <t>SOPS00000142</t>
  </si>
  <si>
    <t>SOPS00000120</t>
  </si>
  <si>
    <t>SOPS00000119</t>
  </si>
  <si>
    <t>SOPS00000066</t>
  </si>
  <si>
    <t>SOPS00000134</t>
  </si>
  <si>
    <t>SOPS00000221</t>
  </si>
  <si>
    <t>SOPS00000088</t>
  </si>
  <si>
    <t>SOPS00000242</t>
  </si>
  <si>
    <t>SOPS00000266</t>
  </si>
  <si>
    <t>SOPS00000257</t>
  </si>
  <si>
    <t>SOPS00000231</t>
  </si>
  <si>
    <t>SOPS00000230</t>
  </si>
  <si>
    <t>SOPS00000206</t>
  </si>
  <si>
    <t>SOPS00000189</t>
  </si>
  <si>
    <t>SOPS00000190</t>
  </si>
  <si>
    <t>SOPS00000199</t>
  </si>
  <si>
    <t>SOPS00000225</t>
  </si>
  <si>
    <t>SOPS00000195</t>
  </si>
  <si>
    <t>SOPS00000227</t>
  </si>
  <si>
    <t>SOPS00000192</t>
  </si>
  <si>
    <t>SOPS00000193</t>
  </si>
  <si>
    <t>SOPS00000170</t>
  </si>
  <si>
    <t>SOPS00000166</t>
  </si>
  <si>
    <t>SOPS00000239</t>
  </si>
  <si>
    <t>SOPS00000133</t>
  </si>
  <si>
    <t>SOPS00000194</t>
  </si>
  <si>
    <t>SOPS00000155</t>
  </si>
  <si>
    <t>SOPS00000141</t>
  </si>
  <si>
    <t>SOPS00000160</t>
  </si>
  <si>
    <t>SOPS00000161</t>
  </si>
  <si>
    <t>SOPS00000162</t>
  </si>
  <si>
    <t>SOPS00000075</t>
  </si>
  <si>
    <t>SOPS00000112</t>
  </si>
  <si>
    <t>SOPS00000090</t>
  </si>
  <si>
    <t>SOPS00000053</t>
  </si>
  <si>
    <t>SOPS00000045</t>
  </si>
  <si>
    <t>SOPS00000028</t>
  </si>
  <si>
    <t>SOPS00000026</t>
  </si>
  <si>
    <t>111000010</t>
  </si>
  <si>
    <t>SOPS00000011</t>
  </si>
  <si>
    <t>SOPS00000024</t>
  </si>
  <si>
    <t>SOPS00000016</t>
  </si>
  <si>
    <t>SOPS00000344</t>
  </si>
  <si>
    <t>SOPS00000352</t>
  </si>
  <si>
    <t>SOPS00000356</t>
  </si>
  <si>
    <t>SOPS00000368</t>
  </si>
  <si>
    <t>SOPS00000035</t>
  </si>
  <si>
    <t>SOPS00000040</t>
  </si>
  <si>
    <t>SOPS00000047</t>
  </si>
  <si>
    <t>SOPS00000092</t>
  </si>
  <si>
    <t>SOPS00000096</t>
  </si>
  <si>
    <t>SOPS00000208</t>
  </si>
  <si>
    <t>SOPS00000259</t>
  </si>
  <si>
    <t>SOPS00000234</t>
  </si>
  <si>
    <t>SOPS00000127</t>
  </si>
  <si>
    <t>SOPS00000143</t>
  </si>
  <si>
    <t>SOPS00000197</t>
  </si>
  <si>
    <t>SOPS00000176</t>
  </si>
  <si>
    <t>SOPS00000173</t>
  </si>
  <si>
    <t>SOPS00000320</t>
  </si>
  <si>
    <t>SOPS00000319</t>
  </si>
  <si>
    <t>SOPS00000332</t>
  </si>
  <si>
    <t>SOPS00000333</t>
  </si>
  <si>
    <t>SOPS00000380</t>
  </si>
  <si>
    <t>SOPS00000382</t>
  </si>
  <si>
    <t>SOPS00000375</t>
  </si>
  <si>
    <t>SOPS00000336</t>
  </si>
  <si>
    <t>SOPS00000343</t>
  </si>
  <si>
    <t>SOPS00000276</t>
  </si>
  <si>
    <t>SOPS00000270</t>
  </si>
  <si>
    <t>SOPS00000311</t>
  </si>
  <si>
    <t>SOPS00000353</t>
  </si>
  <si>
    <t>SOPS00000172</t>
  </si>
  <si>
    <t>SOPS00000185</t>
  </si>
  <si>
    <t>SOPS00000186</t>
  </si>
  <si>
    <t>SOPS00000163</t>
  </si>
  <si>
    <t>SOPS00000124</t>
  </si>
  <si>
    <t>SOPS00000220</t>
  </si>
  <si>
    <t>SOPS00000109</t>
  </si>
  <si>
    <t>SOPS00000115</t>
  </si>
  <si>
    <t>SOPS00000033</t>
  </si>
  <si>
    <t>111000026</t>
  </si>
  <si>
    <t>111000043</t>
  </si>
  <si>
    <t>SOPS00000004</t>
  </si>
  <si>
    <t>SOPS00000012</t>
  </si>
  <si>
    <t>SOPS00000180</t>
  </si>
  <si>
    <t>SOPS00000224</t>
  </si>
  <si>
    <t>SOPS00000246</t>
  </si>
  <si>
    <t>SOPS00000367</t>
  </si>
  <si>
    <t>SOPS00000364</t>
  </si>
  <si>
    <t>SOPS00000365</t>
  </si>
  <si>
    <t>SOPS00000297</t>
  </si>
  <si>
    <t>SOPS00000285</t>
  </si>
  <si>
    <t>SOPS00000022</t>
  </si>
  <si>
    <t>SOPS00000078</t>
  </si>
  <si>
    <t>SOPS00000097</t>
  </si>
  <si>
    <t>SOPS00000072</t>
  </si>
  <si>
    <t>SOPS00000113</t>
  </si>
  <si>
    <t>SOPS00000123</t>
  </si>
  <si>
    <t>SOPS00000298</t>
  </si>
  <si>
    <t>SOPS00000381</t>
  </si>
  <si>
    <t>SOPS00000014</t>
  </si>
  <si>
    <t>SOPS00000256</t>
  </si>
  <si>
    <t>SOPS00000312</t>
  </si>
  <si>
    <t>SOPS00000296</t>
  </si>
  <si>
    <t>SOPS00000286</t>
  </si>
  <si>
    <t>SOPS00000288</t>
  </si>
  <si>
    <t>SOPS00000314</t>
  </si>
  <si>
    <t>SOPS00000316</t>
  </si>
  <si>
    <t>SOPS00000283</t>
  </si>
  <si>
    <t>SOPS00000269</t>
  </si>
  <si>
    <t>SOPS00000275</t>
  </si>
  <si>
    <t>SOPS00000126</t>
  </si>
  <si>
    <t>SOPS00000117</t>
  </si>
  <si>
    <t>SOPS00000153</t>
  </si>
  <si>
    <t>SOPS00000103</t>
  </si>
  <si>
    <t>SOPS00000136</t>
  </si>
  <si>
    <t>SOPS00000309</t>
  </si>
  <si>
    <t>SOPS00000318</t>
  </si>
  <si>
    <t>SOPS00000214</t>
  </si>
  <si>
    <t>SOPS00000216</t>
  </si>
  <si>
    <t>SOPS00000207</t>
  </si>
  <si>
    <t>SOPS00000201</t>
  </si>
  <si>
    <t>SOPS00000303</t>
  </si>
  <si>
    <t>SOPS00000265</t>
  </si>
  <si>
    <t>SOPS00000328</t>
  </si>
  <si>
    <t>SOPS00000387</t>
  </si>
  <si>
    <t>111000284</t>
  </si>
  <si>
    <t>SOPS00000323</t>
  </si>
  <si>
    <t>SOPS00000299</t>
  </si>
  <si>
    <t>SOPS00000274</t>
  </si>
  <si>
    <t>SOPS00000175</t>
  </si>
  <si>
    <t>SOPS00000198</t>
  </si>
  <si>
    <t>SOPS00000054</t>
  </si>
  <si>
    <t>SOPS00000102</t>
  </si>
  <si>
    <t>SOPS00000058</t>
  </si>
  <si>
    <t>SOPS00000039</t>
  </si>
  <si>
    <t>SOPS00000260</t>
  </si>
  <si>
    <t>SOPS00000313</t>
  </si>
  <si>
    <t>SOPS00000064</t>
  </si>
  <si>
    <t>SOPS00000065</t>
  </si>
  <si>
    <t>SOPS00000008</t>
  </si>
  <si>
    <t>SOPS00000046</t>
  </si>
  <si>
    <t>SOPS00000017</t>
  </si>
  <si>
    <t>SOPS00000167</t>
  </si>
  <si>
    <t>SOPS00000243</t>
  </si>
  <si>
    <t>SOPS00000264</t>
  </si>
  <si>
    <t>SOPS00000229</t>
  </si>
  <si>
    <t>SOPS00000131</t>
  </si>
  <si>
    <t>SOPS00000116</t>
  </si>
  <si>
    <t>SOPS00000300</t>
  </si>
  <si>
    <t>SOPS00000277</t>
  </si>
  <si>
    <t>SOPS00000254</t>
  </si>
  <si>
    <t>SOPS00000244</t>
  </si>
  <si>
    <t>SOPS00000168</t>
  </si>
  <si>
    <t>SOPS00000182</t>
  </si>
  <si>
    <t>SOPS00000125</t>
  </si>
  <si>
    <t>SOPS00000183</t>
  </si>
  <si>
    <t>SOPS00000184</t>
  </si>
  <si>
    <t>SOPS00000196</t>
  </si>
  <si>
    <t>SOPS00000015</t>
  </si>
  <si>
    <t>SOPS00000079</t>
  </si>
  <si>
    <t>SOPS00000073</t>
  </si>
  <si>
    <t>SOPS00000062</t>
  </si>
  <si>
    <t>SOPS00000137</t>
  </si>
  <si>
    <t>SOPS00000292</t>
  </si>
  <si>
    <t>SOPS00000361</t>
  </si>
  <si>
    <t>SOPS00000272</t>
  </si>
  <si>
    <t>SOPS00000179</t>
  </si>
  <si>
    <t>SOPS00000302</t>
  </si>
  <si>
    <t>111000253</t>
  </si>
  <si>
    <t>111000215</t>
  </si>
  <si>
    <t>SOPS00000294</t>
  </si>
  <si>
    <t>SOPS00000002</t>
  </si>
  <si>
    <t>SOPS00000337</t>
  </si>
  <si>
    <t>SOPS00000355</t>
  </si>
  <si>
    <t>SOPS00000350</t>
  </si>
  <si>
    <t>SOPS00000290</t>
  </si>
  <si>
    <t>SOPS00000108</t>
  </si>
  <si>
    <t>SOPS00000156</t>
  </si>
  <si>
    <t>SOPS00000255</t>
  </si>
  <si>
    <t>SOPS00000021</t>
  </si>
  <si>
    <t>SOPS00000110</t>
  </si>
  <si>
    <t>SOPS00000181</t>
  </si>
  <si>
    <t>SOPS00000129</t>
  </si>
  <si>
    <t>SOPS00000235</t>
  </si>
  <si>
    <t>SOPS00000202</t>
  </si>
  <si>
    <t>SOPS00000130</t>
  </si>
  <si>
    <t>SOPS00000165</t>
  </si>
  <si>
    <t>SOPS00000101</t>
  </si>
  <si>
    <t>SOPS00000111</t>
  </si>
  <si>
    <t>SOPS00000106</t>
  </si>
  <si>
    <t>SOPS00000327</t>
  </si>
  <si>
    <t>SOPS00000077</t>
  </si>
  <si>
    <t>SOPS00000084</t>
  </si>
  <si>
    <t>SOPS00000099</t>
  </si>
  <si>
    <t>111000252</t>
  </si>
  <si>
    <t>111000283</t>
  </si>
  <si>
    <t>SOPS00000020</t>
  </si>
  <si>
    <t>SOPS00000044</t>
  </si>
  <si>
    <t>SOPS00000248</t>
  </si>
  <si>
    <t>SOPS00000219</t>
  </si>
  <si>
    <t>SOPS00000245</t>
  </si>
  <si>
    <t>SOPS00000135</t>
  </si>
  <si>
    <t>SOPS00000223</t>
  </si>
  <si>
    <t>SOPS00000200</t>
  </si>
  <si>
    <t>SOPS00000203</t>
  </si>
  <si>
    <t>SOPS00000282</t>
  </si>
  <si>
    <t>SOPS00000289</t>
  </si>
  <si>
    <t>SOPS00000105</t>
  </si>
  <si>
    <t>SOPS00000253</t>
  </si>
  <si>
    <t>SOPS00000051</t>
  </si>
  <si>
    <t>SOPS00000010</t>
  </si>
  <si>
    <t>SOPS00000284</t>
  </si>
  <si>
    <t>SOPS00000358</t>
  </si>
  <si>
    <t>SOPS00000340</t>
  </si>
  <si>
    <t>SOPS00000330</t>
  </si>
  <si>
    <t>SOPS00000210</t>
  </si>
  <si>
    <t>SOPS00000240</t>
  </si>
  <si>
    <t>SOPS00000150</t>
  </si>
  <si>
    <t>SOPS00000326</t>
  </si>
  <si>
    <t>SOPS00000114</t>
  </si>
  <si>
    <t>SOPS00000342</t>
  </si>
  <si>
    <t>SOPS00000056</t>
  </si>
  <si>
    <t>SOPS00000006</t>
  </si>
  <si>
    <t>SOPS00000144</t>
  </si>
  <si>
    <t>SOPS00000081</t>
  </si>
  <si>
    <t>SOPS00000087</t>
  </si>
  <si>
    <t>SOPS00000308</t>
  </si>
  <si>
    <t>SOPS00000241</t>
  </si>
  <si>
    <t>SOPS00000363</t>
  </si>
  <si>
    <t>SOPS00000291</t>
  </si>
  <si>
    <t>SOPS00000222</t>
  </si>
  <si>
    <t>SOPS00000218</t>
  </si>
  <si>
    <t>SOPS00000324</t>
  </si>
  <si>
    <t>SOPS00000378</t>
  </si>
  <si>
    <t>SOPS00000217</t>
  </si>
  <si>
    <t>SOPS00000250</t>
  </si>
  <si>
    <t>SOPS00000345</t>
  </si>
  <si>
    <t>111000292</t>
  </si>
  <si>
    <t>111000293</t>
  </si>
  <si>
    <t>111000294</t>
  </si>
  <si>
    <t>SOPS00000271</t>
  </si>
  <si>
    <t>SOPS00000376</t>
  </si>
  <si>
    <t>SOPS00000339</t>
  </si>
  <si>
    <t>111000250</t>
  </si>
  <si>
    <t>SOPS00000280</t>
  </si>
  <si>
    <t>111000208</t>
  </si>
  <si>
    <t>SOPS00000310</t>
  </si>
  <si>
    <t>SOPS00000009</t>
  </si>
  <si>
    <t>SOPS00000082</t>
  </si>
  <si>
    <t>SOPS00000212</t>
  </si>
  <si>
    <t>SOPS00000251</t>
  </si>
  <si>
    <t>SOPS00000067</t>
  </si>
  <si>
    <t>SOPS00000204</t>
  </si>
  <si>
    <t>111000012</t>
  </si>
  <si>
    <t>SOPS00000188</t>
  </si>
  <si>
    <t>SOPS00000335</t>
  </si>
  <si>
    <t>SOPS00000177</t>
  </si>
  <si>
    <t>SOPS00000226</t>
  </si>
  <si>
    <t>SOPS00000048</t>
  </si>
  <si>
    <t>SOPS00000080</t>
  </si>
  <si>
    <t>SOPS00000085</t>
  </si>
  <si>
    <t>SOPS00000063</t>
  </si>
  <si>
    <t>SOPS00000076</t>
  </si>
  <si>
    <t>SOPS00000068</t>
  </si>
  <si>
    <t>SOPS00000122</t>
  </si>
  <si>
    <t>SOPS00000209</t>
  </si>
  <si>
    <t>SOPS00000098</t>
  </si>
  <si>
    <t>SOPS00000307</t>
  </si>
  <si>
    <t>111000013</t>
  </si>
  <si>
    <t>SOPS00000003</t>
  </si>
  <si>
    <t>111000008</t>
  </si>
  <si>
    <t>SOPS00000121</t>
  </si>
  <si>
    <t>SOPS00000147</t>
  </si>
  <si>
    <t>SOPS00000228</t>
  </si>
  <si>
    <t>SOPS00000295</t>
  </si>
  <si>
    <t>SOPS00000083</t>
  </si>
  <si>
    <t>111000070</t>
  </si>
  <si>
    <t>SOPS00000093</t>
  </si>
  <si>
    <t>SOPS00000086</t>
  </si>
  <si>
    <t>SOPS00000263</t>
  </si>
  <si>
    <t>SOPS00000349</t>
  </si>
  <si>
    <t>SOPS00000385</t>
  </si>
  <si>
    <t>SOPS00000347</t>
  </si>
  <si>
    <t>SOPS00000164</t>
  </si>
  <si>
    <t>SOPS00000140</t>
  </si>
  <si>
    <t>SOPS00000157</t>
  </si>
  <si>
    <t>SOPS00000158</t>
  </si>
  <si>
    <t>SOPS00000159</t>
  </si>
  <si>
    <t>SOPS00000037</t>
  </si>
  <si>
    <t>SOPS00000057</t>
  </si>
  <si>
    <t>SOPS00000001</t>
  </si>
  <si>
    <t>SOPS00000005</t>
  </si>
  <si>
    <t>SOPS00000306</t>
  </si>
  <si>
    <t>SOPS00000019</t>
  </si>
  <si>
    <t>SOPS00000029</t>
  </si>
  <si>
    <t>SOPS00000049</t>
  </si>
  <si>
    <t>SOPS00000042</t>
  </si>
  <si>
    <t>SOPS00000069</t>
  </si>
  <si>
    <t>SOPS00000070</t>
  </si>
  <si>
    <t>SOPS00000074</t>
  </si>
  <si>
    <t>SOPS00000043</t>
  </si>
  <si>
    <t>SOPS00000050</t>
  </si>
  <si>
    <t>SOPS00000267</t>
  </si>
  <si>
    <t>SOPS00000348</t>
  </si>
  <si>
    <t>SOPS00000329</t>
  </si>
  <si>
    <t>SOPS00000379</t>
  </si>
  <si>
    <t>SOPS00000169</t>
  </si>
  <si>
    <t>SOPS00000213</t>
  </si>
  <si>
    <t>SOPS00000301</t>
  </si>
  <si>
    <t>SOPS00000287</t>
  </si>
  <si>
    <t>SOPS00000315</t>
  </si>
  <si>
    <t>SOPS00000268</t>
  </si>
  <si>
    <t>SOPS00000281</t>
  </si>
  <si>
    <t>SOPS00000317</t>
  </si>
  <si>
    <t>SOPS00000321</t>
  </si>
  <si>
    <t>SOPS00000018</t>
  </si>
  <si>
    <t>SOPS00000036</t>
  </si>
  <si>
    <t>SOPS00000128</t>
  </si>
  <si>
    <t>SOPS00000187</t>
  </si>
  <si>
    <t>SOPS00000174</t>
  </si>
  <si>
    <t>SOPS00000232</t>
  </si>
  <si>
    <t>SOPS00000322</t>
  </si>
  <si>
    <t>SOPS00000383</t>
  </si>
  <si>
    <t>SOPS00000360</t>
  </si>
  <si>
    <t>SOPS00000384</t>
  </si>
  <si>
    <t>SOPS00000366</t>
  </si>
  <si>
    <t>SOPS00000346</t>
  </si>
  <si>
    <t>SOPS00000334</t>
  </si>
  <si>
    <t>SOPS00000388</t>
  </si>
  <si>
    <t>SOPS00000354</t>
  </si>
  <si>
    <t>SOPS00000370</t>
  </si>
  <si>
    <t>SOPS00000390</t>
  </si>
  <si>
    <t>SOPS00000389</t>
  </si>
  <si>
    <t>SOPS00000351</t>
  </si>
  <si>
    <t>Version:</t>
  </si>
  <si>
    <t>V2</t>
  </si>
  <si>
    <t>all columns in sheet "Purch_Received not invoiced" and "Sales_Delivered not invoiced"</t>
  </si>
  <si>
    <t>MM.DD.YYYY</t>
  </si>
  <si>
    <t>ApP0000226</t>
  </si>
  <si>
    <t>Lot 002521</t>
  </si>
  <si>
    <t>ApP0000228</t>
  </si>
  <si>
    <t>Lot 002523</t>
  </si>
  <si>
    <t>ApP0000230</t>
  </si>
  <si>
    <t>Lot 002525</t>
  </si>
  <si>
    <t>ApP0000231</t>
  </si>
  <si>
    <t>Lot 002526</t>
  </si>
  <si>
    <t>ApP0000236</t>
  </si>
  <si>
    <t>Lot 002791</t>
  </si>
  <si>
    <t>Lot 002789</t>
  </si>
  <si>
    <t>Lot 002790</t>
  </si>
  <si>
    <t>ApP0000234</t>
  </si>
  <si>
    <t>Lot 002781</t>
  </si>
  <si>
    <t>Lot 002788</t>
  </si>
  <si>
    <t>ApP0000227</t>
  </si>
  <si>
    <t>Lot 002522</t>
  </si>
  <si>
    <t>ApP0000229</t>
  </si>
  <si>
    <t>Lot 002524</t>
  </si>
  <si>
    <t>ApP0000232</t>
  </si>
  <si>
    <t>Lot 002527</t>
  </si>
  <si>
    <t>ApP0000233</t>
  </si>
  <si>
    <t>Lot 002528</t>
  </si>
  <si>
    <t>ApP0000235</t>
  </si>
  <si>
    <t>Lot 002782</t>
  </si>
  <si>
    <t>ApP0000237</t>
  </si>
  <si>
    <t>Lot 002792</t>
  </si>
  <si>
    <t>no data</t>
  </si>
  <si>
    <t>SO0000373</t>
  </si>
  <si>
    <t>Lot 002787</t>
  </si>
  <si>
    <t>SO0000379</t>
  </si>
  <si>
    <t>Lot 002803</t>
  </si>
  <si>
    <t>SO0000381</t>
  </si>
  <si>
    <t>Lot 002810</t>
  </si>
  <si>
    <t>SO0000365</t>
  </si>
  <si>
    <t>Lot 002766</t>
  </si>
  <si>
    <t>Lot 002767</t>
  </si>
  <si>
    <t>SO0000377</t>
  </si>
  <si>
    <t>Lot 002798</t>
  </si>
  <si>
    <t>Lot 002806</t>
  </si>
  <si>
    <t>SO0000367</t>
  </si>
  <si>
    <t>Lot 002770</t>
  </si>
  <si>
    <t>Lot 002801</t>
  </si>
  <si>
    <t>Lot 002793</t>
  </si>
  <si>
    <t>Lot 002808</t>
  </si>
  <si>
    <t>SO0000366</t>
  </si>
  <si>
    <t>Lot 002768</t>
  </si>
  <si>
    <t>SO0000375</t>
  </si>
  <si>
    <t>Lot 002796</t>
  </si>
  <si>
    <t>Lot 002771</t>
  </si>
  <si>
    <t>Lot 002802</t>
  </si>
  <si>
    <t>Lot 002809</t>
  </si>
  <si>
    <t>Lot 002786</t>
  </si>
  <si>
    <t>SO0000374</t>
  </si>
  <si>
    <t>Lot 002794</t>
  </si>
  <si>
    <t>SO0000378</t>
  </si>
  <si>
    <t>Lot 002800</t>
  </si>
  <si>
    <t>SO0000376</t>
  </si>
  <si>
    <t>Lot 002797</t>
  </si>
  <si>
    <t>Lot 002769</t>
  </si>
  <si>
    <t>Lot 002795</t>
  </si>
  <si>
    <t>SO0000363</t>
  </si>
  <si>
    <t>Lot 002799</t>
  </si>
  <si>
    <t>SOPS00000421</t>
  </si>
  <si>
    <t>SOPS00000422</t>
  </si>
  <si>
    <t>SOPS00000426</t>
  </si>
  <si>
    <t>SOPS00000406</t>
  </si>
  <si>
    <t>SOPS00000408</t>
  </si>
  <si>
    <t>SOPS00000413</t>
  </si>
  <si>
    <t>SOPS00000409</t>
  </si>
  <si>
    <t>SOPS00000399</t>
  </si>
  <si>
    <t>SOPS00000428</t>
  </si>
  <si>
    <t>SOPS00000405</t>
  </si>
  <si>
    <t>SOPS00000397</t>
  </si>
  <si>
    <t>SOPS00000423</t>
  </si>
  <si>
    <t>SOPS00000403</t>
  </si>
  <si>
    <t>SOPS00000429</t>
  </si>
  <si>
    <t>SOPS00000394</t>
  </si>
  <si>
    <t>SOPS00000411</t>
  </si>
  <si>
    <t>SOPS00000395</t>
  </si>
  <si>
    <t>SOPS00000396</t>
  </si>
  <si>
    <t>SOPS00000401</t>
  </si>
  <si>
    <t>SO0000364</t>
  </si>
  <si>
    <t>SOPS00000404</t>
  </si>
  <si>
    <t>SO0000368</t>
  </si>
  <si>
    <t>SOPS00000420</t>
  </si>
  <si>
    <t>SO0000369</t>
  </si>
  <si>
    <t>SOPS00000430</t>
  </si>
  <si>
    <t>SO0000370</t>
  </si>
  <si>
    <t>SOPS00000415</t>
  </si>
  <si>
    <t>SOPS00000416</t>
  </si>
  <si>
    <t>SO0000371</t>
  </si>
  <si>
    <t>SOPS00000419</t>
  </si>
  <si>
    <t>SO0000372</t>
  </si>
  <si>
    <t>SOPS00000431</t>
  </si>
  <si>
    <t>SO0000380</t>
  </si>
  <si>
    <t>SOPS00000410</t>
  </si>
  <si>
    <t>SO0000382</t>
  </si>
  <si>
    <t>SOPS00000414</t>
  </si>
  <si>
    <t>SO0000383</t>
  </si>
  <si>
    <t>SOPS00000417</t>
  </si>
  <si>
    <t>SOPS00000418</t>
  </si>
  <si>
    <t>Ledger transactions</t>
  </si>
  <si>
    <t>Date</t>
  </si>
  <si>
    <t>Voucher</t>
  </si>
  <si>
    <t>Ledger account</t>
  </si>
  <si>
    <t>Transaction text</t>
  </si>
  <si>
    <t>Amount currency</t>
  </si>
  <si>
    <t>Amount</t>
  </si>
  <si>
    <t>Amount secondary currency</t>
  </si>
  <si>
    <t>JV 1000213</t>
  </si>
  <si>
    <t>120010</t>
  </si>
  <si>
    <t>Void of MJV 0000024</t>
  </si>
  <si>
    <t>EUR</t>
  </si>
  <si>
    <t>JV 1000214</t>
  </si>
  <si>
    <t>Void of MJV 0000025</t>
  </si>
  <si>
    <t>JV 1000215</t>
  </si>
  <si>
    <t>Void of MJV 0000026</t>
  </si>
  <si>
    <t>JV 1000216</t>
  </si>
  <si>
    <t>Void of MJV 0000027</t>
  </si>
  <si>
    <t>JV 1000217</t>
  </si>
  <si>
    <t>Void of MJV 0000028</t>
  </si>
  <si>
    <t>JV 1000218</t>
  </si>
  <si>
    <t>Void of MJV 0000029</t>
  </si>
  <si>
    <t>JV 1000219</t>
  </si>
  <si>
    <t>Void of MJV 0000030</t>
  </si>
  <si>
    <t>JV 1000220</t>
  </si>
  <si>
    <t>Void of MJV 0000031</t>
  </si>
  <si>
    <t>JV 1000221</t>
  </si>
  <si>
    <t>Void of MJV 0000032</t>
  </si>
  <si>
    <t>JV 1000222</t>
  </si>
  <si>
    <t>Void of MJV 0000033</t>
  </si>
  <si>
    <t>JV 1000223</t>
  </si>
  <si>
    <t>Void of MJV 0000034</t>
  </si>
  <si>
    <t>JV 1000224</t>
  </si>
  <si>
    <t>Void of MJV 0000035</t>
  </si>
  <si>
    <t>JV 1000225</t>
  </si>
  <si>
    <t>Void of MJV 0000036</t>
  </si>
  <si>
    <t>JV 1000226</t>
  </si>
  <si>
    <t>Void of MJV 0000037</t>
  </si>
  <si>
    <t>JV 1000227</t>
  </si>
  <si>
    <t>Void of MJV 0000038</t>
  </si>
  <si>
    <t>JV 1000228</t>
  </si>
  <si>
    <t>Void of MJV 0000039</t>
  </si>
  <si>
    <t>JV 1000229</t>
  </si>
  <si>
    <t>Void of MJV 0000040</t>
  </si>
  <si>
    <t>JV 1000230</t>
  </si>
  <si>
    <t>Void of MJV 0000041</t>
  </si>
  <si>
    <t>JV 1000231</t>
  </si>
  <si>
    <t>Void of MJV 0000042</t>
  </si>
  <si>
    <t>JV 1000232</t>
  </si>
  <si>
    <t>Void of MJV 0000043</t>
  </si>
  <si>
    <t>JV 1000233</t>
  </si>
  <si>
    <t>Void of MJV 0000044</t>
  </si>
  <si>
    <t>JV 1000234</t>
  </si>
  <si>
    <t>Void of MJV 0000045</t>
  </si>
  <si>
    <t>JV 1000235</t>
  </si>
  <si>
    <t>Void of MJV 0000046</t>
  </si>
  <si>
    <t>JV 1000236</t>
  </si>
  <si>
    <t>Void of MJV 0000047</t>
  </si>
  <si>
    <t>JV 1000237</t>
  </si>
  <si>
    <t>Void of MJV 0000048</t>
  </si>
  <si>
    <t>JV 1000238</t>
  </si>
  <si>
    <t>Void of MJV 0000049</t>
  </si>
  <si>
    <t>JV 1000239</t>
  </si>
  <si>
    <t>Void of MJV 0000050</t>
  </si>
  <si>
    <t>JV 1000240</t>
  </si>
  <si>
    <t>Void of MJV 0000051</t>
  </si>
  <si>
    <t>JV 1000241</t>
  </si>
  <si>
    <t>Void of MJV 0000052</t>
  </si>
  <si>
    <t>JV 1000242</t>
  </si>
  <si>
    <t>Void of MJV 0000053</t>
  </si>
  <si>
    <t>JV 1000243</t>
  </si>
  <si>
    <t>Void of MJV 0000054</t>
  </si>
  <si>
    <t>JV 1000244</t>
  </si>
  <si>
    <t>Void of MJV 0000055</t>
  </si>
  <si>
    <t>JV 1000245</t>
  </si>
  <si>
    <t>Void of MJV 0000056</t>
  </si>
  <si>
    <t>JV 1000246</t>
  </si>
  <si>
    <t>Void of MJV 0000057</t>
  </si>
  <si>
    <t>JV 1000247</t>
  </si>
  <si>
    <t>Void of MJV 0000058</t>
  </si>
  <si>
    <t>JV 1000248</t>
  </si>
  <si>
    <t>Void of MJV 0000059</t>
  </si>
  <si>
    <t>JV 1000249</t>
  </si>
  <si>
    <t>Void of MJV 0000060</t>
  </si>
  <si>
    <t>JV 1000250</t>
  </si>
  <si>
    <t>Void of MJV 0000061</t>
  </si>
  <si>
    <t>JV 1000251</t>
  </si>
  <si>
    <t>Void of MJV 0000062</t>
  </si>
  <si>
    <t>JV 1000252</t>
  </si>
  <si>
    <t>Void of MJV 0000063</t>
  </si>
  <si>
    <t>JV 1000253</t>
  </si>
  <si>
    <t>Void of MJV 0000064</t>
  </si>
  <si>
    <t>JV 1000254</t>
  </si>
  <si>
    <t>Void of MJV 0000065</t>
  </si>
  <si>
    <t>JV 1000255</t>
  </si>
  <si>
    <t>Void of MJV 0000066</t>
  </si>
  <si>
    <t>JV 1000256</t>
  </si>
  <si>
    <t>Void of MJV 0000067</t>
  </si>
  <si>
    <t>JV 1000257</t>
  </si>
  <si>
    <t>Void of MJV 0000068</t>
  </si>
  <si>
    <t>JV 1000258</t>
  </si>
  <si>
    <t>Void of MJV 0000069</t>
  </si>
  <si>
    <t>JV 1000259</t>
  </si>
  <si>
    <t>Void of MJV 0000070</t>
  </si>
  <si>
    <t>JV 1000260</t>
  </si>
  <si>
    <t>Void of MJV 0000071</t>
  </si>
  <si>
    <t>JV 1000261</t>
  </si>
  <si>
    <t>Void of MJV 0000072</t>
  </si>
  <si>
    <t>JV 1000262</t>
  </si>
  <si>
    <t>Void of MJV 0000073</t>
  </si>
  <si>
    <t>JV 1000263</t>
  </si>
  <si>
    <t>Void of MJV 0000074</t>
  </si>
  <si>
    <t>JV 1000264</t>
  </si>
  <si>
    <t>Void of MJV 0000075</t>
  </si>
  <si>
    <t>JV 1000265</t>
  </si>
  <si>
    <t>Void of MJV 0000076</t>
  </si>
  <si>
    <t>JV 1000266</t>
  </si>
  <si>
    <t>Void of MJV 0000077</t>
  </si>
  <si>
    <t>JV 1000267</t>
  </si>
  <si>
    <t>Void of MJV 0000078</t>
  </si>
  <si>
    <t>JV 1000268</t>
  </si>
  <si>
    <t>Void of MJV 0000079</t>
  </si>
  <si>
    <t>JV 1000269</t>
  </si>
  <si>
    <t>Void of MJV 0000080</t>
  </si>
  <si>
    <t>JV 1000270</t>
  </si>
  <si>
    <t>Void of MJV 0000081</t>
  </si>
  <si>
    <t>JV 1000271</t>
  </si>
  <si>
    <t>Void of MJV 0000082</t>
  </si>
  <si>
    <t>JV 1000272</t>
  </si>
  <si>
    <t>Void of MJV 0000083</t>
  </si>
  <si>
    <t>JV 1000273</t>
  </si>
  <si>
    <t>Void of MJV 0000084</t>
  </si>
  <si>
    <t>JV 1000274</t>
  </si>
  <si>
    <t>Void of MJV 0000085</t>
  </si>
  <si>
    <t>JV 1000275</t>
  </si>
  <si>
    <t>Void of MJV 0000086</t>
  </si>
  <si>
    <t>JV 1000276</t>
  </si>
  <si>
    <t>Void of MJV 0000087</t>
  </si>
  <si>
    <t>JV 1000277</t>
  </si>
  <si>
    <t>Void of MJV 0000088</t>
  </si>
  <si>
    <t>JV 1000278</t>
  </si>
  <si>
    <t>Void of MJV 0000089</t>
  </si>
  <si>
    <t>JV 1000279</t>
  </si>
  <si>
    <t>Void of MJV 0000090</t>
  </si>
  <si>
    <t>JV 1000280</t>
  </si>
  <si>
    <t>Void of MJV 0000091</t>
  </si>
  <si>
    <t>JV 1000281</t>
  </si>
  <si>
    <t>Void of MJV 0000092</t>
  </si>
  <si>
    <t>JV 1000282</t>
  </si>
  <si>
    <t>Void of MJV 0000093</t>
  </si>
  <si>
    <t>JV 1000283</t>
  </si>
  <si>
    <t>Void of MJV 0000094</t>
  </si>
  <si>
    <t>JV 1000284</t>
  </si>
  <si>
    <t>Void of MJV 0000095</t>
  </si>
  <si>
    <t>JV 1000285</t>
  </si>
  <si>
    <t>Void of MJV 0000096</t>
  </si>
  <si>
    <t>JV 1000286</t>
  </si>
  <si>
    <t>Void of MJV 0000097</t>
  </si>
  <si>
    <t>JV 1000287</t>
  </si>
  <si>
    <t>Void of MJV 0000098</t>
  </si>
  <si>
    <t>JV 1000288</t>
  </si>
  <si>
    <t>Void of MJV 0000099</t>
  </si>
  <si>
    <t>JV 1000289</t>
  </si>
  <si>
    <t>Void of MJV 0000100</t>
  </si>
  <si>
    <t>JV 1000290</t>
  </si>
  <si>
    <t>Void of MJV 0000101</t>
  </si>
  <si>
    <t>JV 1000291</t>
  </si>
  <si>
    <t>Void of MJV 0000102</t>
  </si>
  <si>
    <t>JV 1000292</t>
  </si>
  <si>
    <t>Void of MJV 0000103</t>
  </si>
  <si>
    <t>JV 1000293</t>
  </si>
  <si>
    <t>Void of MJV 0000104</t>
  </si>
  <si>
    <t>JV 1000294</t>
  </si>
  <si>
    <t>Void of MJV 0000105</t>
  </si>
  <si>
    <t>JV 1000295</t>
  </si>
  <si>
    <t>Void of MJV 0000106</t>
  </si>
  <si>
    <t>JV 1000296</t>
  </si>
  <si>
    <t>Void of MJV 0000107</t>
  </si>
  <si>
    <t>JV 1000297</t>
  </si>
  <si>
    <t>Void of MJV 0000108</t>
  </si>
  <si>
    <t>JV 1000298</t>
  </si>
  <si>
    <t>Void of MJV 0000109</t>
  </si>
  <si>
    <t>JV 1000299</t>
  </si>
  <si>
    <t>Void of MJV 0000110</t>
  </si>
  <si>
    <t>JV 1000300</t>
  </si>
  <si>
    <t>Void of MJV 0000111</t>
  </si>
  <si>
    <t>JV 1000301</t>
  </si>
  <si>
    <t>Void of MJV 0000112</t>
  </si>
  <si>
    <t>JV 1000302</t>
  </si>
  <si>
    <t>Void of MJV 0000113</t>
  </si>
  <si>
    <t>JV 1000303</t>
  </si>
  <si>
    <t>Void of MJV 0000114</t>
  </si>
  <si>
    <t>JV 1000304</t>
  </si>
  <si>
    <t>Void of MJV 0000115</t>
  </si>
  <si>
    <t>JV 1000305</t>
  </si>
  <si>
    <t>Void of MJV 0000116</t>
  </si>
  <si>
    <t>JV 1000306</t>
  </si>
  <si>
    <t>Void of MJV 0000117</t>
  </si>
  <si>
    <t>JV 1000307</t>
  </si>
  <si>
    <t>Void of MJV 0000118</t>
  </si>
  <si>
    <t>JV 1000308</t>
  </si>
  <si>
    <t>Void of MJV 0000119</t>
  </si>
  <si>
    <t>JV 1000309</t>
  </si>
  <si>
    <t>Void of MJV 0000120</t>
  </si>
  <si>
    <t>JV 1000310</t>
  </si>
  <si>
    <t>Void of MJV 0000121</t>
  </si>
  <si>
    <t>JV 1000311</t>
  </si>
  <si>
    <t>Void of MJV 0000122</t>
  </si>
  <si>
    <t>JV 1000312</t>
  </si>
  <si>
    <t>Void of MJV 0000123</t>
  </si>
  <si>
    <t>JV 1000313</t>
  </si>
  <si>
    <t>Void of MJV 0000124</t>
  </si>
  <si>
    <t>JV 1000314</t>
  </si>
  <si>
    <t>Void of MJV 0000125</t>
  </si>
  <si>
    <t>JV 1000315</t>
  </si>
  <si>
    <t>Void of MJV 0000126</t>
  </si>
  <si>
    <t>JV 1000316</t>
  </si>
  <si>
    <t>Void of MJV 0000127</t>
  </si>
  <si>
    <t>JV 1000317</t>
  </si>
  <si>
    <t>Void of MJV 0000128</t>
  </si>
  <si>
    <t>JV 1000318</t>
  </si>
  <si>
    <t>Void of MJV 0000129</t>
  </si>
  <si>
    <t>JV 1000319</t>
  </si>
  <si>
    <t>Void of MJV 0000130</t>
  </si>
  <si>
    <t>JV 1000320</t>
  </si>
  <si>
    <t>Void of MJV 0000131</t>
  </si>
  <si>
    <t>JV 1000321</t>
  </si>
  <si>
    <t>Void of MJV 0000132</t>
  </si>
  <si>
    <t>MJV 0000024</t>
  </si>
  <si>
    <t>Bal Trsf: 20163677, Invoice-Date 01/1/2017</t>
  </si>
  <si>
    <t>MJV 0000025</t>
  </si>
  <si>
    <t>Bal Trsf: 20163758, Invoice-Date 01/1/2017</t>
  </si>
  <si>
    <t>MJV 0000026</t>
  </si>
  <si>
    <t>Bal Trsf: 20163798, Invoice-Date 01/1/2017</t>
  </si>
  <si>
    <t>MJV 0000027</t>
  </si>
  <si>
    <t>Bal Trsf: 20163799, Invoice-Date 01/1/2017</t>
  </si>
  <si>
    <t>MJV 0000028</t>
  </si>
  <si>
    <t>Bal Trsf: 20163825, Invoice-Date 01/1/2017</t>
  </si>
  <si>
    <t>MJV 0000029</t>
  </si>
  <si>
    <t>Bal Trsf: 20163863, Invoice-Date 01/1/2017</t>
  </si>
  <si>
    <t>MJV 0000030</t>
  </si>
  <si>
    <t>Bal Trsf: 20163797, Invoice-Date 01/1/2017</t>
  </si>
  <si>
    <t>MJV 0000031</t>
  </si>
  <si>
    <t>Bal Trsf: 20163848, Invoice-Date 01/1/2017</t>
  </si>
  <si>
    <t>MJV 0000032</t>
  </si>
  <si>
    <t>Bal Trsf: 20163886, Invoice-Date 01/1/2017</t>
  </si>
  <si>
    <t>MJV 0000033</t>
  </si>
  <si>
    <t>Bal Trsf: 20163923, Invoice-Date 01/1/2017</t>
  </si>
  <si>
    <t>MJV 0000034</t>
  </si>
  <si>
    <t>Bal Trsf: 20163717, Invoice-Date 01/1/2017</t>
  </si>
  <si>
    <t>MJV 0000035</t>
  </si>
  <si>
    <t>Bal Trsf: 20163719, Invoice-Date 01/1/2017</t>
  </si>
  <si>
    <t>MJV 0000036</t>
  </si>
  <si>
    <t>Bal Trsf: 20163720, Invoice-Date 01/1/2017</t>
  </si>
  <si>
    <t>MJV 0000037</t>
  </si>
  <si>
    <t>Bal Trsf: 20163721, Invoice-Date 01/1/2017</t>
  </si>
  <si>
    <t>MJV 0000038</t>
  </si>
  <si>
    <t>Bal Trsf: 20163722, Invoice-Date 01/1/2017</t>
  </si>
  <si>
    <t>MJV 0000039</t>
  </si>
  <si>
    <t>Bal Trsf: 20163751, Invoice-Date 01/1/2017</t>
  </si>
  <si>
    <t>MJV 0000040</t>
  </si>
  <si>
    <t>Bal Trsf: 20163752, Invoice-Date 01/1/2017</t>
  </si>
  <si>
    <t>MJV 0000041</t>
  </si>
  <si>
    <t>Bal Trsf: 20163754, Invoice-Date 01/1/2017</t>
  </si>
  <si>
    <t>MJV 0000042</t>
  </si>
  <si>
    <t>Bal Trsf: 20163762, Invoice-Date 01/1/2017</t>
  </si>
  <si>
    <t>MJV 0000043</t>
  </si>
  <si>
    <t>Bal Trsf: 20163773, Invoice-Date 01/1/2017</t>
  </si>
  <si>
    <t>MJV 0000044</t>
  </si>
  <si>
    <t>Bal Trsf: 20163777, Invoice-Date 01/1/2017</t>
  </si>
  <si>
    <t>MJV 0000045</t>
  </si>
  <si>
    <t>Bal Trsf: 20163824, Invoice-Date 01/1/2017</t>
  </si>
  <si>
    <t>MJV 0000046</t>
  </si>
  <si>
    <t>Bal Trsf: 20163860, Invoice-Date 01/1/2017</t>
  </si>
  <si>
    <t>MJV 0000047</t>
  </si>
  <si>
    <t>Bal Trsf: 20163926, Invoice-Date 01/1/2017</t>
  </si>
  <si>
    <t>MJV 0000048</t>
  </si>
  <si>
    <t>Bal Trsf: 20163927, Invoice-Date 01/1/2017</t>
  </si>
  <si>
    <t>MJV 0000049</t>
  </si>
  <si>
    <t>Bal Trsf: 20163855, Invoice-Date 01/1/2017</t>
  </si>
  <si>
    <t>MJV 0000050</t>
  </si>
  <si>
    <t>Bal Trsf: 20163900, Invoice-Date 01/1/2017</t>
  </si>
  <si>
    <t>MJV 0000051</t>
  </si>
  <si>
    <t>Bal Trsf: 20163901, Invoice-Date 01/1/2017</t>
  </si>
  <si>
    <t>MJV 0000052</t>
  </si>
  <si>
    <t>Bal Trsf: 20163931, Invoice-Date 01/1/2017</t>
  </si>
  <si>
    <t>MJV 0000053</t>
  </si>
  <si>
    <t>Bal Trsf: 20163865, Invoice-Date 01/1/2017</t>
  </si>
  <si>
    <t>MJV 0000054</t>
  </si>
  <si>
    <t>Bal Trsf: 20163917, Invoice-Date 01/1/2017</t>
  </si>
  <si>
    <t>MJV 0000055</t>
  </si>
  <si>
    <t>Bal Trsf: 20163847, Invoice-Date 01/1/2017</t>
  </si>
  <si>
    <t>MJV 0000056</t>
  </si>
  <si>
    <t>Bal Trsf: 20163890, Invoice-Date 01/1/2017</t>
  </si>
  <si>
    <t>MJV 0000057</t>
  </si>
  <si>
    <t>Bal Trsf: 20163930, Invoice-Date 01/1/2017</t>
  </si>
  <si>
    <t>MJV 0000058</t>
  </si>
  <si>
    <t>Bal Trsf: 20163743, Invoice-Date 01/1/2017</t>
  </si>
  <si>
    <t>MJV 0000059</t>
  </si>
  <si>
    <t>Bal Trsf: 20163788, Invoice-Date 01/1/2017</t>
  </si>
  <si>
    <t>MJV 0000060</t>
  </si>
  <si>
    <t>Bal Trsf: 20163789, Invoice-Date 01/1/2017</t>
  </si>
  <si>
    <t>MJV 0000061</t>
  </si>
  <si>
    <t>Bal Trsf: 20163822, Invoice-Date 01/1/2017</t>
  </si>
  <si>
    <t>MJV 0000062</t>
  </si>
  <si>
    <t>Bal Trsf: 20163895, Invoice-Date 01/1/2017</t>
  </si>
  <si>
    <t>MJV 0000063</t>
  </si>
  <si>
    <t>Bal Trsf: 20163891, Invoice-Date 01/1/2017</t>
  </si>
  <si>
    <t>MJV 0000064</t>
  </si>
  <si>
    <t>Bal Trsf: 20163894, Invoice-Date 01/1/2017</t>
  </si>
  <si>
    <t>MJV 0000065</t>
  </si>
  <si>
    <t>Bal Trsf: 20163885, Invoice-Date 01/1/2017</t>
  </si>
  <si>
    <t>MJV 0000066</t>
  </si>
  <si>
    <t>Bal Trsf: 20163888, Invoice-Date 01/1/2017</t>
  </si>
  <si>
    <t>MJV 0000067</t>
  </si>
  <si>
    <t>Bal Trsf: 20163915, Invoice-Date 01/1/2017</t>
  </si>
  <si>
    <t>MJV 0000068</t>
  </si>
  <si>
    <t>Bal Trsf: 20163866, Invoice-Date 01/1/2017</t>
  </si>
  <si>
    <t>MJV 0000069</t>
  </si>
  <si>
    <t>Bal Trsf: 20163695, Invoice-Date 01/1/2017</t>
  </si>
  <si>
    <t>MJV 0000070</t>
  </si>
  <si>
    <t>Bal Trsf: 20163887, Invoice-Date 01/1/2017</t>
  </si>
  <si>
    <t>MJV 0000071</t>
  </si>
  <si>
    <t>Bal Trsf: 20163920, Invoice-Date 01/1/2017</t>
  </si>
  <si>
    <t>MJV 0000072</t>
  </si>
  <si>
    <t>Bal Trsf: 20163933, Invoice-Date 01/1/2017</t>
  </si>
  <si>
    <t>MJV 0000073</t>
  </si>
  <si>
    <t>Bal Trsf: 20163727, Invoice-Date 01/1/2017</t>
  </si>
  <si>
    <t>MJV 0000074</t>
  </si>
  <si>
    <t>Bal Trsf: 20163857, Invoice-Date 01/1/2017</t>
  </si>
  <si>
    <t>MJV 0000075</t>
  </si>
  <si>
    <t>Bal Trsf: 20163897, Invoice-Date 01/1/2017</t>
  </si>
  <si>
    <t>MJV 0000076</t>
  </si>
  <si>
    <t>Bal Trsf: 20163898, Invoice-Date 01/1/2017</t>
  </si>
  <si>
    <t>MJV 0000077</t>
  </si>
  <si>
    <t>Bal Trsf: 20163899, Invoice-Date 01/1/2017</t>
  </si>
  <si>
    <t>MJV 0000078</t>
  </si>
  <si>
    <t>Bal Trsf: 20163729, Invoice-Date 01/1/2017</t>
  </si>
  <si>
    <t>MJV 0000079</t>
  </si>
  <si>
    <t>Bal Trsf: 20163790, Invoice-Date 01/1/2017</t>
  </si>
  <si>
    <t>MJV 0000080</t>
  </si>
  <si>
    <t>Bal Trsf: 20163801, Invoice-Date 01/1/2017</t>
  </si>
  <si>
    <t>MJV 0000081</t>
  </si>
  <si>
    <t>Bal Trsf: 20163816, Invoice-Date 01/1/2017</t>
  </si>
  <si>
    <t>MJV 0000082</t>
  </si>
  <si>
    <t>Bal Trsf: 20163817, Invoice-Date 01/1/2017</t>
  </si>
  <si>
    <t>MJV 0000083</t>
  </si>
  <si>
    <t>Bal Trsf: 20163823, Invoice-Date 01/1/2017</t>
  </si>
  <si>
    <t>MJV 0000084</t>
  </si>
  <si>
    <t>Bal Trsf: 20163846, Invoice-Date 01/1/2017</t>
  </si>
  <si>
    <t>MJV 0000085</t>
  </si>
  <si>
    <t>Bal Trsf: 20163870, Invoice-Date 01/1/2017</t>
  </si>
  <si>
    <t>MJV 0000086</t>
  </si>
  <si>
    <t>Bal Trsf: 20163873, Invoice-Date 01/1/2017</t>
  </si>
  <si>
    <t>MJV 0000087</t>
  </si>
  <si>
    <t>Bal Trsf: 20163874, Invoice-Date 01/1/2017</t>
  </si>
  <si>
    <t>MJV 0000088</t>
  </si>
  <si>
    <t>Bal Trsf: 20163877, Invoice-Date 01/1/2017</t>
  </si>
  <si>
    <t>MJV 0000089</t>
  </si>
  <si>
    <t>Bal Trsf: 20163878, Invoice-Date 01/1/2017</t>
  </si>
  <si>
    <t>MJV 0000090</t>
  </si>
  <si>
    <t>Bal Trsf: 20163914, Invoice-Date 01/1/2017</t>
  </si>
  <si>
    <t>MJV 0000091</t>
  </si>
  <si>
    <t>Bal Trsf: 20163892, Invoice-Date 01/1/2017</t>
  </si>
  <si>
    <t>MJV 0000092</t>
  </si>
  <si>
    <t>Bal Trsf: 20163724, Invoice-Date 01/1/2017</t>
  </si>
  <si>
    <t>MJV 0000093</t>
  </si>
  <si>
    <t>Bal Trsf: 20163932, Invoice-Date 01/1/2017</t>
  </si>
  <si>
    <t>MJV 0000094</t>
  </si>
  <si>
    <t>Bal Trsf: 20163913, Invoice-Date 01/1/2017</t>
  </si>
  <si>
    <t>MJV 0000095</t>
  </si>
  <si>
    <t>Bal Trsf: 20163673, Invoice-Date 01/1/2017</t>
  </si>
  <si>
    <t>MJV 0000096</t>
  </si>
  <si>
    <t>Bal Trsf: 20163745, Invoice-Date 01/1/2017</t>
  </si>
  <si>
    <t>MJV 0000097</t>
  </si>
  <si>
    <t>Bal Trsf: 20163746, Invoice-Date 01/1/2017</t>
  </si>
  <si>
    <t>MJV 0000098</t>
  </si>
  <si>
    <t>Bal Trsf: 20163810, Invoice-Date 01/1/2017</t>
  </si>
  <si>
    <t>MJV 0000099</t>
  </si>
  <si>
    <t>Bal Trsf: 20163811, Invoice-Date 01/1/2017</t>
  </si>
  <si>
    <t>MJV 0000100</t>
  </si>
  <si>
    <t>Bal Trsf: 20163827, Invoice-Date 01/1/2017</t>
  </si>
  <si>
    <t>MJV 0000101</t>
  </si>
  <si>
    <t>Bal Trsf: 20163903, Invoice-Date 01/1/2017</t>
  </si>
  <si>
    <t>MJV 0000102</t>
  </si>
  <si>
    <t>Bal Trsf: 20163820, Invoice-Date 01/1/2017</t>
  </si>
  <si>
    <t>MJV 0000103</t>
  </si>
  <si>
    <t>Bal Trsf: 20163858, Invoice-Date 01/1/2017</t>
  </si>
  <si>
    <t>MJV 0000104</t>
  </si>
  <si>
    <t>Bal Trsf: 20163868, Invoice-Date 01/1/2017</t>
  </si>
  <si>
    <t>MJV 0000105</t>
  </si>
  <si>
    <t>Bal Trsf: 20163869, Invoice-Date 01/1/2017</t>
  </si>
  <si>
    <t>MJV 0000106</t>
  </si>
  <si>
    <t>Bal Trsf: 20163902, Invoice-Date 01/1/2017</t>
  </si>
  <si>
    <t>MJV 0000107</t>
  </si>
  <si>
    <t>Bal Trsf: 20163744, Invoice-Date 01/1/2017</t>
  </si>
  <si>
    <t>MJV 0000108</t>
  </si>
  <si>
    <t>Bal Trsf: 20163741, Invoice-Date 01/1/2017</t>
  </si>
  <si>
    <t>MJV 0000109</t>
  </si>
  <si>
    <t>Bal Trsf: 20163849, Invoice-Date 01/1/2017</t>
  </si>
  <si>
    <t>MJV 0000110</t>
  </si>
  <si>
    <t>Bal Trsf: 20163889, Invoice-Date 01/1/2017</t>
  </si>
  <si>
    <t>MJV 0000111</t>
  </si>
  <si>
    <t>Bal Trsf: 20163893, Invoice-Date 01/1/2017</t>
  </si>
  <si>
    <t>MJV 0000112</t>
  </si>
  <si>
    <t>Bal Trsf: 20163924, Invoice-Date 01/1/2017</t>
  </si>
  <si>
    <t>MJV 0000113</t>
  </si>
  <si>
    <t>Bal Trsf: 20163904, Invoice-Date 01/1/2017</t>
  </si>
  <si>
    <t>MJV 0000114</t>
  </si>
  <si>
    <t>Bal Trsf: 20163854, Invoice-Date 01/1/2017</t>
  </si>
  <si>
    <t>MJV 0000115</t>
  </si>
  <si>
    <t>Bal Trsf: 20163853, Invoice-Date 01/1/2017</t>
  </si>
  <si>
    <t>MJV 0000116</t>
  </si>
  <si>
    <t>Bal Trsf: 20163925, Invoice-Date 01/1/2017</t>
  </si>
  <si>
    <t>MJV 0000117</t>
  </si>
  <si>
    <t>Bal Trsf: 20163845, Invoice-Date 01/1/2017</t>
  </si>
  <si>
    <t>MJV 0000118</t>
  </si>
  <si>
    <t>Bal Trsf: 20163928, Invoice-Date 01/1/2017</t>
  </si>
  <si>
    <t>MJV 0000119</t>
  </si>
  <si>
    <t>Bal Trsf: 20163862, Invoice-Date 01/1/2017</t>
  </si>
  <si>
    <t>MJV 0000120</t>
  </si>
  <si>
    <t>Bal Trsf: 20163748, Invoice-Date 01/1/2017</t>
  </si>
  <si>
    <t>MJV 0000121</t>
  </si>
  <si>
    <t>Bal Trsf: 20163905, Invoice-Date 01/1/2017</t>
  </si>
  <si>
    <t>MJV 0000122</t>
  </si>
  <si>
    <t>Bal Trsf: 20163649, Invoice-Date 01/1/2017</t>
  </si>
  <si>
    <t>MJV 0000123</t>
  </si>
  <si>
    <t>Bal Trsf: 20163650, Invoice-Date 01/1/2017</t>
  </si>
  <si>
    <t>MJV 0000124</t>
  </si>
  <si>
    <t>Bal Trsf: 20163668, Invoice-Date 01/1/2017</t>
  </si>
  <si>
    <t>MJV 0000125</t>
  </si>
  <si>
    <t>Bal Trsf: 20163669, Invoice-Date 01/1/2017</t>
  </si>
  <si>
    <t>MJV 0000126</t>
  </si>
  <si>
    <t>Bal Trsf: 20163906, Invoice-Date 01/1/2017</t>
  </si>
  <si>
    <t>MJV 0000127</t>
  </si>
  <si>
    <t>Bal Trsf: 20163907, Invoice-Date 01/1/2017</t>
  </si>
  <si>
    <t>MJV 0000128</t>
  </si>
  <si>
    <t>Bal Trsf: 20163694, Invoice-Date 01/1/2017</t>
  </si>
  <si>
    <t>MJV 0000129</t>
  </si>
  <si>
    <t>Bal Trsf: 20163812, Invoice-Date 01/1/2017</t>
  </si>
  <si>
    <t>MJV 0000130</t>
  </si>
  <si>
    <t>Bal Trsf: 20163867, Invoice-Date 01/1/2017</t>
  </si>
  <si>
    <t>MJV 0000131</t>
  </si>
  <si>
    <t>Bal Trsf: 20163929, Invoice-Date 01/1/2017</t>
  </si>
  <si>
    <t>MJV 0000132</t>
  </si>
  <si>
    <t>Bal Trsf: 20163908, Invoice-Date 01/1/2017</t>
  </si>
  <si>
    <t>Packing slip SOPS00000001</t>
  </si>
  <si>
    <t>Packing slip SOPS00000002</t>
  </si>
  <si>
    <t>Packing slip SOPS00000003</t>
  </si>
  <si>
    <t>111000001</t>
  </si>
  <si>
    <t>Sales Invoice 111000001</t>
  </si>
  <si>
    <t>111000002</t>
  </si>
  <si>
    <t>Sales Invoice 111000002</t>
  </si>
  <si>
    <t>111000003</t>
  </si>
  <si>
    <t>Sales Invoice 111000003</t>
  </si>
  <si>
    <t>Packing slip SOPS00000004</t>
  </si>
  <si>
    <t>Packing slip SOPS00000005</t>
  </si>
  <si>
    <t>111000004</t>
  </si>
  <si>
    <t>Sales Invoice 111000004</t>
  </si>
  <si>
    <t>111000005</t>
  </si>
  <si>
    <t>Sales Invoice 111000005</t>
  </si>
  <si>
    <t>Packing slip SOPS00000006</t>
  </si>
  <si>
    <t>111000006</t>
  </si>
  <si>
    <t>Sales Invoice 111000006</t>
  </si>
  <si>
    <t>111000007</t>
  </si>
  <si>
    <t>Sales Invoice 111000007</t>
  </si>
  <si>
    <t>Sales Invoice 111000010</t>
  </si>
  <si>
    <t>Packing slip SOPS00000008</t>
  </si>
  <si>
    <t>Packing slip SOPS00000010</t>
  </si>
  <si>
    <t>Packing slip SOPS00000011</t>
  </si>
  <si>
    <t>Packing slip SOPS00000012</t>
  </si>
  <si>
    <t>Packing slip SOPS00000014</t>
  </si>
  <si>
    <t>Packing slip SOPS00000015</t>
  </si>
  <si>
    <t>Packing slip SOPS00000016</t>
  </si>
  <si>
    <t>Packing slip SOPS00000017</t>
  </si>
  <si>
    <t>Packing slip SOPS00000018</t>
  </si>
  <si>
    <t>Packing slip SOPS00000019</t>
  </si>
  <si>
    <t>Packing slip SOPS00000020</t>
  </si>
  <si>
    <t>Packing slip SOPS00000021</t>
  </si>
  <si>
    <t>Packing slip SOPS00000024</t>
  </si>
  <si>
    <t>Packing slip SOPS00000023</t>
  </si>
  <si>
    <t>Packing slip SOPS00000025</t>
  </si>
  <si>
    <t>111000014</t>
  </si>
  <si>
    <t>Sales Invoice 111000014</t>
  </si>
  <si>
    <t>111000015</t>
  </si>
  <si>
    <t>Sales Invoice 111000015</t>
  </si>
  <si>
    <t>111000016</t>
  </si>
  <si>
    <t>Sales Invoice 111000016</t>
  </si>
  <si>
    <t>111000017</t>
  </si>
  <si>
    <t>Sales Invoice 111000017</t>
  </si>
  <si>
    <t>111000018</t>
  </si>
  <si>
    <t>Sales Invoice 111000018</t>
  </si>
  <si>
    <t>111000019</t>
  </si>
  <si>
    <t>Sales Invoice 111000019</t>
  </si>
  <si>
    <t>111000020</t>
  </si>
  <si>
    <t>Sales Invoice 111000020</t>
  </si>
  <si>
    <t>111000022</t>
  </si>
  <si>
    <t>Sales Invoice 111000022</t>
  </si>
  <si>
    <t>111000023</t>
  </si>
  <si>
    <t>Sales Invoice 111000023</t>
  </si>
  <si>
    <t>Packing slip SOPS00000026</t>
  </si>
  <si>
    <t>111000024</t>
  </si>
  <si>
    <t>Sales Invoice 111000024</t>
  </si>
  <si>
    <t>111000025</t>
  </si>
  <si>
    <t>Sales Invoice 111000025</t>
  </si>
  <si>
    <t>2222000003</t>
  </si>
  <si>
    <t>Sales Credit Note 2222000003</t>
  </si>
  <si>
    <t>2222000004</t>
  </si>
  <si>
    <t>Sales Credit Note 2222000004</t>
  </si>
  <si>
    <t>Packing slip SOPS00000027</t>
  </si>
  <si>
    <t>Packing slip SOPS00000028</t>
  </si>
  <si>
    <t>Packing slip SOPS00000029</t>
  </si>
  <si>
    <t>Packing slip SOPS00000030</t>
  </si>
  <si>
    <t>Packing slip SOPS00000031</t>
  </si>
  <si>
    <t>Packing slip SOPS00000032</t>
  </si>
  <si>
    <t>111000027</t>
  </si>
  <si>
    <t>Sales Invoice 111000027</t>
  </si>
  <si>
    <t>111000028</t>
  </si>
  <si>
    <t>Sales Invoice 111000028</t>
  </si>
  <si>
    <t>111000029</t>
  </si>
  <si>
    <t>Sales Invoice 111000029</t>
  </si>
  <si>
    <t>111000030</t>
  </si>
  <si>
    <t>Sales Invoice 111000030</t>
  </si>
  <si>
    <t>111000031</t>
  </si>
  <si>
    <t>Sales Invoice 111000031</t>
  </si>
  <si>
    <t>Packing slip SOPS00000033</t>
  </si>
  <si>
    <t>111000032</t>
  </si>
  <si>
    <t>Sales Invoice 111000032</t>
  </si>
  <si>
    <t>2222000005</t>
  </si>
  <si>
    <t>Sales Credit Note 2222000005</t>
  </si>
  <si>
    <t>Packing slip SOPS00000034</t>
  </si>
  <si>
    <t>Packing slip SOPS00000035</t>
  </si>
  <si>
    <t>Packing slip SOPS00000036</t>
  </si>
  <si>
    <t>Packing slip SOPS00000037</t>
  </si>
  <si>
    <t>111000033</t>
  </si>
  <si>
    <t>Sales Invoice 111000033</t>
  </si>
  <si>
    <t>111000034</t>
  </si>
  <si>
    <t>Sales Invoice 111000034</t>
  </si>
  <si>
    <t>111000035</t>
  </si>
  <si>
    <t>Sales Invoice 111000035</t>
  </si>
  <si>
    <t>111000036</t>
  </si>
  <si>
    <t>Sales Invoice 111000036</t>
  </si>
  <si>
    <t>Packing slip SOPS00000038</t>
  </si>
  <si>
    <t>Packing slip SOPS00000039</t>
  </si>
  <si>
    <t>111000037</t>
  </si>
  <si>
    <t>Sales Invoice 111000037</t>
  </si>
  <si>
    <t>Packing slip SOPS00000044</t>
  </si>
  <si>
    <t>Packing slip SOPS00000045</t>
  </si>
  <si>
    <t>Packing slip SOPS00000046</t>
  </si>
  <si>
    <t>111000042</t>
  </si>
  <si>
    <t>Sales Invoice 111000042</t>
  </si>
  <si>
    <t>Packing slip SOPS00000048</t>
  </si>
  <si>
    <t>Packing slip SOPS00000049</t>
  </si>
  <si>
    <t>111000044</t>
  </si>
  <si>
    <t>Sales Invoice 111000044</t>
  </si>
  <si>
    <t>Packing slip SOPS00000050</t>
  </si>
  <si>
    <t>111000045</t>
  </si>
  <si>
    <t>Sales Invoice 111000045</t>
  </si>
  <si>
    <t>Packing slip SOPS00000051</t>
  </si>
  <si>
    <t>Packing slip SOPS00000053</t>
  </si>
  <si>
    <t>Packing slip SOPS00000054</t>
  </si>
  <si>
    <t>Packing slip SOPS00000055</t>
  </si>
  <si>
    <t>Packing slip SOPS00000056</t>
  </si>
  <si>
    <t>111000046</t>
  </si>
  <si>
    <t>Sales Invoice 111000046</t>
  </si>
  <si>
    <t>111000047</t>
  </si>
  <si>
    <t>Sales Invoice 111000047</t>
  </si>
  <si>
    <t>111000049</t>
  </si>
  <si>
    <t>Sales Invoice 111000049</t>
  </si>
  <si>
    <t>111000050</t>
  </si>
  <si>
    <t>Sales Invoice 111000050</t>
  </si>
  <si>
    <t>111000052</t>
  </si>
  <si>
    <t>Sales Invoice 111000052</t>
  </si>
  <si>
    <t>2222000007</t>
  </si>
  <si>
    <t>Sales Credit Note 2222000007</t>
  </si>
  <si>
    <t>Packing slip SOPS00000058</t>
  </si>
  <si>
    <t>Packing slip SOPS00000059</t>
  </si>
  <si>
    <t>Packing slip SOPS00000061</t>
  </si>
  <si>
    <t>Packing slip SOPS00000062</t>
  </si>
  <si>
    <t>Packing slip SOPS00000063</t>
  </si>
  <si>
    <t>Packing slip SOPS00000066</t>
  </si>
  <si>
    <t>Packing slip SOPS00000067</t>
  </si>
  <si>
    <t>Packing slip SOPS00000068</t>
  </si>
  <si>
    <t>Packing slip SOPS00000069</t>
  </si>
  <si>
    <t>Packing slip SOPS00000070</t>
  </si>
  <si>
    <t>Packing slip SOPS00000073</t>
  </si>
  <si>
    <t>Packing slip SOPS00000106</t>
  </si>
  <si>
    <t>Packing slip SOPS00000108</t>
  </si>
  <si>
    <t>111000057</t>
  </si>
  <si>
    <t>Sales Invoice 111000057</t>
  </si>
  <si>
    <t>111000058</t>
  </si>
  <si>
    <t>Sales Invoice 111000058</t>
  </si>
  <si>
    <t>111000059</t>
  </si>
  <si>
    <t>Sales Invoice 111000059</t>
  </si>
  <si>
    <t>111000060</t>
  </si>
  <si>
    <t>Sales Invoice 111000060</t>
  </si>
  <si>
    <t>111000061</t>
  </si>
  <si>
    <t>Sales Invoice 111000061</t>
  </si>
  <si>
    <t>111000062</t>
  </si>
  <si>
    <t>Sales Invoice 111000062</t>
  </si>
  <si>
    <t>111000063</t>
  </si>
  <si>
    <t>Sales Invoice 111000063</t>
  </si>
  <si>
    <t>111000064</t>
  </si>
  <si>
    <t>Sales Invoice 111000064</t>
  </si>
  <si>
    <t>Packing slip SOPS00000074</t>
  </si>
  <si>
    <t>Packing slip SOPS00000075</t>
  </si>
  <si>
    <t>Packing slip SOPS00000076</t>
  </si>
  <si>
    <t>111000066</t>
  </si>
  <si>
    <t>Sales Invoice 111000066</t>
  </si>
  <si>
    <t>111000067</t>
  </si>
  <si>
    <t>Sales Invoice 111000067</t>
  </si>
  <si>
    <t>Packing slip SOPS00000078</t>
  </si>
  <si>
    <t>Packing slip SOPS00000079</t>
  </si>
  <si>
    <t>Packing slip SOPS00000080</t>
  </si>
  <si>
    <t>Packing slip SOPS00000081</t>
  </si>
  <si>
    <t>Packing slip SOPS00000082</t>
  </si>
  <si>
    <t>Packing slip SOPS00000083</t>
  </si>
  <si>
    <t>Packing slip SOPS00000084</t>
  </si>
  <si>
    <t>Packing slip SOPS00000085</t>
  </si>
  <si>
    <t>111000068</t>
  </si>
  <si>
    <t>Sales Invoice 111000068</t>
  </si>
  <si>
    <t>111000069</t>
  </si>
  <si>
    <t>Sales Invoice 111000069</t>
  </si>
  <si>
    <t>Sales Invoice 111000070</t>
  </si>
  <si>
    <t>Packing slip SOPS00000089</t>
  </si>
  <si>
    <t>Packing slip SOPS00000090</t>
  </si>
  <si>
    <t>Packing slip SOPS00000092</t>
  </si>
  <si>
    <t>Packing slip SOPS00000093</t>
  </si>
  <si>
    <t>Packing slip SOPS00000094</t>
  </si>
  <si>
    <t>Packing slip SOPS00000096</t>
  </si>
  <si>
    <t>Packing slip SOPS00000097</t>
  </si>
  <si>
    <t>Packing slip SOPS00000098</t>
  </si>
  <si>
    <t>111000072</t>
  </si>
  <si>
    <t>Sales Invoice 111000072</t>
  </si>
  <si>
    <t>111000073</t>
  </si>
  <si>
    <t>Sales Invoice 111000073</t>
  </si>
  <si>
    <t>111000074</t>
  </si>
  <si>
    <t>Sales Invoice 111000074</t>
  </si>
  <si>
    <t>Packing slip SOPS00000099</t>
  </si>
  <si>
    <t>Packing slip SOPS00000100</t>
  </si>
  <si>
    <t>Packing slip SOPS00000101</t>
  </si>
  <si>
    <t>Packing slip SOPS00000103</t>
  </si>
  <si>
    <t>Packing slip SOPS00000104</t>
  </si>
  <si>
    <t>Packing slip SOPS00000105</t>
  </si>
  <si>
    <t>Packing slip SOPS00000107</t>
  </si>
  <si>
    <t>111000076</t>
  </si>
  <si>
    <t>Sales Invoice 111000076</t>
  </si>
  <si>
    <t>Packing slip SOPS00000110</t>
  </si>
  <si>
    <t>Packing slip SOPS00000111</t>
  </si>
  <si>
    <t>Packing slip SOPS00000112</t>
  </si>
  <si>
    <t>Packing slip SOPS00000113</t>
  </si>
  <si>
    <t>111000077</t>
  </si>
  <si>
    <t>Sales Invoice 111000077</t>
  </si>
  <si>
    <t>Packing slip SOPS00000114</t>
  </si>
  <si>
    <t>111000079</t>
  </si>
  <si>
    <t>Sales Invoice 111000079</t>
  </si>
  <si>
    <t>111000080</t>
  </si>
  <si>
    <t>Sales Invoice 111000080</t>
  </si>
  <si>
    <t>111000081</t>
  </si>
  <si>
    <t>Sales Invoice 111000081</t>
  </si>
  <si>
    <t>111000082</t>
  </si>
  <si>
    <t>Sales Invoice 111000082</t>
  </si>
  <si>
    <t>Packing slip SOPS00000116</t>
  </si>
  <si>
    <t>Packing slip SOPS00000117</t>
  </si>
  <si>
    <t>Packing slip SOPS00000119</t>
  </si>
  <si>
    <t>111000083</t>
  </si>
  <si>
    <t>Sales Invoice 111000083</t>
  </si>
  <si>
    <t>111000085</t>
  </si>
  <si>
    <t>Sales Invoice 111000085</t>
  </si>
  <si>
    <t>111000087</t>
  </si>
  <si>
    <t>Sales Invoice 111000087</t>
  </si>
  <si>
    <t>111000088</t>
  </si>
  <si>
    <t>Sales Invoice 111000088</t>
  </si>
  <si>
    <t>111000089</t>
  </si>
  <si>
    <t>Sales Invoice 111000089</t>
  </si>
  <si>
    <t>111000090</t>
  </si>
  <si>
    <t>Sales Invoice 111000090</t>
  </si>
  <si>
    <t>111000091</t>
  </si>
  <si>
    <t>Sales Invoice 111000091</t>
  </si>
  <si>
    <t>111000092</t>
  </si>
  <si>
    <t>Sales Invoice 111000092</t>
  </si>
  <si>
    <t>111000093</t>
  </si>
  <si>
    <t>Sales Invoice 111000093</t>
  </si>
  <si>
    <t>111000094</t>
  </si>
  <si>
    <t>Sales Invoice 111000094</t>
  </si>
  <si>
    <t>111000095</t>
  </si>
  <si>
    <t>Sales Invoice 111000095</t>
  </si>
  <si>
    <t>111000096</t>
  </si>
  <si>
    <t>Sales Invoice 111000096</t>
  </si>
  <si>
    <t>Packing slip SOPS00000120</t>
  </si>
  <si>
    <t>Packing slip SOPS00000121</t>
  </si>
  <si>
    <t>Packing slip SOPS00000122</t>
  </si>
  <si>
    <t>Packing slip SOPS00000125</t>
  </si>
  <si>
    <t>Packing slip SOPS00000126</t>
  </si>
  <si>
    <t>Packing slip SOPS00000129</t>
  </si>
  <si>
    <t>Packing slip SOPS00000130</t>
  </si>
  <si>
    <t>Packing slip SOPS00000133</t>
  </si>
  <si>
    <t>Packing slip SOPS00000135</t>
  </si>
  <si>
    <t>Packing slip SOPS00000145</t>
  </si>
  <si>
    <t>111000102</t>
  </si>
  <si>
    <t>Sales Invoice 111000102</t>
  </si>
  <si>
    <t>Packing slip SOPS00000137</t>
  </si>
  <si>
    <t>Packing slip SOPS00000140</t>
  </si>
  <si>
    <t>Packing slip SOPS00000141</t>
  </si>
  <si>
    <t>Packing slip SOPS00000142</t>
  </si>
  <si>
    <t>111000103</t>
  </si>
  <si>
    <t>Sales Invoice 111000103</t>
  </si>
  <si>
    <t>111000105</t>
  </si>
  <si>
    <t>Sales Invoice 111000105</t>
  </si>
  <si>
    <t>111000106</t>
  </si>
  <si>
    <t>Sales Invoice 111000106</t>
  </si>
  <si>
    <t>111000109</t>
  </si>
  <si>
    <t>Sales Invoice 111000109</t>
  </si>
  <si>
    <t>111000110</t>
  </si>
  <si>
    <t>Sales Invoice 111000110</t>
  </si>
  <si>
    <t>111000111</t>
  </si>
  <si>
    <t>Sales Invoice 111000111</t>
  </si>
  <si>
    <t>111000112</t>
  </si>
  <si>
    <t>Sales Invoice 111000112</t>
  </si>
  <si>
    <t>Packing slip SOPS00000143</t>
  </si>
  <si>
    <t>Packing slip SOPS00000144</t>
  </si>
  <si>
    <t>Packing slip SOPS00000146</t>
  </si>
  <si>
    <t>111000113</t>
  </si>
  <si>
    <t>Sales Invoice 111000113</t>
  </si>
  <si>
    <t>111000114</t>
  </si>
  <si>
    <t>Sales Invoice 111000114</t>
  </si>
  <si>
    <t>111000115</t>
  </si>
  <si>
    <t>Sales Invoice 111000115</t>
  </si>
  <si>
    <t>111000116</t>
  </si>
  <si>
    <t>Sales Invoice 111000116</t>
  </si>
  <si>
    <t>Packing slip SOPS00000147</t>
  </si>
  <si>
    <t>Packing slip SOPS00000148</t>
  </si>
  <si>
    <t>Packing slip SOPS00000149</t>
  </si>
  <si>
    <t>Packing slip SOPS00000151</t>
  </si>
  <si>
    <t>Packing slip SOPS00000152</t>
  </si>
  <si>
    <t>Packing slip SOPS00000153</t>
  </si>
  <si>
    <t>Packing slip SOPS00000154</t>
  </si>
  <si>
    <t>Packing slip SOPS00000155</t>
  </si>
  <si>
    <t>Packing slip SOPS00000156</t>
  </si>
  <si>
    <t>Packing slip SOPS00000157</t>
  </si>
  <si>
    <t>Packing slip SOPS00000158</t>
  </si>
  <si>
    <t>Packing slip SOPS00000159</t>
  </si>
  <si>
    <t>Packing slip SOPS00000160</t>
  </si>
  <si>
    <t>Packing slip SOPS00000161</t>
  </si>
  <si>
    <t>Packing slip SOPS00000162</t>
  </si>
  <si>
    <t>111000117</t>
  </si>
  <si>
    <t>Sales Invoice 111000117</t>
  </si>
  <si>
    <t>111000118</t>
  </si>
  <si>
    <t>Sales Invoice 111000118</t>
  </si>
  <si>
    <t>111000119</t>
  </si>
  <si>
    <t>Sales Invoice 111000119</t>
  </si>
  <si>
    <t>111000120</t>
  </si>
  <si>
    <t>Sales Invoice 111000120</t>
  </si>
  <si>
    <t>111000121</t>
  </si>
  <si>
    <t>Sales Invoice 111000121</t>
  </si>
  <si>
    <t>111000122</t>
  </si>
  <si>
    <t>Sales Invoice 111000122</t>
  </si>
  <si>
    <t>111000123</t>
  </si>
  <si>
    <t>Sales Invoice 111000123</t>
  </si>
  <si>
    <t>111000125</t>
  </si>
  <si>
    <t>Sales Invoice 111000125</t>
  </si>
  <si>
    <t>111000126</t>
  </si>
  <si>
    <t>Sales Invoice 111000126</t>
  </si>
  <si>
    <t>111000127</t>
  </si>
  <si>
    <t>Sales Invoice 111000127</t>
  </si>
  <si>
    <t>111000130</t>
  </si>
  <si>
    <t>Sales Invoice 111000130</t>
  </si>
  <si>
    <t>111000131</t>
  </si>
  <si>
    <t>Sales Invoice 111000131</t>
  </si>
  <si>
    <t>Packing slip SOPS00000164</t>
  </si>
  <si>
    <t>Packing slip SOPS00000165</t>
  </si>
  <si>
    <t>Packing slip SOPS00000166</t>
  </si>
  <si>
    <t>Packing slip SOPS00000167</t>
  </si>
  <si>
    <t>111000133</t>
  </si>
  <si>
    <t>Sales Invoice 111000133</t>
  </si>
  <si>
    <t>111000134</t>
  </si>
  <si>
    <t>Sales Invoice 111000134</t>
  </si>
  <si>
    <t>111000135</t>
  </si>
  <si>
    <t>Sales Invoice 111000135</t>
  </si>
  <si>
    <t>111000136</t>
  </si>
  <si>
    <t>Sales Invoice 111000136</t>
  </si>
  <si>
    <t>111000137</t>
  </si>
  <si>
    <t>Sales Invoice 111000137</t>
  </si>
  <si>
    <t>111000139</t>
  </si>
  <si>
    <t>Sales Invoice 111000139</t>
  </si>
  <si>
    <t>111000140</t>
  </si>
  <si>
    <t>Sales Invoice 111000140</t>
  </si>
  <si>
    <t>111000141</t>
  </si>
  <si>
    <t>Sales Invoice 111000141</t>
  </si>
  <si>
    <t>Packing slip SOPS00000168</t>
  </si>
  <si>
    <t>Packing slip SOPS00000170</t>
  </si>
  <si>
    <t>Packing slip SOPS00000171</t>
  </si>
  <si>
    <t>Packing slip SOPS00000173</t>
  </si>
  <si>
    <t>Packing slip SOPS00000177</t>
  </si>
  <si>
    <t>Packing slip SOPS00000179</t>
  </si>
  <si>
    <t>Packing slip SOPS00000182</t>
  </si>
  <si>
    <t>Packing slip SOPS00000183</t>
  </si>
  <si>
    <t>Packing slip SOPS00000184</t>
  </si>
  <si>
    <t>Packing slip SOPS00000187</t>
  </si>
  <si>
    <t>Packing slip SOPS00000188</t>
  </si>
  <si>
    <t>Packing slip SOPS00000189</t>
  </si>
  <si>
    <t>Packing slip SOPS00000190</t>
  </si>
  <si>
    <t>Packing slip SOPS00000192</t>
  </si>
  <si>
    <t>Packing slip SOPS00000193</t>
  </si>
  <si>
    <t>Packing slip SOPS00000194</t>
  </si>
  <si>
    <t>111000143</t>
  </si>
  <si>
    <t>Sales Invoice 111000143</t>
  </si>
  <si>
    <t>111000146</t>
  </si>
  <si>
    <t>Sales Invoice 111000146</t>
  </si>
  <si>
    <t>111000147</t>
  </si>
  <si>
    <t>Sales Invoice 111000147</t>
  </si>
  <si>
    <t>111000149</t>
  </si>
  <si>
    <t>Sales Invoice 111000149</t>
  </si>
  <si>
    <t>111000150</t>
  </si>
  <si>
    <t>Sales Invoice 111000150</t>
  </si>
  <si>
    <t>Packing slip SOPS00000195</t>
  </si>
  <si>
    <t>Packing slip SOPS00000196</t>
  </si>
  <si>
    <t>Packing slip SOPS00000198</t>
  </si>
  <si>
    <t>Packing slip SOPS00000199</t>
  </si>
  <si>
    <t>Packing slip SOPS00000200</t>
  </si>
  <si>
    <t>Packing slip SOPS00000201</t>
  </si>
  <si>
    <t>Packing slip SOPS00000236</t>
  </si>
  <si>
    <t>Packing slip SOPS00000202</t>
  </si>
  <si>
    <t>Packing slip SOPS00000203</t>
  </si>
  <si>
    <t>Packing slip SOPS00000204</t>
  </si>
  <si>
    <t>Packing slip SOPS00000206</t>
  </si>
  <si>
    <t>Packing slip SOPS00000210</t>
  </si>
  <si>
    <t>Packing slip SOPS00000211</t>
  </si>
  <si>
    <t>Packing slip SOPS00000212</t>
  </si>
  <si>
    <t>Packing slip SOPS00000214</t>
  </si>
  <si>
    <t>Packing slip SOPS00000215</t>
  </si>
  <si>
    <t>Packing slip SOPS00000217</t>
  </si>
  <si>
    <t>Packing slip SOPS00000218</t>
  </si>
  <si>
    <t>Packing slip SOPS00000219</t>
  </si>
  <si>
    <t>111000152</t>
  </si>
  <si>
    <t>Sales Invoice 111000152</t>
  </si>
  <si>
    <t>111000153</t>
  </si>
  <si>
    <t>Sales Invoice 111000153</t>
  </si>
  <si>
    <t>111000154</t>
  </si>
  <si>
    <t>Sales Invoice 111000154</t>
  </si>
  <si>
    <t>111000155</t>
  </si>
  <si>
    <t>Sales Invoice 111000155</t>
  </si>
  <si>
    <t>111000156</t>
  </si>
  <si>
    <t>Sales Invoice 111000156</t>
  </si>
  <si>
    <t>111000157</t>
  </si>
  <si>
    <t>Sales Invoice 111000157</t>
  </si>
  <si>
    <t>111000158</t>
  </si>
  <si>
    <t>Sales Invoice 111000158</t>
  </si>
  <si>
    <t>111000160</t>
  </si>
  <si>
    <t>Sales Invoice 111000160</t>
  </si>
  <si>
    <t>111000161</t>
  </si>
  <si>
    <t>Sales Invoice 111000161</t>
  </si>
  <si>
    <t>111000162</t>
  </si>
  <si>
    <t>Sales Invoice 111000162</t>
  </si>
  <si>
    <t>111000163</t>
  </si>
  <si>
    <t>Sales Invoice 111000163</t>
  </si>
  <si>
    <t>111000164</t>
  </si>
  <si>
    <t>Sales Invoice 111000164</t>
  </si>
  <si>
    <t>111000166</t>
  </si>
  <si>
    <t>Sales Invoice 111000166</t>
  </si>
  <si>
    <t>111000167</t>
  </si>
  <si>
    <t>Sales Invoice 111000167</t>
  </si>
  <si>
    <t>111000168</t>
  </si>
  <si>
    <t>Sales Invoice 111000168</t>
  </si>
  <si>
    <t>111000169</t>
  </si>
  <si>
    <t>Sales Invoice 111000169</t>
  </si>
  <si>
    <t>Packing slip SOPS00000223</t>
  </si>
  <si>
    <t>Packing slip SOPS00000225</t>
  </si>
  <si>
    <t>Packing slip SOPS00000226</t>
  </si>
  <si>
    <t>Packing slip SOPS00000227</t>
  </si>
  <si>
    <t>Packing slip SOPS00000228</t>
  </si>
  <si>
    <t>Packing slip SOPS00000230</t>
  </si>
  <si>
    <t>111000173</t>
  </si>
  <si>
    <t>Sales Invoice 111000173</t>
  </si>
  <si>
    <t>111000174</t>
  </si>
  <si>
    <t>Sales Invoice 111000174</t>
  </si>
  <si>
    <t>2222000008</t>
  </si>
  <si>
    <t>Sales Invoice 2222000008</t>
  </si>
  <si>
    <t>Packing slip SOPS00000231</t>
  </si>
  <si>
    <t>Packing slip SOPS00000232</t>
  </si>
  <si>
    <t>Packing slip SOPS00000233</t>
  </si>
  <si>
    <t>Packing slip SOPS00000234</t>
  </si>
  <si>
    <t>Packing slip SOPS00000235</t>
  </si>
  <si>
    <t>Packing slip SOPS00000238</t>
  </si>
  <si>
    <t>111000175</t>
  </si>
  <si>
    <t>Sales Invoice 111000175</t>
  </si>
  <si>
    <t>111000176</t>
  </si>
  <si>
    <t>Sales Invoice 111000176</t>
  </si>
  <si>
    <t>111000177</t>
  </si>
  <si>
    <t>Sales Invoice 111000177</t>
  </si>
  <si>
    <t>111000178</t>
  </si>
  <si>
    <t>Sales Invoice 111000178</t>
  </si>
  <si>
    <t>111000180</t>
  </si>
  <si>
    <t>Sales Invoice 111000180</t>
  </si>
  <si>
    <t>111000181</t>
  </si>
  <si>
    <t>Sales Invoice 111000181</t>
  </si>
  <si>
    <t>111000182</t>
  </si>
  <si>
    <t>Sales Invoice 111000182</t>
  </si>
  <si>
    <t>111000183</t>
  </si>
  <si>
    <t>Sales Invoice 111000183</t>
  </si>
  <si>
    <t>111000184</t>
  </si>
  <si>
    <t>Sales Invoice 111000184</t>
  </si>
  <si>
    <t>111000185</t>
  </si>
  <si>
    <t>Sales Invoice 111000185</t>
  </si>
  <si>
    <t>111000186</t>
  </si>
  <si>
    <t>Sales Invoice 111000186</t>
  </si>
  <si>
    <t>111000188</t>
  </si>
  <si>
    <t>Sales Invoice 111000188</t>
  </si>
  <si>
    <t>111000189</t>
  </si>
  <si>
    <t>Sales Invoice 111000189</t>
  </si>
  <si>
    <t>111000191</t>
  </si>
  <si>
    <t>Sales Invoice 111000191</t>
  </si>
  <si>
    <t>111000192</t>
  </si>
  <si>
    <t>Sales Invoice 111000192</t>
  </si>
  <si>
    <t>111000193</t>
  </si>
  <si>
    <t>Sales Invoice 111000193</t>
  </si>
  <si>
    <t>Packing slip SOPS00000239</t>
  </si>
  <si>
    <t>Packing slip SOPS00000240</t>
  </si>
  <si>
    <t>Packing slip SOPS00000241</t>
  </si>
  <si>
    <t>Packing slip SOPS00000242</t>
  </si>
  <si>
    <t>Packing slip SOPS00000243</t>
  </si>
  <si>
    <t>Packing slip SOPS00000245</t>
  </si>
  <si>
    <t>Packing slip SOPS00000246</t>
  </si>
  <si>
    <t>Packing slip SOPS00000247</t>
  </si>
  <si>
    <t>111000196</t>
  </si>
  <si>
    <t>Sales Invoice 111000196</t>
  </si>
  <si>
    <t>111000197</t>
  </si>
  <si>
    <t>Sales Invoice 111000197</t>
  </si>
  <si>
    <t>111000198</t>
  </si>
  <si>
    <t>Sales Invoice 111000198</t>
  </si>
  <si>
    <t>111000199</t>
  </si>
  <si>
    <t>Sales Invoice 111000199</t>
  </si>
  <si>
    <t>111000200</t>
  </si>
  <si>
    <t>Sales Invoice 111000200</t>
  </si>
  <si>
    <t>111000201</t>
  </si>
  <si>
    <t>Sales Invoice 111000201</t>
  </si>
  <si>
    <t>111000203</t>
  </si>
  <si>
    <t>Sales Invoice 111000203</t>
  </si>
  <si>
    <t>111000205</t>
  </si>
  <si>
    <t>Sales Invoice 111000205</t>
  </si>
  <si>
    <t>111000206</t>
  </si>
  <si>
    <t>Sales Invoice 111000206</t>
  </si>
  <si>
    <t>2222000010</t>
  </si>
  <si>
    <t>Sales Credit Note 2222000010</t>
  </si>
  <si>
    <t>Packing slip SOPS00000248</t>
  </si>
  <si>
    <t>Packing slip SOPS00000250</t>
  </si>
  <si>
    <t>Packing slip SOPS00000251</t>
  </si>
  <si>
    <t>Packing slip SOPS00000252</t>
  </si>
  <si>
    <t>Packing slip SOPS00000253</t>
  </si>
  <si>
    <t>Packing slip SOPS00000254</t>
  </si>
  <si>
    <t>111000207</t>
  </si>
  <si>
    <t>Sales Invoice 111000207</t>
  </si>
  <si>
    <t>Packing slip SOPS00000255</t>
  </si>
  <si>
    <t>Packing slip SOPS00000256</t>
  </si>
  <si>
    <t>Packing slip SOPS00000258</t>
  </si>
  <si>
    <t>Packing slip SOPS00000260</t>
  </si>
  <si>
    <t>Packing slip SOPS00000263</t>
  </si>
  <si>
    <t>111000210</t>
  </si>
  <si>
    <t>Sales Invoice 111000210</t>
  </si>
  <si>
    <t>111000211</t>
  </si>
  <si>
    <t>Sales Invoice 111000211</t>
  </si>
  <si>
    <t>111000212</t>
  </si>
  <si>
    <t>Sales Invoice 111000212</t>
  </si>
  <si>
    <t>111000213</t>
  </si>
  <si>
    <t>Sales Invoice 111000213</t>
  </si>
  <si>
    <t>111000214</t>
  </si>
  <si>
    <t>Sales Invoice 111000214</t>
  </si>
  <si>
    <t>Packing slip SOPS00000265</t>
  </si>
  <si>
    <t>Packing slip SOPS00000266</t>
  </si>
  <si>
    <t>Packing slip SOPS00000267</t>
  </si>
  <si>
    <t>Packing slip SOPS00000270</t>
  </si>
  <si>
    <t>Packing slip SOPS00000271</t>
  </si>
  <si>
    <t>Packing slip SOPS00000272</t>
  </si>
  <si>
    <t>Packing slip SOPS00000273</t>
  </si>
  <si>
    <t>Packing slip SOPS00000275</t>
  </si>
  <si>
    <t>Packing slip SOPS00000276</t>
  </si>
  <si>
    <t>111000216</t>
  </si>
  <si>
    <t>Sales Invoice 111000216</t>
  </si>
  <si>
    <t>111000218</t>
  </si>
  <si>
    <t>Sales Invoice 111000218</t>
  </si>
  <si>
    <t>111000219</t>
  </si>
  <si>
    <t>Sales Invoice 111000219</t>
  </si>
  <si>
    <t>Packing slip SOPS00000278</t>
  </si>
  <si>
    <t>Packing slip SOPS00000279</t>
  </si>
  <si>
    <t>111000222</t>
  </si>
  <si>
    <t>Sales Invoice 111000222</t>
  </si>
  <si>
    <t>111000223</t>
  </si>
  <si>
    <t>Sales Invoice 111000223</t>
  </si>
  <si>
    <t>111000224</t>
  </si>
  <si>
    <t>Sales Invoice 111000224</t>
  </si>
  <si>
    <t>111000225</t>
  </si>
  <si>
    <t>Sales Invoice 111000225</t>
  </si>
  <si>
    <t>111000226</t>
  </si>
  <si>
    <t>Sales Invoice 111000226</t>
  </si>
  <si>
    <t>Packing slip SOPS00000282</t>
  </si>
  <si>
    <t>Packing slip SOPS00000283</t>
  </si>
  <si>
    <t>Packing slip SOPS00000284</t>
  </si>
  <si>
    <t>111000228</t>
  </si>
  <si>
    <t>Sales Invoice 111000228</t>
  </si>
  <si>
    <t>111000229</t>
  </si>
  <si>
    <t>Sales Invoice 111000229</t>
  </si>
  <si>
    <t>111000232</t>
  </si>
  <si>
    <t>Sales Invoice 111000232</t>
  </si>
  <si>
    <t>111000233</t>
  </si>
  <si>
    <t>Sales Invoice 111000233</t>
  </si>
  <si>
    <t>Packing slip SOPS00000289</t>
  </si>
  <si>
    <t>Packing slip SOPS00000291</t>
  </si>
  <si>
    <t>Packing slip SOPS00000292</t>
  </si>
  <si>
    <t>Packing slip SOPS00000294</t>
  </si>
  <si>
    <t>Packing slip SOPS00000295</t>
  </si>
  <si>
    <t>Packing slip SOPS00000296</t>
  </si>
  <si>
    <t>Packing slip SOPS00000299</t>
  </si>
  <si>
    <t>Packing slip SOPS00000301</t>
  </si>
  <si>
    <t>Packing slip SOPS00000302</t>
  </si>
  <si>
    <t>111000234</t>
  </si>
  <si>
    <t>Sales Invoice 111000234</t>
  </si>
  <si>
    <t>111000235</t>
  </si>
  <si>
    <t>Sales Invoice 111000235</t>
  </si>
  <si>
    <t>111000236</t>
  </si>
  <si>
    <t>Sales Invoice 111000236</t>
  </si>
  <si>
    <t>111000237</t>
  </si>
  <si>
    <t>Sales Invoice 111000237</t>
  </si>
  <si>
    <t>111000238</t>
  </si>
  <si>
    <t>Sales Invoice 111000238</t>
  </si>
  <si>
    <t>111000239</t>
  </si>
  <si>
    <t>Sales Invoice 111000239</t>
  </si>
  <si>
    <t>111000241</t>
  </si>
  <si>
    <t>Sales Invoice 111000241</t>
  </si>
  <si>
    <t>111000242</t>
  </si>
  <si>
    <t>Sales Invoice 111000242</t>
  </si>
  <si>
    <t>111000243</t>
  </si>
  <si>
    <t>Sales Invoice 111000243</t>
  </si>
  <si>
    <t>111000246</t>
  </si>
  <si>
    <t>Sales Invoice 111000246</t>
  </si>
  <si>
    <t>111000247</t>
  </si>
  <si>
    <t>Sales Invoice 111000247</t>
  </si>
  <si>
    <t>111000248</t>
  </si>
  <si>
    <t>Sales Invoice 111000248</t>
  </si>
  <si>
    <t>111000249</t>
  </si>
  <si>
    <t>Sales Invoice 111000249</t>
  </si>
  <si>
    <t>Packing slip SOPS00000303</t>
  </si>
  <si>
    <t>Packing slip SOPS00000307</t>
  </si>
  <si>
    <t>Packing slip SOPS00000308</t>
  </si>
  <si>
    <t>Packing slip SOPS00000309</t>
  </si>
  <si>
    <t>Packing slip SOPS00000310</t>
  </si>
  <si>
    <t>Packing slip SOPS00000311</t>
  </si>
  <si>
    <t>Packing slip SOPS00000312</t>
  </si>
  <si>
    <t>Packing slip SOPS00000313</t>
  </si>
  <si>
    <t>Packing slip SOPS00000314</t>
  </si>
  <si>
    <t>Packing slip SOPS00000304</t>
  </si>
  <si>
    <t>Packing slip SOPS00000305</t>
  </si>
  <si>
    <t>Packing slip SOPS00000306</t>
  </si>
  <si>
    <t>Packing slip SOPS00000315</t>
  </si>
  <si>
    <t>Packing slip SOPS00000316</t>
  </si>
  <si>
    <t>Packing slip SOPS00000317</t>
  </si>
  <si>
    <t>111000251</t>
  </si>
  <si>
    <t>Sales Invoice 111000251</t>
  </si>
  <si>
    <t>Packing slip SOPS00000318</t>
  </si>
  <si>
    <t>Packing slip SOPS00000322</t>
  </si>
  <si>
    <t>Packing slip SOPS00000324</t>
  </si>
  <si>
    <t>Packing slip SOPS00000325</t>
  </si>
  <si>
    <t>Packing slip SOPS00000327</t>
  </si>
  <si>
    <t>Packing slip SOPS00000328</t>
  </si>
  <si>
    <t>Packing slip SOPS00000329</t>
  </si>
  <si>
    <t>Packing slip SOPS00000330</t>
  </si>
  <si>
    <t>Packing slip SOPS00000331</t>
  </si>
  <si>
    <t>Packing slip SOPS00000332</t>
  </si>
  <si>
    <t>Packing slip SOPS00000333</t>
  </si>
  <si>
    <t>Packing slip SOPS00000334</t>
  </si>
  <si>
    <t>111000254</t>
  </si>
  <si>
    <t>Sales Invoice 111000254</t>
  </si>
  <si>
    <t>111000255</t>
  </si>
  <si>
    <t>Sales Invoice 111000255</t>
  </si>
  <si>
    <t>111000256</t>
  </si>
  <si>
    <t>Sales Invoice 111000256</t>
  </si>
  <si>
    <t>111000257</t>
  </si>
  <si>
    <t>Sales Invoice 111000257</t>
  </si>
  <si>
    <t>111000258</t>
  </si>
  <si>
    <t>Sales Invoice 111000258</t>
  </si>
  <si>
    <t>111000259</t>
  </si>
  <si>
    <t>Sales Invoice 111000259</t>
  </si>
  <si>
    <t>111000260</t>
  </si>
  <si>
    <t>Sales Invoice 111000260</t>
  </si>
  <si>
    <t>111000261</t>
  </si>
  <si>
    <t>Sales Invoice 111000261</t>
  </si>
  <si>
    <t>111000262</t>
  </si>
  <si>
    <t>Sales Invoice 111000262</t>
  </si>
  <si>
    <t>111000266</t>
  </si>
  <si>
    <t>Sales Invoice 111000266</t>
  </si>
  <si>
    <t>111000267</t>
  </si>
  <si>
    <t>Sales Invoice 111000267</t>
  </si>
  <si>
    <t>111000268</t>
  </si>
  <si>
    <t>Sales Invoice 111000268</t>
  </si>
  <si>
    <t>111000269</t>
  </si>
  <si>
    <t>Sales Invoice 111000269</t>
  </si>
  <si>
    <t>111000271</t>
  </si>
  <si>
    <t>Sales Invoice 111000271</t>
  </si>
  <si>
    <t>111000272</t>
  </si>
  <si>
    <t>Sales Invoice 111000272</t>
  </si>
  <si>
    <t>111000273</t>
  </si>
  <si>
    <t>Sales Invoice 111000273</t>
  </si>
  <si>
    <t>111000274</t>
  </si>
  <si>
    <t>Sales Invoice 111000274</t>
  </si>
  <si>
    <t>111000275</t>
  </si>
  <si>
    <t>Sales Invoice 111000275</t>
  </si>
  <si>
    <t>2222000011</t>
  </si>
  <si>
    <t>Sales Credit Note 2222000011</t>
  </si>
  <si>
    <t>Packing slip SOPS00000335</t>
  </si>
  <si>
    <t>Packing slip SOPS00000337</t>
  </si>
  <si>
    <t>Packing slip SOPS00000338</t>
  </si>
  <si>
    <t>Packing slip SOPS00000339</t>
  </si>
  <si>
    <t>Packing slip SOPS00000340</t>
  </si>
  <si>
    <t>Packing slip SOPS00000341</t>
  </si>
  <si>
    <t>Packing slip SOPS00000342</t>
  </si>
  <si>
    <t>Packing slip SOPS00000343</t>
  </si>
  <si>
    <t>Packing slip SOPS00000344</t>
  </si>
  <si>
    <t>Packing slip SOPS00000345</t>
  </si>
  <si>
    <t>Packing slip SOPS00000346</t>
  </si>
  <si>
    <t>Packing slip SOPS00000350</t>
  </si>
  <si>
    <t>Packing slip SOPS00000352</t>
  </si>
  <si>
    <t>Packing slip SOPS00000354</t>
  </si>
  <si>
    <t>111000277</t>
  </si>
  <si>
    <t>Sales Invoice 111000277</t>
  </si>
  <si>
    <t>111000279</t>
  </si>
  <si>
    <t>Sales Invoice 111000279</t>
  </si>
  <si>
    <t>111000281</t>
  </si>
  <si>
    <t>Sales Invoice 111000281</t>
  </si>
  <si>
    <t>111000282</t>
  </si>
  <si>
    <t>Sales Invoice 111000282</t>
  </si>
  <si>
    <t>2222000014</t>
  </si>
  <si>
    <t>Sales Credit Note 2222000014</t>
  </si>
  <si>
    <t>Packing slip SOPS00000356</t>
  </si>
  <si>
    <t>Packing slip SOPS00000357</t>
  </si>
  <si>
    <t>Packing slip SOPS00000358</t>
  </si>
  <si>
    <t>Packing slip SOPS00000359</t>
  </si>
  <si>
    <t>Packing slip SOPS00000360</t>
  </si>
  <si>
    <t>Packing slip SOPS00000361</t>
  </si>
  <si>
    <t>Packing slip SOPS00000362</t>
  </si>
  <si>
    <t>Packing slip SOPS00000363</t>
  </si>
  <si>
    <t>111000285</t>
  </si>
  <si>
    <t>Sales Invoice 111000285</t>
  </si>
  <si>
    <t>111000286</t>
  </si>
  <si>
    <t>Sales Invoice 111000286</t>
  </si>
  <si>
    <t>111000287</t>
  </si>
  <si>
    <t>Sales Invoice 111000287</t>
  </si>
  <si>
    <t>111000288</t>
  </si>
  <si>
    <t>Sales Invoice 111000288</t>
  </si>
  <si>
    <t>111000290</t>
  </si>
  <si>
    <t>Sales Invoice 111000290</t>
  </si>
  <si>
    <t>111000291</t>
  </si>
  <si>
    <t>Sales Invoice 111000291</t>
  </si>
  <si>
    <t>Packing slip SOPS00000368</t>
  </si>
  <si>
    <t>Packing slip SOPS00000369</t>
  </si>
  <si>
    <t>111000295</t>
  </si>
  <si>
    <t>Sales Invoice 111000295</t>
  </si>
  <si>
    <t>111000298</t>
  </si>
  <si>
    <t>Sales Invoice 111000298</t>
  </si>
  <si>
    <t>111000299</t>
  </si>
  <si>
    <t>Sales Invoice 111000299</t>
  </si>
  <si>
    <t>111000300</t>
  </si>
  <si>
    <t>Sales Invoice 111000300</t>
  </si>
  <si>
    <t>111000301</t>
  </si>
  <si>
    <t>Sales Invoice 111000301</t>
  </si>
  <si>
    <t>111000302</t>
  </si>
  <si>
    <t>Sales Invoice 111000302</t>
  </si>
  <si>
    <t>111000303</t>
  </si>
  <si>
    <t>Sales Invoice 111000303</t>
  </si>
  <si>
    <t>Packing slip SOPS00000371</t>
  </si>
  <si>
    <t>Packing slip SOPS00000372</t>
  </si>
  <si>
    <t>Packing slip SOPS00000373</t>
  </si>
  <si>
    <t>Packing slip SOPS00000374</t>
  </si>
  <si>
    <t>Packing slip SOPS00000376</t>
  </si>
  <si>
    <t>Packing slip SOPS00000377</t>
  </si>
  <si>
    <t>Packing slip SOPS00000378</t>
  </si>
  <si>
    <t>Packing slip SOPS00000379</t>
  </si>
  <si>
    <t>111000304</t>
  </si>
  <si>
    <t>Sales Invoice 111000304</t>
  </si>
  <si>
    <t>111000306</t>
  </si>
  <si>
    <t>Sales Invoice 111000306</t>
  </si>
  <si>
    <t>111000307</t>
  </si>
  <si>
    <t>Sales Invoice 111000307</t>
  </si>
  <si>
    <t>Packing slip SOPS00000383</t>
  </si>
  <si>
    <t>Packing slip SOPS00000384</t>
  </si>
  <si>
    <t>Packing slip SOPS00000385</t>
  </si>
  <si>
    <t>Packing slip SOPS00000386</t>
  </si>
  <si>
    <t>Packing slip SOPS00000387</t>
  </si>
  <si>
    <t>111000310</t>
  </si>
  <si>
    <t>Sales Invoice 111000310</t>
  </si>
  <si>
    <t>Packing slip SOPS00000388</t>
  </si>
  <si>
    <t>Packing slip SOPS00000389</t>
  </si>
  <si>
    <t>Packing slip SOPS00000390</t>
  </si>
  <si>
    <t>SOPS00000391</t>
  </si>
  <si>
    <t>Packing slip SOPS00000391</t>
  </si>
  <si>
    <t>SOPS00000392</t>
  </si>
  <si>
    <t>Packing slip SOPS00000392</t>
  </si>
  <si>
    <t>SOPS00000393</t>
  </si>
  <si>
    <t>Packing slip SOPS00000393</t>
  </si>
  <si>
    <t>Packing slip SOPS00000394</t>
  </si>
  <si>
    <t>Packing slip SOPS00000395</t>
  </si>
  <si>
    <t>Packing slip SOPS00000396</t>
  </si>
  <si>
    <t>Packing slip SOPS00000397</t>
  </si>
  <si>
    <t>SOPS00000398</t>
  </si>
  <si>
    <t>Packing slip SOPS00000398</t>
  </si>
  <si>
    <t>Packing slip SOPS00000399</t>
  </si>
  <si>
    <t>SOPS00000400</t>
  </si>
  <si>
    <t>Packing slip SOPS00000400</t>
  </si>
  <si>
    <t>SOPS00000402</t>
  </si>
  <si>
    <t>Packing slip SOPS00000402</t>
  </si>
  <si>
    <t>Packing slip SOPS00000403</t>
  </si>
  <si>
    <t>Packing slip SOPS00000404</t>
  </si>
  <si>
    <t>Packing slip SOPS00000405</t>
  </si>
  <si>
    <t>Packing slip SOPS00000406</t>
  </si>
  <si>
    <t>SOPS00000407</t>
  </si>
  <si>
    <t>Packing slip SOPS00000407</t>
  </si>
  <si>
    <t>Packing slip SOPS00000408</t>
  </si>
  <si>
    <t>111000315</t>
  </si>
  <si>
    <t>Sales Invoice 111000315</t>
  </si>
  <si>
    <t>111000316</t>
  </si>
  <si>
    <t>Sales Invoice 111000316</t>
  </si>
  <si>
    <t>111000318</t>
  </si>
  <si>
    <t>Sales Invoice 111000318</t>
  </si>
  <si>
    <t>111000319</t>
  </si>
  <si>
    <t>Sales Invoice 111000319</t>
  </si>
  <si>
    <t>111000320</t>
  </si>
  <si>
    <t>Sales Invoice 111000320</t>
  </si>
  <si>
    <t>Packing slip SOPS00000409</t>
  </si>
  <si>
    <t>Packing slip SOPS00000410</t>
  </si>
  <si>
    <t>Packing slip SOPS00000411</t>
  </si>
  <si>
    <t>SOPS00000412</t>
  </si>
  <si>
    <t>Packing slip SOPS00000412</t>
  </si>
  <si>
    <t>Packing slip SOPS00000413</t>
  </si>
  <si>
    <t>Packing slip SOPS00000414</t>
  </si>
  <si>
    <t>Packing slip SOPS00000415</t>
  </si>
  <si>
    <t>Packing slip SOPS00000416</t>
  </si>
  <si>
    <t>Packing slip SOPS00000417</t>
  </si>
  <si>
    <t>Packing slip SOPS00000418</t>
  </si>
  <si>
    <t>Packing slip SOPS00000419</t>
  </si>
  <si>
    <t>Packing slip SOPS00000420</t>
  </si>
  <si>
    <t>Packing slip SOPS00000421</t>
  </si>
  <si>
    <t>Packing slip SOPS00000422</t>
  </si>
  <si>
    <t>Packing slip SOPS00000423</t>
  </si>
  <si>
    <t>SOPS00000424</t>
  </si>
  <si>
    <t>Packing slip SOPS00000424</t>
  </si>
  <si>
    <t>SOPS00000425</t>
  </si>
  <si>
    <t>Packing slip SOPS00000425</t>
  </si>
  <si>
    <t>Packing slip SOPS00000426</t>
  </si>
  <si>
    <t>SOPS00000427</t>
  </si>
  <si>
    <t>Packing slip SOPS00000427</t>
  </si>
  <si>
    <t>Packing slip SOPS00000428</t>
  </si>
  <si>
    <t>Packing slip SOPS00000429</t>
  </si>
  <si>
    <t>Packing slip SOPS00000430</t>
  </si>
  <si>
    <t>Packing slip SOPS00000431</t>
  </si>
  <si>
    <t>SOPS00000432</t>
  </si>
  <si>
    <t>Packing slip SOPS00000432</t>
  </si>
  <si>
    <t>111000313</t>
  </si>
  <si>
    <t>111000322</t>
  </si>
  <si>
    <t>111000321</t>
  </si>
  <si>
    <t>111000314</t>
  </si>
  <si>
    <t>111000312</t>
  </si>
  <si>
    <t>111000311</t>
  </si>
  <si>
    <t>Financial voucher</t>
  </si>
  <si>
    <t>120010 fin balance</t>
  </si>
  <si>
    <t>111000194</t>
  </si>
  <si>
    <t>111000142</t>
  </si>
  <si>
    <t>111000165</t>
  </si>
  <si>
    <t>111000171</t>
  </si>
  <si>
    <t>111000100</t>
  </si>
  <si>
    <t>111000240</t>
  </si>
  <si>
    <t>111000220</t>
  </si>
  <si>
    <t>111000305</t>
  </si>
  <si>
    <t>111000041</t>
  </si>
  <si>
    <t>111000038</t>
  </si>
  <si>
    <t>111000048</t>
  </si>
  <si>
    <t>111000187</t>
  </si>
  <si>
    <t>111000172</t>
  </si>
  <si>
    <t>111000209</t>
  </si>
  <si>
    <t>111000104</t>
  </si>
  <si>
    <t>111000099</t>
  </si>
  <si>
    <t>111000170</t>
  </si>
  <si>
    <t>111000159</t>
  </si>
  <si>
    <t>111000011</t>
  </si>
  <si>
    <t>111000053</t>
  </si>
  <si>
    <t>111000056</t>
  </si>
  <si>
    <t>111000265</t>
  </si>
  <si>
    <t>111000065</t>
  </si>
  <si>
    <t>111000071</t>
  </si>
  <si>
    <t>111000309</t>
  </si>
  <si>
    <t>111000308</t>
  </si>
  <si>
    <t>111000264</t>
  </si>
  <si>
    <t>111000289</t>
  </si>
  <si>
    <t>111000145</t>
  </si>
  <si>
    <t>111000129</t>
  </si>
  <si>
    <t>111000098</t>
  </si>
  <si>
    <t>111000179</t>
  </si>
  <si>
    <t>111000084</t>
  </si>
  <si>
    <t>111000148</t>
  </si>
  <si>
    <t>111000297</t>
  </si>
  <si>
    <t>111000296</t>
  </si>
  <si>
    <t>111000227</t>
  </si>
  <si>
    <t>111000244</t>
  </si>
  <si>
    <t>111000021</t>
  </si>
  <si>
    <t>111000055</t>
  </si>
  <si>
    <t>111000101</t>
  </si>
  <si>
    <t>111000245</t>
  </si>
  <si>
    <t>111000108</t>
  </si>
  <si>
    <t>111000202</t>
  </si>
  <si>
    <t>111000270</t>
  </si>
  <si>
    <t>111000230</t>
  </si>
  <si>
    <t>111000097</t>
  </si>
  <si>
    <t>111000054</t>
  </si>
  <si>
    <t>111000217</t>
  </si>
  <si>
    <t>111000190</t>
  </si>
  <si>
    <t>111000204</t>
  </si>
  <si>
    <t>111000151</t>
  </si>
  <si>
    <t>111000317</t>
  </si>
  <si>
    <t>111000276</t>
  </si>
  <si>
    <t>111000132</t>
  </si>
  <si>
    <t>111000075</t>
  </si>
  <si>
    <t>111000124</t>
  </si>
  <si>
    <t>111000221</t>
  </si>
  <si>
    <t>111000009</t>
  </si>
  <si>
    <t>111000195</t>
  </si>
  <si>
    <t>111000128</t>
  </si>
  <si>
    <t>111000051</t>
  </si>
  <si>
    <t>111000040</t>
  </si>
  <si>
    <t>111000039</t>
  </si>
  <si>
    <t>111000280</t>
  </si>
  <si>
    <t>111000138</t>
  </si>
  <si>
    <t>111000231</t>
  </si>
  <si>
    <t>111000278</t>
  </si>
  <si>
    <t>111000263</t>
  </si>
  <si>
    <t>111000107</t>
  </si>
  <si>
    <t>111000144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</si>
</sst>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 applyAlignment="1"/>
    <xf numFmtId="0" fontId="0" fillId="0" borderId="0" xfId="0" quotePrefix="1" applyNumberFormat="1" applyAlignment="1"/>
    <xf numFmtId="0" fontId="1" fillId="0" borderId="0" xfId="0" quotePrefix="1" applyNumberFormat="1" applyFont="1" applyAlignment="1"/>
    <xf numFmtId="14" fontId="0" fillId="0" borderId="0" xfId="0" applyNumberFormat="1" applyAlignment="1"/>
    <xf numFmtId="14" fontId="1" fillId="0" borderId="0" xfId="0" applyNumberFormat="1" applyFont="1" applyAlignment="1"/>
    <xf numFmtId="0" fontId="1" fillId="0" borderId="0" xfId="0" applyNumberFormat="1" applyFont="1" applyAlignment="1"/>
    <xf numFmtId="164" fontId="0" fillId="0" borderId="0" xfId="0" applyNumberFormat="1" applyAlignment="1"/>
    <xf numFmtId="164" fontId="1" fillId="0" borderId="0" xfId="0" applyNumberFormat="1" applyFont="1" applyAlignment="1"/>
    <xf numFmtId="0" fontId="0" fillId="0" borderId="0" xfId="0" quotePrefix="1"/>
    <xf numFmtId="0" fontId="2" fillId="0" borderId="0" xfId="1"/>
    <xf numFmtId="0" fontId="1" fillId="0" borderId="0" xfId="0" quotePrefix="1" applyNumberFormat="1" applyFont="1" applyAlignment="1">
      <alignment wrapText="1"/>
    </xf>
  </cellXfs>
  <cellStyles count="2">
    <cellStyle name="Normal" xfId="0" builtinId="0"/>
    <cellStyle name="Title" xfId="1" builtinId="15"/>
  </cellStyles>
  <dxfs count="197"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id="1" name="AtlasReport_4_Table_1" displayName="AtlasReport_4_Table_1" ref="A2:M88" totalsRowCount="1">
  <autoFilter ref="A2:M87"/>
  <tableColumns count="13">
    <tableColumn id="1" name="PO number" totalsRowLabel="Total" dataDxfId="196" totalsRowDxfId="184"/>
    <tableColumn id="2" name="Vendor account" dataDxfId="189" totalsRowDxfId="183">
      <calculatedColumnFormula>_xll.AtlasFormulas.AtlasFunctions.AtlasTable("PROD",DataAreaId,"T.PurchTable","%OrderAccount","","","","","","","PurchId",$A3)</calculatedColumnFormula>
    </tableColumn>
    <tableColumn id="3" name="Vendor name" dataDxfId="188" totalsRowDxfId="182">
      <calculatedColumnFormula>_xll.AtlasFormulas.AtlasFunctions.AtlasTable("PROD",DataAreaId,"T.VendTable","%Name","","","","","","","AccountNum",$B3)</calculatedColumnFormula>
    </tableColumn>
    <tableColumn id="4" name="Lot ID" dataDxfId="195" totalsRowDxfId="181"/>
    <tableColumn id="5" name="Item number" totalsRowLabel="Total" dataDxfId="194" totalsRowDxfId="180"/>
    <tableColumn id="6" name="Item name" dataDxfId="193" totalsRowDxfId="179"/>
    <tableColumn id="7" name="Order date" dataDxfId="187" totalsRowDxfId="178">
      <calculatedColumnFormula>_xll.AtlasFormulas.AtlasFunctions.AtlasTable("PROD",DataAreaId,"T.PurchLine","%DeliveryDate","","","","","","","ItemId|InventTransId",$E3,$D3)</calculatedColumnFormula>
    </tableColumn>
    <tableColumn id="8" name="Quantity" totalsRowFunction="sum" dataDxfId="192" totalsRowDxfId="177"/>
    <tableColumn id="9" name="Unit price" dataDxfId="186" totalsRowDxfId="176">
      <calculatedColumnFormula>_xll.AtlasFormulas.AtlasFunctions.AtlasBalance("PROD",DataAreaId,"T.PurchLine","Sum|PurchPrice|0","","","","","","","ItemId|InventTransId",$E3,$D3)</calculatedColumnFormula>
    </tableColumn>
    <tableColumn id="10" name="Currency" dataDxfId="185" totalsRowDxfId="175">
      <calculatedColumnFormula>_xll.AtlasFormulas.AtlasFunctions.AtlasTable("PROD",DataAreaId,"T.PurchLine","%CurrencyCode","","","","","","","ItemId|InventTransId",$E3,$D3)</calculatedColumnFormula>
    </tableColumn>
    <tableColumn id="11" name="Net amount currency" dataDxfId="171" totalsRowDxfId="174">
      <calculatedColumnFormula>_xll.AtlasFormulas.AtlasFunctions.AtlasBalance("PROD",DataAreaId,"T.PurchLine","Sum|LineAmount|0","","","","","","","ItemId|InventTransId",$E3,$D3)</calculatedColumnFormula>
    </tableColumn>
    <tableColumn id="12" name="Financial date" dataDxfId="191" totalsRowDxfId="173"/>
    <tableColumn id="13" name="Physical date" dataDxfId="190" totalsRowDxfId="1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AtlasReport_10_Table_1" displayName="AtlasReport_10_Table_1" ref="A2:H950" totalsRowCount="1">
  <autoFilter ref="A2:H949"/>
  <tableColumns count="8">
    <tableColumn id="1" name="Date" totalsRowLabel="Total" dataDxfId="37" totalsRowDxfId="39"/>
    <tableColumn id="2" name="Voucher" dataDxfId="35" totalsRowDxfId="38"/>
    <tableColumn id="3" name="Ledger account" dataDxfId="33" totalsRowDxfId="36"/>
    <tableColumn id="4" name="Transaction text" dataDxfId="31" totalsRowDxfId="34"/>
    <tableColumn id="5" name="Currency" dataDxfId="29" totalsRowDxfId="32"/>
    <tableColumn id="6" name="Amount currency" totalsRowFunction="sum" dataDxfId="27" totalsRowDxfId="30"/>
    <tableColumn id="7" name="Amount" totalsRowFunction="sum" dataDxfId="25" totalsRowDxfId="28"/>
    <tableColumn id="8" name="Amount secondary currency" totalsRowFunction="sum" dataDxfId="24" totalsRow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AtlasReport_1_Table_1" displayName="AtlasReport_1_Table_1" ref="A2:K4" totalsRowCount="1">
  <autoFilter ref="A2:K3"/>
  <tableColumns count="11">
    <tableColumn id="1" name="Prod number" totalsRowLabel="Total" dataDxfId="111" totalsRowDxfId="100"/>
    <tableColumn id="2" name="Vendor account" dataDxfId="110" totalsRowDxfId="99">
      <calculatedColumnFormula>_xll.AtlasFormulas.AtlasFunctions.AtlasTable("PROD",DataAreaId,"T.PurchTable","%OrderAccount","","","","","","","PurchId",$A3)</calculatedColumnFormula>
    </tableColumn>
    <tableColumn id="3" name="Vendor name" dataDxfId="109" totalsRowDxfId="98">
      <calculatedColumnFormula>_xll.AtlasFormulas.AtlasFunctions.AtlasTable("PROD",DataAreaId,"T.VendTable","%Name","","","","","","","AccountNum",$B3)</calculatedColumnFormula>
    </tableColumn>
    <tableColumn id="4" name="Item name" dataDxfId="108" totalsRowDxfId="97"/>
    <tableColumn id="5" name="Item number" totalsRowLabel="Total" dataDxfId="107" totalsRowDxfId="96"/>
    <tableColumn id="6" name="Physical date" dataDxfId="106" totalsRowDxfId="95"/>
    <tableColumn id="7" name="Receipt status" dataDxfId="105" totalsRowDxfId="94"/>
    <tableColumn id="8" name="Quantity" totalsRowFunction="sum" dataDxfId="104" totalsRowDxfId="93"/>
    <tableColumn id="9" name="Financial date" dataDxfId="103" totalsRowDxfId="92"/>
    <tableColumn id="10" name="Physical voucher" dataDxfId="102" totalsRowDxfId="91"/>
    <tableColumn id="11" name="210010 balance" dataDxfId="101" totalsRowDxfId="90">
      <calculatedColumnFormula>_xll.AtlasFormulas.AtlasFunctions.AtlasBalance("PROD",DataAreaId,"T.LedgerTrans","Sum|AmountMST|0","","","","","","","AccountNum|Voucher","210010",$J3)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AtlasReport_5_Table_1" displayName="AtlasReport_5_Table_1" ref="A2:M76" totalsRowCount="1">
  <autoFilter ref="A2:M75"/>
  <tableColumns count="13">
    <tableColumn id="1" name="SO number" totalsRowLabel="Total" dataDxfId="158" totalsRowDxfId="146"/>
    <tableColumn id="2" name="Customer account" dataDxfId="151" totalsRowDxfId="145">
      <calculatedColumnFormula>_xll.AtlasFormulas.AtlasFunctions.AtlasTable("PROD",DataAreaId,"T.SalesTable","%CustAccount","","","","","","","SalesId",$A3)</calculatedColumnFormula>
    </tableColumn>
    <tableColumn id="3" name="Customer name" dataDxfId="150" totalsRowDxfId="144">
      <calculatedColumnFormula>_xll.AtlasFormulas.AtlasFunctions.AtlasTable("PROD",DataAreaId,"T.CustTable","%Name","","","","","","","AccountNum",$B3)</calculatedColumnFormula>
    </tableColumn>
    <tableColumn id="4" name="Item number" totalsRowLabel="Total" dataDxfId="157" totalsRowDxfId="143"/>
    <tableColumn id="5" name="Lot ID" dataDxfId="156" totalsRowDxfId="142"/>
    <tableColumn id="6" name="Item name" dataDxfId="155" totalsRowDxfId="141"/>
    <tableColumn id="7" name="Delivery date" dataDxfId="149" totalsRowDxfId="140">
      <calculatedColumnFormula>_xll.AtlasFormulas.AtlasFunctions.AtlasTable("PROD",DataAreaId,"T.SalesLine","%ShippingDateRequested","","","","","","","ItemId|InventTransId",$D3,$E3)</calculatedColumnFormula>
    </tableColumn>
    <tableColumn id="8" name="Quantity" totalsRowFunction="sum" dataDxfId="154" totalsRowDxfId="139"/>
    <tableColumn id="9" name="Unit price" dataDxfId="148" totalsRowDxfId="138">
      <calculatedColumnFormula>_xll.AtlasFormulas.AtlasFunctions.AtlasBalance("PROD",DataAreaId,"T.SalesLine","Sum|SalesPrice|0","","","","","","","ItemId|InventTransId",$D3,$E3)</calculatedColumnFormula>
    </tableColumn>
    <tableColumn id="10" name="Currency" dataDxfId="147" totalsRowDxfId="137">
      <calculatedColumnFormula>_xll.AtlasFormulas.AtlasFunctions.AtlasTable("PROD",DataAreaId,"T.SalesLine","%CurrencyCode","","","","","","","ItemId|InventTransId",$D3,$E3)</calculatedColumnFormula>
    </tableColumn>
    <tableColumn id="11" name="Net amount" dataDxfId="133" totalsRowDxfId="136">
      <calculatedColumnFormula>_xll.AtlasFormulas.AtlasFunctions.AtlasBalance("PROD",DataAreaId,"T.SalesLine","Sum|LineAmount|0","","","","","","","ItemId|InventTransId",$D3,$E3)</calculatedColumnFormula>
    </tableColumn>
    <tableColumn id="12" name="Financial date" dataDxfId="153" totalsRowDxfId="135"/>
    <tableColumn id="13" name="Physical date" dataDxfId="152" totalsRowDxfId="1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tlasReport_2_Table_1" displayName="AtlasReport_2_Table_1" ref="A2:K68" totalsRowCount="1">
  <autoFilter ref="A2:K67"/>
  <tableColumns count="11">
    <tableColumn id="1" name="SO number" totalsRowLabel="Total" dataDxfId="132" totalsRowDxfId="122"/>
    <tableColumn id="2" name="Customer account" dataDxfId="124" totalsRowDxfId="121">
      <calculatedColumnFormula>_xll.AtlasFormulas.AtlasFunctions.AtlasTable("PROD",DataAreaId,"T.SalesTable","%CustAccount","","","","","","","SalesId",$A3)</calculatedColumnFormula>
    </tableColumn>
    <tableColumn id="3" name="Customer name" dataDxfId="123" totalsRowDxfId="120">
      <calculatedColumnFormula>_xll.AtlasFormulas.AtlasFunctions.AtlasTable("PROD",DataAreaId,"T.CustTable","%Name","","","","","","","AccountNum",$B3)</calculatedColumnFormula>
    </tableColumn>
    <tableColumn id="4" name="Item number" totalsRowLabel="Total" dataDxfId="131" totalsRowDxfId="119"/>
    <tableColumn id="5" name="Item name" dataDxfId="130" totalsRowDxfId="118"/>
    <tableColumn id="6" name="Physical date" dataDxfId="129" totalsRowDxfId="117"/>
    <tableColumn id="7" name="Issue status" dataDxfId="128" totalsRowDxfId="116"/>
    <tableColumn id="8" name="Quantity" totalsRowFunction="sum" dataDxfId="127" totalsRowDxfId="115"/>
    <tableColumn id="9" name="Financial date" dataDxfId="126" totalsRowDxfId="114"/>
    <tableColumn id="10" name="Physical voucher" dataDxfId="125" totalsRowDxfId="113"/>
    <tableColumn id="11" name="120010 balance" totalsRowFunction="sum" dataDxfId="112" totalsRowDxfId="61">
      <calculatedColumnFormula>_xll.AtlasFormulas.AtlasFunctions.AtlasBalance("PROD",DataAreaId,"T.LedgerTrans","Sum|AmountMST|0","","","","","","","AccountNum|Voucher","120010",$J3)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AtlasReport_3_Table_1" displayName="AtlasReport_3_Table_1" ref="A2:G4" totalsRowCount="1">
  <autoFilter ref="A2:G3"/>
  <tableColumns count="7">
    <tableColumn id="1" name="Prod number" totalsRowLabel="Total" dataDxfId="73" totalsRowDxfId="75"/>
    <tableColumn id="2" name="Item number" totalsRowLabel="Total" dataDxfId="71" totalsRowDxfId="74"/>
    <tableColumn id="3" name="Item name" dataDxfId="69" totalsRowDxfId="72"/>
    <tableColumn id="4" name="Physical date" dataDxfId="67" totalsRowDxfId="70"/>
    <tableColumn id="5" name="Quantity" totalsRowFunction="sum" dataDxfId="65" totalsRowDxfId="68"/>
    <tableColumn id="6" name="Physical cost amount" totalsRowFunction="sum" dataDxfId="63" totalsRowDxfId="66"/>
    <tableColumn id="7" name="Financial date" dataDxfId="62" totalsRow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AtlasReport_6_Table_1" displayName="AtlasReport_6_Table_1" ref="A2:F4" totalsRowCount="1">
  <autoFilter ref="A2:F3"/>
  <tableColumns count="6">
    <tableColumn id="1" name="Prod number" totalsRowLabel="Total" dataDxfId="168" totalsRowDxfId="170"/>
    <tableColumn id="2" name="Item number" totalsRowLabel="Total" dataDxfId="166" totalsRowDxfId="169"/>
    <tableColumn id="3" name="Item name" dataDxfId="164" totalsRowDxfId="167"/>
    <tableColumn id="4" name="Physical date" dataDxfId="162" totalsRowDxfId="165"/>
    <tableColumn id="5" name="Quantity" totalsRowFunction="sum" dataDxfId="160" totalsRowDxfId="163"/>
    <tableColumn id="6" name="Physical cost amount" totalsRowFunction="sum" dataDxfId="159" totalsRowDxfId="16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AtlasReport_7_Table_1" displayName="AtlasReport_7_Table_1" ref="A2:G4" totalsRowCount="1">
  <autoFilter ref="A2:G3"/>
  <tableColumns count="7">
    <tableColumn id="1" name="Prod number" totalsRowLabel="Total" dataDxfId="87" totalsRowDxfId="89"/>
    <tableColumn id="2" name="Item number" totalsRowLabel="Total" dataDxfId="85" totalsRowDxfId="88"/>
    <tableColumn id="3" name="Item name" dataDxfId="83" totalsRowDxfId="86"/>
    <tableColumn id="4" name="Reference" dataDxfId="81" totalsRowDxfId="84"/>
    <tableColumn id="5" name="Quantity" totalsRowFunction="sum" dataDxfId="79" totalsRowDxfId="82"/>
    <tableColumn id="6" name="Financial date" dataDxfId="77" totalsRowDxfId="80"/>
    <tableColumn id="7" name="Physical date" dataDxfId="76" totalsRowDxfId="7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AtlasReport_8_Table_1" displayName="AtlasReport_8_Table_1" ref="A2:K68" totalsRowCount="1">
  <autoFilter ref="A2:K67"/>
  <tableColumns count="11">
    <tableColumn id="1" name="SO number" totalsRowLabel="Total" dataDxfId="60" totalsRowDxfId="50"/>
    <tableColumn id="2" name="Customer account" dataDxfId="52" totalsRowDxfId="49">
      <calculatedColumnFormula>_xll.AtlasFormulas.AtlasFunctions.AtlasTable("PROD",DataAreaId,"T.SalesTable","%CustAccount","","","","","","","SalesId",$A3)</calculatedColumnFormula>
    </tableColumn>
    <tableColumn id="3" name="Customer name" dataDxfId="51" totalsRowDxfId="48">
      <calculatedColumnFormula>_xll.AtlasFormulas.AtlasFunctions.AtlasTable("PROD",DataAreaId,"T.CustTable","%Name","","","","","","","AccountNum",$B3)</calculatedColumnFormula>
    </tableColumn>
    <tableColumn id="4" name="Item number" totalsRowLabel="Total" dataDxfId="59" totalsRowDxfId="47"/>
    <tableColumn id="5" name="Item name" dataDxfId="58" totalsRowDxfId="46"/>
    <tableColumn id="6" name="Physical date" dataDxfId="57" totalsRowDxfId="45"/>
    <tableColumn id="7" name="Issue status" dataDxfId="56" totalsRowDxfId="44"/>
    <tableColumn id="8" name="Quantity" totalsRowFunction="sum" dataDxfId="55" totalsRowDxfId="43"/>
    <tableColumn id="9" name="Financial date" dataDxfId="54" totalsRowDxfId="42"/>
    <tableColumn id="10" name="Physical voucher" dataDxfId="53" totalsRowDxfId="41"/>
    <tableColumn id="11" name="120010 balance" totalsRowFunction="sum" dataDxfId="40" totalsRowDxfId="23">
      <calculatedColumnFormula>_xll.AtlasFormulas.AtlasFunctions.AtlasBalance("PROD",DataAreaId,"T.LedgerTrans","Sum|AmountMST|0","","","","","","","AccountNum|Voucher","120010",$J3)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3" name="AtlasReport_9_Table_1" displayName="AtlasReport_9_Table_1" ref="A2:M913" totalsRowCount="1">
  <autoFilter ref="A2:M912"/>
  <tableColumns count="13">
    <tableColumn id="1" name="SO number" totalsRowLabel="Total" dataDxfId="22" totalsRowDxfId="11"/>
    <tableColumn id="2" name="Customer account" dataDxfId="14" totalsRowDxfId="10">
      <calculatedColumnFormula>_xll.AtlasFormulas.AtlasFunctions.AtlasTable("PROD",DataAreaId,"T.SalesTable","%CustAccount","","","","","","","SalesId",$A3)</calculatedColumnFormula>
    </tableColumn>
    <tableColumn id="3" name="Customer name" dataDxfId="13" totalsRowDxfId="9">
      <calculatedColumnFormula>_xll.AtlasFormulas.AtlasFunctions.AtlasTable("PROD",DataAreaId,"T.CustTable","%Name","","","","","","","AccountNum",$B3)</calculatedColumnFormula>
    </tableColumn>
    <tableColumn id="4" name="Item number" totalsRowLabel="Total" dataDxfId="21" totalsRowDxfId="8"/>
    <tableColumn id="5" name="Item name" dataDxfId="20" totalsRowDxfId="7"/>
    <tableColumn id="6" name="Physical date" dataDxfId="19" totalsRowDxfId="6"/>
    <tableColumn id="7" name="Issue status" dataDxfId="18" totalsRowDxfId="5"/>
    <tableColumn id="8" name="Quantity" totalsRowFunction="sum" dataDxfId="17" totalsRowDxfId="4"/>
    <tableColumn id="9" name="Financial date" dataDxfId="16" totalsRowDxfId="3"/>
    <tableColumn id="10" name="Physical voucher" dataDxfId="15" totalsRowDxfId="2"/>
    <tableColumn id="11" name="Financial voucher"/>
    <tableColumn id="12" name="120010 balance" dataDxfId="12" totalsRowDxfId="1">
      <calculatedColumnFormula>_xll.AtlasFormulas.AtlasFunctions.AtlasBalance("PROD",DataAreaId,"T.LedgerTrans","Sum|AmountMST|0","","","","","","","AccountNum|Voucher","120010",$J3)</calculatedColumnFormula>
    </tableColumn>
    <tableColumn id="13" name="120010 fin balance" dataDxfId="0">
      <calculatedColumnFormula>_xll.AtlasFormulas.AtlasFunctions.AtlasBalance("PROD",DataAreaId,"T.LedgerTrans","Sum|AmountMST|0","","","","","","","AccountNum|Voucher","120010",$K3)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D1" workbookViewId="0">
      <selection activeCell="K18" sqref="K18"/>
    </sheetView>
  </sheetViews>
  <sheetFormatPr defaultColWidth="9.140625" defaultRowHeight="15" x14ac:dyDescent="0.25"/>
  <cols>
    <col min="1" max="1" width="11.5703125" bestFit="1" customWidth="1"/>
    <col min="2" max="2" width="14.5703125" customWidth="1"/>
    <col min="6" max="6" width="16.140625" bestFit="1" customWidth="1"/>
    <col min="7" max="7" width="11.140625" bestFit="1" customWidth="1"/>
    <col min="8" max="8" width="19.140625" bestFit="1" customWidth="1"/>
  </cols>
  <sheetData>
    <row r="1" spans="1:8" x14ac:dyDescent="0.25">
      <c r="A1" t="s">
        <v>0</v>
      </c>
      <c r="B1">
        <v>364</v>
      </c>
      <c r="G1" t="s">
        <v>1026</v>
      </c>
    </row>
    <row r="2" spans="1:8" x14ac:dyDescent="0.25">
      <c r="A2" t="s">
        <v>1</v>
      </c>
      <c r="B2" s="1">
        <v>42914</v>
      </c>
      <c r="D2" t="str">
        <f xml:space="preserve"> TEXT(DATE(2008,1,1),DateFormat) &amp; " .. "&amp;TEXT(DATE(YEAR(B2),MONTH(B2),DAY(B2)),DateFormat)</f>
        <v>01.01.2008 .. 06.28.2017</v>
      </c>
      <c r="G2" t="str">
        <f>TEXT(RptDate+1,DateFormat) &amp; " .. " &amp; TEXT(DATE(2099,12,31),DateFormat) &amp; ", """""</f>
        <v>06.29.2017 .. 12.31.2099, ""</v>
      </c>
    </row>
    <row r="4" spans="1:8" x14ac:dyDescent="0.25">
      <c r="G4" t="s">
        <v>35</v>
      </c>
      <c r="H4" t="s">
        <v>36</v>
      </c>
    </row>
    <row r="5" spans="1:8" x14ac:dyDescent="0.25">
      <c r="F5" t="s">
        <v>22</v>
      </c>
      <c r="G5">
        <f>_xll.AtlasFormulas.AtlasFunctions.AtlasBalance("PROD",DataAreaId,"T.PurchTable","Count|RecId|0","","","","","","","PurchStatus","Backorder")</f>
        <v>16</v>
      </c>
      <c r="H5">
        <f>_xll.AtlasFormulas.AtlasFunctions.AtlasBalance("PROD",DataAreaId,"T.PurchTable","Count|RecId|0","","","","","","","PurchStatus","Received")</f>
        <v>1</v>
      </c>
    </row>
    <row r="6" spans="1:8" x14ac:dyDescent="0.25">
      <c r="F6" t="s">
        <v>27</v>
      </c>
      <c r="G6">
        <f>_xll.AtlasFormulas.AtlasFunctions.AtlasBalance("PROD",DataAreaId,"T.SalesTable","Count|RecId|0","","","","","","","SalesStatus","Backorder")</f>
        <v>36</v>
      </c>
      <c r="H6">
        <f>_xll.AtlasFormulas.AtlasFunctions.AtlasBalance("PROD",DataAreaId,"T.SalesTable","Count|RecId|0","","","","","","","SalesStatus","Delivered")</f>
        <v>13</v>
      </c>
    </row>
    <row r="7" spans="1:8" x14ac:dyDescent="0.25">
      <c r="F7" t="s">
        <v>34</v>
      </c>
      <c r="G7">
        <f>_xll.AtlasFormulas.AtlasFunctions.AtlasBalance("PROD",DataAreaId,"T.ProdTable","Count|RecId|0","","","","","","","ProdStatus","Created,CostEstimated,Scheduled,Released,StartedUp")</f>
        <v>0</v>
      </c>
      <c r="H7">
        <f>_xll.AtlasFormulas.AtlasFunctions.AtlasBalance("PROD",DataAreaId,"T.ProdTable","Count|RecId|0","","","","","","","ProdStatus","ReportedFinished")</f>
        <v>0</v>
      </c>
    </row>
    <row r="10" spans="1:8" x14ac:dyDescent="0.25">
      <c r="B10" t="s">
        <v>1023</v>
      </c>
    </row>
    <row r="11" spans="1:8" x14ac:dyDescent="0.25">
      <c r="B11" s="1">
        <v>42909</v>
      </c>
      <c r="C11" t="s">
        <v>1024</v>
      </c>
      <c r="D11" t="s">
        <v>1025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5"/>
  <sheetViews>
    <sheetView tabSelected="1" topLeftCell="G1" workbookViewId="0">
      <selection activeCell="M3" sqref="M3"/>
    </sheetView>
  </sheetViews>
  <sheetFormatPr defaultRowHeight="15" x14ac:dyDescent="0.25"/>
  <cols>
    <col min="1" max="1" width="10.5703125" customWidth="1"/>
    <col min="2" max="2" width="12.7109375" customWidth="1"/>
    <col min="3" max="3" width="41.85546875" customWidth="1"/>
    <col min="4" max="4" width="14.85546875" customWidth="1"/>
    <col min="5" max="5" width="35.5703125" customWidth="1"/>
    <col min="6" max="6" width="14.85546875" customWidth="1"/>
    <col min="7" max="7" width="13.5703125" customWidth="1"/>
    <col min="8" max="8" width="11" customWidth="1"/>
    <col min="9" max="9" width="15.7109375" customWidth="1"/>
    <col min="10" max="10" width="18.140625" customWidth="1"/>
    <col min="11" max="11" width="18.85546875" bestFit="1" customWidth="1"/>
    <col min="12" max="12" width="16.7109375" customWidth="1"/>
    <col min="13" max="13" width="19.7109375" bestFit="1" customWidth="1"/>
  </cols>
  <sheetData>
    <row r="1" spans="1:13" ht="22.5" x14ac:dyDescent="0.3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12</v>
      </c>
      <c r="F2" s="5" t="s">
        <v>5</v>
      </c>
      <c r="G2" s="2" t="s">
        <v>7</v>
      </c>
      <c r="H2" s="8" t="s">
        <v>8</v>
      </c>
      <c r="I2" s="5" t="s">
        <v>39</v>
      </c>
      <c r="J2" s="2" t="s">
        <v>46</v>
      </c>
      <c r="K2" t="s">
        <v>2389</v>
      </c>
      <c r="L2" s="2" t="s">
        <v>607</v>
      </c>
      <c r="M2" t="s">
        <v>2390</v>
      </c>
    </row>
    <row r="3" spans="1:13" x14ac:dyDescent="0.25">
      <c r="A3" s="4" t="s">
        <v>190</v>
      </c>
      <c r="B3" s="7" t="str">
        <f>_xll.AtlasFormulas.AtlasFunctions.AtlasTable("PROD",DataAreaId,"T.SalesTable","%CustAccount","","","","","","","SalesId",$A3)</f>
        <v>364-000011</v>
      </c>
      <c r="C3" s="7" t="str">
        <f>_xll.AtlasFormulas.AtlasFunctions.AtlasTable("PROD",DataAreaId,"T.CustTable","%Name","","","","","","","AccountNum",$B3)</f>
        <v>Fortius B.K.International bvba</v>
      </c>
      <c r="D3" s="4" t="s">
        <v>191</v>
      </c>
      <c r="E3" s="4" t="s">
        <v>192</v>
      </c>
      <c r="F3" s="6">
        <v>42809</v>
      </c>
      <c r="G3" s="4" t="s">
        <v>48</v>
      </c>
      <c r="H3" s="9">
        <v>-100</v>
      </c>
      <c r="I3" s="6">
        <v>42809</v>
      </c>
      <c r="J3" s="4" t="s">
        <v>608</v>
      </c>
      <c r="K3" s="10" t="s">
        <v>965</v>
      </c>
      <c r="L3" s="7">
        <f>_xll.AtlasFormulas.AtlasFunctions.AtlasBalance("PROD",DataAreaId,"T.LedgerTrans","Sum|AmountMST|0","","","","","","","AccountNum|Voucher","120010",$J3)</f>
        <v>-125</v>
      </c>
      <c r="M3" s="7">
        <f>_xll.AtlasFormulas.AtlasFunctions.AtlasBalance("PROD",DataAreaId,"T.LedgerTrans","Sum|AmountMST|0","","","","","","","AccountNum|Voucher","120010",$K3)</f>
        <v>125</v>
      </c>
    </row>
    <row r="4" spans="1:13" x14ac:dyDescent="0.25">
      <c r="A4" s="4" t="s">
        <v>190</v>
      </c>
      <c r="B4" s="7" t="str">
        <f>_xll.AtlasFormulas.AtlasFunctions.AtlasTable("PROD",DataAreaId,"T.SalesTable","%CustAccount","","","","","","","SalesId",$A4)</f>
        <v>364-000011</v>
      </c>
      <c r="C4" s="7" t="str">
        <f>_xll.AtlasFormulas.AtlasFunctions.AtlasTable("PROD",DataAreaId,"T.CustTable","%Name","","","","","","","AccountNum",$B4)</f>
        <v>Fortius B.K.International bvba</v>
      </c>
      <c r="D4" s="4" t="s">
        <v>191</v>
      </c>
      <c r="E4" s="4" t="s">
        <v>192</v>
      </c>
      <c r="F4" s="6">
        <v>42809</v>
      </c>
      <c r="G4" s="4" t="s">
        <v>48</v>
      </c>
      <c r="H4" s="9">
        <v>-100</v>
      </c>
      <c r="I4" s="6">
        <v>42809</v>
      </c>
      <c r="J4" s="4" t="s">
        <v>610</v>
      </c>
      <c r="K4" s="10" t="s">
        <v>610</v>
      </c>
      <c r="L4" s="7">
        <f>_xll.AtlasFormulas.AtlasFunctions.AtlasBalance("PROD",DataAreaId,"T.LedgerTrans","Sum|AmountMST|0","","","","","","","AccountNum|Voucher","120010",$J4)</f>
        <v>0</v>
      </c>
      <c r="M4">
        <f>_xll.AtlasFormulas.AtlasFunctions.AtlasBalance("PROD",DataAreaId,"T.LedgerTrans","Sum|AmountMST|0","","","","","","","AccountNum|Voucher","120010",$K4)</f>
        <v>0</v>
      </c>
    </row>
    <row r="5" spans="1:13" x14ac:dyDescent="0.25">
      <c r="A5" s="4" t="s">
        <v>190</v>
      </c>
      <c r="B5" s="7" t="str">
        <f>_xll.AtlasFormulas.AtlasFunctions.AtlasTable("PROD",DataAreaId,"T.SalesTable","%CustAccount","","","","","","","SalesId",$A5)</f>
        <v>364-000011</v>
      </c>
      <c r="C5" s="7" t="str">
        <f>_xll.AtlasFormulas.AtlasFunctions.AtlasTable("PROD",DataAreaId,"T.CustTable","%Name","","","","","","","AccountNum",$B5)</f>
        <v>Fortius B.K.International bvba</v>
      </c>
      <c r="D5" s="4" t="s">
        <v>191</v>
      </c>
      <c r="E5" s="4" t="s">
        <v>192</v>
      </c>
      <c r="F5" s="6">
        <v>42809</v>
      </c>
      <c r="G5" s="4" t="s">
        <v>48</v>
      </c>
      <c r="H5" s="9">
        <v>-100</v>
      </c>
      <c r="I5" s="6">
        <v>42809</v>
      </c>
      <c r="J5" s="4" t="s">
        <v>611</v>
      </c>
      <c r="K5" s="10" t="s">
        <v>611</v>
      </c>
      <c r="L5" s="7">
        <f>_xll.AtlasFormulas.AtlasFunctions.AtlasBalance("PROD",DataAreaId,"T.LedgerTrans","Sum|AmountMST|0","","","","","","","AccountNum|Voucher","120010",$J5)</f>
        <v>0</v>
      </c>
      <c r="M5">
        <f>_xll.AtlasFormulas.AtlasFunctions.AtlasBalance("PROD",DataAreaId,"T.LedgerTrans","Sum|AmountMST|0","","","","","","","AccountNum|Voucher","120010",$K5)</f>
        <v>0</v>
      </c>
    </row>
    <row r="6" spans="1:13" x14ac:dyDescent="0.25">
      <c r="A6" s="4" t="s">
        <v>307</v>
      </c>
      <c r="B6" s="7" t="str">
        <f>_xll.AtlasFormulas.AtlasFunctions.AtlasTable("PROD",DataAreaId,"T.SalesTable","%CustAccount","","","","","","","SalesId",$A6)</f>
        <v>364-000058</v>
      </c>
      <c r="C6" s="7" t="str">
        <f>_xll.AtlasFormulas.AtlasFunctions.AtlasTable("PROD",DataAreaId,"T.CustTable","%Name","","","","","","","AccountNum",$B6)</f>
        <v>D. van der Steen B.V.</v>
      </c>
      <c r="D6" s="4" t="s">
        <v>235</v>
      </c>
      <c r="E6" s="4" t="s">
        <v>237</v>
      </c>
      <c r="F6" s="6">
        <v>42894</v>
      </c>
      <c r="G6" s="4" t="s">
        <v>48</v>
      </c>
      <c r="H6" s="9">
        <v>-1</v>
      </c>
      <c r="I6" s="6">
        <v>42894</v>
      </c>
      <c r="J6" s="4" t="s">
        <v>612</v>
      </c>
      <c r="K6" s="10" t="s">
        <v>612</v>
      </c>
      <c r="L6" s="7">
        <f>_xll.AtlasFormulas.AtlasFunctions.AtlasBalance("PROD",DataAreaId,"T.LedgerTrans","Sum|AmountMST|0","","","","","","","AccountNum|Voucher","120010",$J6)</f>
        <v>0</v>
      </c>
      <c r="M6">
        <f>_xll.AtlasFormulas.AtlasFunctions.AtlasBalance("PROD",DataAreaId,"T.LedgerTrans","Sum|AmountMST|0","","","","","","","AccountNum|Voucher","120010",$K6)</f>
        <v>0</v>
      </c>
    </row>
    <row r="7" spans="1:13" x14ac:dyDescent="0.25">
      <c r="A7" s="4" t="s">
        <v>308</v>
      </c>
      <c r="B7" s="7" t="str">
        <f>_xll.AtlasFormulas.AtlasFunctions.AtlasTable("PROD",DataAreaId,"T.SalesTable","%CustAccount","","","","","","","SalesId",$A7)</f>
        <v>364-000058</v>
      </c>
      <c r="C7" s="7" t="str">
        <f>_xll.AtlasFormulas.AtlasFunctions.AtlasTable("PROD",DataAreaId,"T.CustTable","%Name","","","","","","","AccountNum",$B7)</f>
        <v>D. van der Steen B.V.</v>
      </c>
      <c r="D7" s="4" t="s">
        <v>235</v>
      </c>
      <c r="E7" s="4" t="s">
        <v>237</v>
      </c>
      <c r="F7" s="6">
        <v>42894</v>
      </c>
      <c r="G7" s="4" t="s">
        <v>48</v>
      </c>
      <c r="H7" s="9">
        <v>-1</v>
      </c>
      <c r="I7" s="6">
        <v>42894</v>
      </c>
      <c r="J7" s="4" t="s">
        <v>609</v>
      </c>
      <c r="K7" s="10" t="s">
        <v>609</v>
      </c>
      <c r="L7" s="7">
        <f>_xll.AtlasFormulas.AtlasFunctions.AtlasBalance("PROD",DataAreaId,"T.LedgerTrans","Sum|AmountMST|0","","","","","","","AccountNum|Voucher","120010",$J7)</f>
        <v>0</v>
      </c>
      <c r="M7">
        <f>_xll.AtlasFormulas.AtlasFunctions.AtlasBalance("PROD",DataAreaId,"T.LedgerTrans","Sum|AmountMST|0","","","","","","","AccountNum|Voucher","120010",$K7)</f>
        <v>0</v>
      </c>
    </row>
    <row r="8" spans="1:13" x14ac:dyDescent="0.25">
      <c r="A8" s="4" t="s">
        <v>276</v>
      </c>
      <c r="B8" s="7" t="str">
        <f>_xll.AtlasFormulas.AtlasFunctions.AtlasTable("PROD",DataAreaId,"T.SalesTable","%CustAccount","","","","","","","SalesId",$A8)</f>
        <v>364-000107</v>
      </c>
      <c r="C8" s="7" t="str">
        <f>_xll.AtlasFormulas.AtlasFunctions.AtlasTable("PROD",DataAreaId,"T.CustTable","%Name","","","","","","","AccountNum",$B8)</f>
        <v>Boskalis NL B.V.</v>
      </c>
      <c r="D8" s="4" t="s">
        <v>235</v>
      </c>
      <c r="E8" s="4" t="s">
        <v>237</v>
      </c>
      <c r="F8" s="6">
        <v>42759</v>
      </c>
      <c r="G8" s="4" t="s">
        <v>48</v>
      </c>
      <c r="H8" s="9">
        <v>-1</v>
      </c>
      <c r="I8" s="6">
        <v>42759</v>
      </c>
      <c r="J8" s="4" t="s">
        <v>614</v>
      </c>
      <c r="K8" s="10" t="s">
        <v>614</v>
      </c>
      <c r="L8" s="7">
        <f>_xll.AtlasFormulas.AtlasFunctions.AtlasBalance("PROD",DataAreaId,"T.LedgerTrans","Sum|AmountMST|0","","","","","","","AccountNum|Voucher","120010",$J8)</f>
        <v>0</v>
      </c>
      <c r="M8">
        <f>_xll.AtlasFormulas.AtlasFunctions.AtlasBalance("PROD",DataAreaId,"T.LedgerTrans","Sum|AmountMST|0","","","","","","","AccountNum|Voucher","120010",$K8)</f>
        <v>0</v>
      </c>
    </row>
    <row r="9" spans="1:13" x14ac:dyDescent="0.25">
      <c r="A9" s="4" t="s">
        <v>283</v>
      </c>
      <c r="B9" s="7" t="str">
        <f>_xll.AtlasFormulas.AtlasFunctions.AtlasTable("PROD",DataAreaId,"T.SalesTable","%CustAccount","","","","","","","SalesId",$A9)</f>
        <v>364-000055</v>
      </c>
      <c r="C9" s="7" t="str">
        <f>_xll.AtlasFormulas.AtlasFunctions.AtlasTable("PROD",DataAreaId,"T.CustTable","%Name","","","","","","","AccountNum",$B9)</f>
        <v>Aannemingsmaatschappij van Gelder B.V.</v>
      </c>
      <c r="D9" s="4" t="s">
        <v>235</v>
      </c>
      <c r="E9" s="4" t="s">
        <v>237</v>
      </c>
      <c r="F9" s="6">
        <v>42831</v>
      </c>
      <c r="G9" s="4" t="s">
        <v>48</v>
      </c>
      <c r="H9" s="9">
        <v>-1649</v>
      </c>
      <c r="I9" s="6">
        <v>42831</v>
      </c>
      <c r="J9" s="4" t="s">
        <v>613</v>
      </c>
      <c r="K9" s="10" t="s">
        <v>613</v>
      </c>
      <c r="L9" s="7">
        <f>_xll.AtlasFormulas.AtlasFunctions.AtlasBalance("PROD",DataAreaId,"T.LedgerTrans","Sum|AmountMST|0","","","","","","","AccountNum|Voucher","120010",$J9)</f>
        <v>0</v>
      </c>
      <c r="M9">
        <f>_xll.AtlasFormulas.AtlasFunctions.AtlasBalance("PROD",DataAreaId,"T.LedgerTrans","Sum|AmountMST|0","","","","","","","AccountNum|Voucher","120010",$K9)</f>
        <v>0</v>
      </c>
    </row>
    <row r="10" spans="1:13" x14ac:dyDescent="0.25">
      <c r="A10" s="4" t="s">
        <v>274</v>
      </c>
      <c r="B10" s="7" t="str">
        <f>_xll.AtlasFormulas.AtlasFunctions.AtlasTable("PROD",DataAreaId,"T.SalesTable","%CustAccount","","","","","","","SalesId",$A10)</f>
        <v>364-000107</v>
      </c>
      <c r="C10" s="7" t="str">
        <f>_xll.AtlasFormulas.AtlasFunctions.AtlasTable("PROD",DataAreaId,"T.CustTable","%Name","","","","","","","AccountNum",$B10)</f>
        <v>Boskalis NL B.V.</v>
      </c>
      <c r="D10" s="4" t="s">
        <v>235</v>
      </c>
      <c r="E10" s="4" t="s">
        <v>237</v>
      </c>
      <c r="F10" s="6">
        <v>42759</v>
      </c>
      <c r="G10" s="4" t="s">
        <v>48</v>
      </c>
      <c r="H10" s="9">
        <v>-1</v>
      </c>
      <c r="I10" s="6">
        <v>42759</v>
      </c>
      <c r="J10" s="4" t="s">
        <v>619</v>
      </c>
      <c r="K10" s="10" t="s">
        <v>619</v>
      </c>
      <c r="L10" s="7">
        <f>_xll.AtlasFormulas.AtlasFunctions.AtlasBalance("PROD",DataAreaId,"T.LedgerTrans","Sum|AmountMST|0","","","","","","","AccountNum|Voucher","120010",$J10)</f>
        <v>0</v>
      </c>
      <c r="M10">
        <f>_xll.AtlasFormulas.AtlasFunctions.AtlasBalance("PROD",DataAreaId,"T.LedgerTrans","Sum|AmountMST|0","","","","","","","AccountNum|Voucher","120010",$K10)</f>
        <v>0</v>
      </c>
    </row>
    <row r="11" spans="1:13" x14ac:dyDescent="0.25">
      <c r="A11" s="4" t="s">
        <v>310</v>
      </c>
      <c r="B11" s="7" t="str">
        <f>_xll.AtlasFormulas.AtlasFunctions.AtlasTable("PROD",DataAreaId,"T.SalesTable","%CustAccount","","","","","","","SalesId",$A11)</f>
        <v>364-000076</v>
      </c>
      <c r="C11" s="7" t="str">
        <f>_xll.AtlasFormulas.AtlasFunctions.AtlasTable("PROD",DataAreaId,"T.CustTable","%Name","","","","","","","AccountNum",$B11)</f>
        <v>Heijmans Wegen B.V. Regio Zuid</v>
      </c>
      <c r="D11" s="4" t="s">
        <v>65</v>
      </c>
      <c r="E11" s="4" t="s">
        <v>64</v>
      </c>
      <c r="F11" s="6">
        <v>42902</v>
      </c>
      <c r="G11" s="4" t="s">
        <v>48</v>
      </c>
      <c r="H11" s="9">
        <v>-145.5</v>
      </c>
      <c r="I11" s="6">
        <v>42902</v>
      </c>
      <c r="J11" s="4" t="s">
        <v>615</v>
      </c>
      <c r="K11" s="10" t="s">
        <v>615</v>
      </c>
      <c r="L11" s="7">
        <f>_xll.AtlasFormulas.AtlasFunctions.AtlasBalance("PROD",DataAreaId,"T.LedgerTrans","Sum|AmountMST|0","","","","","","","AccountNum|Voucher","120010",$J11)</f>
        <v>-2383.5</v>
      </c>
      <c r="M11">
        <f>_xll.AtlasFormulas.AtlasFunctions.AtlasBalance("PROD",DataAreaId,"T.LedgerTrans","Sum|AmountMST|0","","","","","","","AccountNum|Voucher","120010",$K11)</f>
        <v>-2383.5</v>
      </c>
    </row>
    <row r="12" spans="1:13" x14ac:dyDescent="0.25">
      <c r="A12" s="4" t="s">
        <v>302</v>
      </c>
      <c r="B12" s="7" t="str">
        <f>_xll.AtlasFormulas.AtlasFunctions.AtlasTable("PROD",DataAreaId,"T.SalesTable","%CustAccount","","","","","","","SalesId",$A12)</f>
        <v>364-000044</v>
      </c>
      <c r="C12" s="7" t="str">
        <f>_xll.AtlasFormulas.AtlasFunctions.AtlasTable("PROD",DataAreaId,"T.CustTable","%Name","","","","","","","AccountNum",$B12)</f>
        <v>Schagen Infra B.V.</v>
      </c>
      <c r="D12" s="4" t="s">
        <v>65</v>
      </c>
      <c r="E12" s="4" t="s">
        <v>64</v>
      </c>
      <c r="F12" s="6">
        <v>42887</v>
      </c>
      <c r="G12" s="4" t="s">
        <v>48</v>
      </c>
      <c r="H12" s="9">
        <v>-388</v>
      </c>
      <c r="I12" s="6">
        <v>42887</v>
      </c>
      <c r="J12" s="4" t="s">
        <v>616</v>
      </c>
      <c r="K12" s="10" t="s">
        <v>616</v>
      </c>
      <c r="L12" s="7">
        <f>_xll.AtlasFormulas.AtlasFunctions.AtlasBalance("PROD",DataAreaId,"T.LedgerTrans","Sum|AmountMST|0","","","","","","","AccountNum|Voucher","120010",$J12)</f>
        <v>-10234.14</v>
      </c>
      <c r="M12">
        <f>_xll.AtlasFormulas.AtlasFunctions.AtlasBalance("PROD",DataAreaId,"T.LedgerTrans","Sum|AmountMST|0","","","","","","","AccountNum|Voucher","120010",$K12)</f>
        <v>-10234.14</v>
      </c>
    </row>
    <row r="13" spans="1:13" x14ac:dyDescent="0.25">
      <c r="A13" s="4" t="s">
        <v>296</v>
      </c>
      <c r="B13" s="7" t="str">
        <f>_xll.AtlasFormulas.AtlasFunctions.AtlasTable("PROD",DataAreaId,"T.SalesTable","%CustAccount","","","","","","","SalesId",$A13)</f>
        <v>364-000123</v>
      </c>
      <c r="C13" s="7" t="str">
        <f>_xll.AtlasFormulas.AtlasFunctions.AtlasTable("PROD",DataAreaId,"T.CustTable","%Name","","","","","","","AccountNum",$B13)</f>
        <v>Roelofs Wegenbouw B.V., den Ham</v>
      </c>
      <c r="D13" s="4" t="s">
        <v>65</v>
      </c>
      <c r="E13" s="4" t="s">
        <v>64</v>
      </c>
      <c r="F13" s="6">
        <v>42871</v>
      </c>
      <c r="G13" s="4" t="s">
        <v>48</v>
      </c>
      <c r="H13" s="9">
        <v>-135.80000000000001</v>
      </c>
      <c r="I13" s="6">
        <v>42871</v>
      </c>
      <c r="J13" s="4" t="s">
        <v>617</v>
      </c>
      <c r="K13" s="10" t="s">
        <v>617</v>
      </c>
      <c r="L13" s="7">
        <f>_xll.AtlasFormulas.AtlasFunctions.AtlasBalance("PROD",DataAreaId,"T.LedgerTrans","Sum|AmountMST|0","","","","","","","AccountNum|Voucher","120010",$J13)</f>
        <v>0</v>
      </c>
      <c r="M13">
        <f>_xll.AtlasFormulas.AtlasFunctions.AtlasBalance("PROD",DataAreaId,"T.LedgerTrans","Sum|AmountMST|0","","","","","","","AccountNum|Voucher","120010",$K13)</f>
        <v>0</v>
      </c>
    </row>
    <row r="14" spans="1:13" x14ac:dyDescent="0.25">
      <c r="A14" s="4" t="s">
        <v>358</v>
      </c>
      <c r="B14" s="7" t="str">
        <f>_xll.AtlasFormulas.AtlasFunctions.AtlasTable("PROD",DataAreaId,"T.SalesTable","%CustAccount","","","","","","","SalesId",$A14)</f>
        <v>364-000092</v>
      </c>
      <c r="C14" s="7" t="str">
        <f>_xll.AtlasFormulas.AtlasFunctions.AtlasTable("PROD",DataAreaId,"T.CustTable","%Name","","","","","","","AccountNum",$B14)</f>
        <v>Grizaco NV</v>
      </c>
      <c r="D14" s="4" t="s">
        <v>65</v>
      </c>
      <c r="E14" s="4" t="s">
        <v>64</v>
      </c>
      <c r="F14" s="6">
        <v>42914</v>
      </c>
      <c r="G14" s="4" t="s">
        <v>48</v>
      </c>
      <c r="H14" s="9">
        <v>-48.5</v>
      </c>
      <c r="I14" s="6">
        <v>42914</v>
      </c>
      <c r="J14" s="4" t="s">
        <v>2370</v>
      </c>
      <c r="K14" s="10" t="s">
        <v>2370</v>
      </c>
      <c r="L14" s="7">
        <f>_xll.AtlasFormulas.AtlasFunctions.AtlasBalance("PROD",DataAreaId,"T.LedgerTrans","Sum|AmountMST|0","","","","","","","AccountNum|Voucher","120010",$J14)</f>
        <v>-358.9</v>
      </c>
      <c r="M14">
        <f>_xll.AtlasFormulas.AtlasFunctions.AtlasBalance("PROD",DataAreaId,"T.LedgerTrans","Sum|AmountMST|0","","","","","","","AccountNum|Voucher","120010",$K14)</f>
        <v>-358.9</v>
      </c>
    </row>
    <row r="15" spans="1:13" x14ac:dyDescent="0.25">
      <c r="A15" s="4" t="s">
        <v>262</v>
      </c>
      <c r="B15" s="7" t="str">
        <f>_xll.AtlasFormulas.AtlasFunctions.AtlasTable("PROD",DataAreaId,"T.SalesTable","%CustAccount","","","","","","","SalesId",$A15)</f>
        <v>364-000044</v>
      </c>
      <c r="C15" s="7" t="str">
        <f>_xll.AtlasFormulas.AtlasFunctions.AtlasTable("PROD",DataAreaId,"T.CustTable","%Name","","","","","","","AccountNum",$B15)</f>
        <v>Schagen Infra B.V.</v>
      </c>
      <c r="D15" s="4" t="s">
        <v>332</v>
      </c>
      <c r="E15" s="4" t="s">
        <v>105</v>
      </c>
      <c r="F15" s="6">
        <v>42914</v>
      </c>
      <c r="G15" s="4" t="s">
        <v>48</v>
      </c>
      <c r="H15" s="9">
        <v>-390</v>
      </c>
      <c r="I15" s="6">
        <v>42914</v>
      </c>
      <c r="J15" s="4" t="s">
        <v>2357</v>
      </c>
      <c r="K15" s="10" t="s">
        <v>2357</v>
      </c>
      <c r="L15" s="7">
        <f>_xll.AtlasFormulas.AtlasFunctions.AtlasBalance("PROD",DataAreaId,"T.LedgerTrans","Sum|AmountMST|0","","","","","","","AccountNum|Voucher","120010",$J15)</f>
        <v>-10471.5</v>
      </c>
      <c r="M15">
        <f>_xll.AtlasFormulas.AtlasFunctions.AtlasBalance("PROD",DataAreaId,"T.LedgerTrans","Sum|AmountMST|0","","","","","","","AccountNum|Voucher","120010",$K15)</f>
        <v>-10471.5</v>
      </c>
    </row>
    <row r="16" spans="1:13" x14ac:dyDescent="0.25">
      <c r="A16" s="4" t="s">
        <v>286</v>
      </c>
      <c r="B16" s="7" t="str">
        <f>_xll.AtlasFormulas.AtlasFunctions.AtlasTable("PROD",DataAreaId,"T.SalesTable","%CustAccount","","","","","","","SalesId",$A16)</f>
        <v>364-000044</v>
      </c>
      <c r="C16" s="7" t="str">
        <f>_xll.AtlasFormulas.AtlasFunctions.AtlasTable("PROD",DataAreaId,"T.CustTable","%Name","","","","","","","AccountNum",$B16)</f>
        <v>Schagen Infra B.V.</v>
      </c>
      <c r="D16" s="4" t="s">
        <v>98</v>
      </c>
      <c r="E16" s="4" t="s">
        <v>99</v>
      </c>
      <c r="F16" s="6">
        <v>42835</v>
      </c>
      <c r="G16" s="4" t="s">
        <v>48</v>
      </c>
      <c r="H16" s="9">
        <v>-242.5</v>
      </c>
      <c r="I16" s="6">
        <v>42835</v>
      </c>
      <c r="J16" s="4" t="s">
        <v>620</v>
      </c>
      <c r="K16" s="10" t="s">
        <v>620</v>
      </c>
      <c r="L16" s="7">
        <f>_xll.AtlasFormulas.AtlasFunctions.AtlasBalance("PROD",DataAreaId,"T.LedgerTrans","Sum|AmountMST|0","","","","","","","AccountNum|Voucher","120010",$J16)</f>
        <v>-7239.3</v>
      </c>
      <c r="M16">
        <f>_xll.AtlasFormulas.AtlasFunctions.AtlasBalance("PROD",DataAreaId,"T.LedgerTrans","Sum|AmountMST|0","","","","","","","AccountNum|Voucher","120010",$K16)</f>
        <v>-7239.3</v>
      </c>
    </row>
    <row r="17" spans="1:13" x14ac:dyDescent="0.25">
      <c r="A17" s="4" t="s">
        <v>344</v>
      </c>
      <c r="B17" s="7" t="str">
        <f>_xll.AtlasFormulas.AtlasFunctions.AtlasTable("PROD",DataAreaId,"T.SalesTable","%CustAccount","","","","","","","SalesId",$A17)</f>
        <v>364-000058</v>
      </c>
      <c r="C17" s="7" t="str">
        <f>_xll.AtlasFormulas.AtlasFunctions.AtlasTable("PROD",DataAreaId,"T.CustTable","%Name","","","","","","","AccountNum",$B17)</f>
        <v>D. van der Steen B.V.</v>
      </c>
      <c r="D17" s="4" t="s">
        <v>98</v>
      </c>
      <c r="E17" s="4" t="s">
        <v>99</v>
      </c>
      <c r="F17" s="6">
        <v>42859</v>
      </c>
      <c r="G17" s="4" t="s">
        <v>48</v>
      </c>
      <c r="H17" s="9">
        <v>-242.5</v>
      </c>
      <c r="I17" s="6">
        <v>42859</v>
      </c>
      <c r="J17" s="4" t="s">
        <v>618</v>
      </c>
      <c r="K17" s="10" t="s">
        <v>618</v>
      </c>
      <c r="L17" s="7">
        <f>_xll.AtlasFormulas.AtlasFunctions.AtlasBalance("PROD",DataAreaId,"T.LedgerTrans","Sum|AmountMST|0","","","","","","","AccountNum|Voucher","120010",$J17)</f>
        <v>-1333.75</v>
      </c>
      <c r="M17">
        <f>_xll.AtlasFormulas.AtlasFunctions.AtlasBalance("PROD",DataAreaId,"T.LedgerTrans","Sum|AmountMST|0","","","","","","","AccountNum|Voucher","120010",$K17)</f>
        <v>-1333.75</v>
      </c>
    </row>
    <row r="18" spans="1:13" x14ac:dyDescent="0.25">
      <c r="A18" s="4" t="s">
        <v>238</v>
      </c>
      <c r="B18" s="7" t="str">
        <f>_xll.AtlasFormulas.AtlasFunctions.AtlasTable("PROD",DataAreaId,"T.SalesTable","%CustAccount","","","","","","","SalesId",$A18)</f>
        <v>364-000058</v>
      </c>
      <c r="C18" s="7" t="str">
        <f>_xll.AtlasFormulas.AtlasFunctions.AtlasTable("PROD",DataAreaId,"T.CustTable","%Name","","","","","","","AccountNum",$B18)</f>
        <v>D. van der Steen B.V.</v>
      </c>
      <c r="D18" s="4" t="s">
        <v>98</v>
      </c>
      <c r="E18" s="4" t="s">
        <v>99</v>
      </c>
      <c r="F18" s="6">
        <v>42909</v>
      </c>
      <c r="G18" s="4" t="s">
        <v>48</v>
      </c>
      <c r="H18" s="9">
        <v>-102.25</v>
      </c>
      <c r="I18" s="6">
        <v>42909</v>
      </c>
      <c r="J18" s="4" t="s">
        <v>2322</v>
      </c>
      <c r="K18" s="10" t="s">
        <v>2322</v>
      </c>
      <c r="L18" s="7">
        <f>_xll.AtlasFormulas.AtlasFunctions.AtlasBalance("PROD",DataAreaId,"T.LedgerTrans","Sum|AmountMST|0","","","","","","","AccountNum|Voucher","120010",$J18)</f>
        <v>-562.38</v>
      </c>
      <c r="M18">
        <f>_xll.AtlasFormulas.AtlasFunctions.AtlasBalance("PROD",DataAreaId,"T.LedgerTrans","Sum|AmountMST|0","","","","","","","AccountNum|Voucher","120010",$K18)</f>
        <v>-562.38</v>
      </c>
    </row>
    <row r="19" spans="1:13" x14ac:dyDescent="0.25">
      <c r="A19" s="4" t="s">
        <v>296</v>
      </c>
      <c r="B19" s="7" t="str">
        <f>_xll.AtlasFormulas.AtlasFunctions.AtlasTable("PROD",DataAreaId,"T.SalesTable","%CustAccount","","","","","","","SalesId",$A19)</f>
        <v>364-000123</v>
      </c>
      <c r="C19" s="7" t="str">
        <f>_xll.AtlasFormulas.AtlasFunctions.AtlasTable("PROD",DataAreaId,"T.CustTable","%Name","","","","","","","AccountNum",$B19)</f>
        <v>Roelofs Wegenbouw B.V., den Ham</v>
      </c>
      <c r="D19" s="4" t="s">
        <v>100</v>
      </c>
      <c r="E19" s="4" t="s">
        <v>64</v>
      </c>
      <c r="F19" s="6">
        <v>42871</v>
      </c>
      <c r="G19" s="4" t="s">
        <v>48</v>
      </c>
      <c r="H19" s="9">
        <v>-210</v>
      </c>
      <c r="I19" s="6">
        <v>42871</v>
      </c>
      <c r="J19" s="4" t="s">
        <v>617</v>
      </c>
      <c r="K19" s="10" t="s">
        <v>617</v>
      </c>
      <c r="L19" s="7">
        <f>_xll.AtlasFormulas.AtlasFunctions.AtlasBalance("PROD",DataAreaId,"T.LedgerTrans","Sum|AmountMST|0","","","","","","","AccountNum|Voucher","120010",$J19)</f>
        <v>0</v>
      </c>
      <c r="M19">
        <f>_xll.AtlasFormulas.AtlasFunctions.AtlasBalance("PROD",DataAreaId,"T.LedgerTrans","Sum|AmountMST|0","","","","","","","AccountNum|Voucher","120010",$K19)</f>
        <v>0</v>
      </c>
    </row>
    <row r="20" spans="1:13" x14ac:dyDescent="0.25">
      <c r="A20" s="4" t="s">
        <v>302</v>
      </c>
      <c r="B20" s="7" t="str">
        <f>_xll.AtlasFormulas.AtlasFunctions.AtlasTable("PROD",DataAreaId,"T.SalesTable","%CustAccount","","","","","","","SalesId",$A20)</f>
        <v>364-000044</v>
      </c>
      <c r="C20" s="7" t="str">
        <f>_xll.AtlasFormulas.AtlasFunctions.AtlasTable("PROD",DataAreaId,"T.CustTable","%Name","","","","","","","AccountNum",$B20)</f>
        <v>Schagen Infra B.V.</v>
      </c>
      <c r="D20" s="4" t="s">
        <v>100</v>
      </c>
      <c r="E20" s="4" t="s">
        <v>64</v>
      </c>
      <c r="F20" s="6">
        <v>42887</v>
      </c>
      <c r="G20" s="4" t="s">
        <v>48</v>
      </c>
      <c r="H20" s="9">
        <v>-375</v>
      </c>
      <c r="I20" s="6">
        <v>42887</v>
      </c>
      <c r="J20" s="4" t="s">
        <v>616</v>
      </c>
      <c r="K20" s="10" t="s">
        <v>616</v>
      </c>
      <c r="L20" s="7">
        <f>_xll.AtlasFormulas.AtlasFunctions.AtlasBalance("PROD",DataAreaId,"T.LedgerTrans","Sum|AmountMST|0","","","","","","","AccountNum|Voucher","120010",$J20)</f>
        <v>-10234.14</v>
      </c>
      <c r="M20">
        <f>_xll.AtlasFormulas.AtlasFunctions.AtlasBalance("PROD",DataAreaId,"T.LedgerTrans","Sum|AmountMST|0","","","","","","","AccountNum|Voucher","120010",$K20)</f>
        <v>-10234.14</v>
      </c>
    </row>
    <row r="21" spans="1:13" x14ac:dyDescent="0.25">
      <c r="A21" s="4" t="s">
        <v>279</v>
      </c>
      <c r="B21" s="7" t="str">
        <f>_xll.AtlasFormulas.AtlasFunctions.AtlasTable("PROD",DataAreaId,"T.SalesTable","%CustAccount","","","","","","","SalesId",$A21)</f>
        <v>364-000129</v>
      </c>
      <c r="C21" s="7" t="str">
        <f>_xll.AtlasFormulas.AtlasFunctions.AtlasTable("PROD",DataAreaId,"T.CustTable","%Name","","","","","","","AccountNum",$B21)</f>
        <v>SAAone GWW V.O.F.</v>
      </c>
      <c r="D21" s="4" t="s">
        <v>100</v>
      </c>
      <c r="E21" s="4" t="s">
        <v>64</v>
      </c>
      <c r="F21" s="6">
        <v>42829</v>
      </c>
      <c r="G21" s="4" t="s">
        <v>48</v>
      </c>
      <c r="H21" s="9">
        <v>-375</v>
      </c>
      <c r="I21" s="6">
        <v>42829</v>
      </c>
      <c r="J21" s="4" t="s">
        <v>622</v>
      </c>
      <c r="K21" s="10" t="s">
        <v>622</v>
      </c>
      <c r="L21" s="7">
        <f>_xll.AtlasFormulas.AtlasFunctions.AtlasBalance("PROD",DataAreaId,"T.LedgerTrans","Sum|AmountMST|0","","","","","","","AccountNum|Voucher","120010",$J21)</f>
        <v>204.21</v>
      </c>
      <c r="M21">
        <f>_xll.AtlasFormulas.AtlasFunctions.AtlasBalance("PROD",DataAreaId,"T.LedgerTrans","Sum|AmountMST|0","","","","","","","AccountNum|Voucher","120010",$K21)</f>
        <v>204.21</v>
      </c>
    </row>
    <row r="22" spans="1:13" x14ac:dyDescent="0.25">
      <c r="A22" s="4" t="s">
        <v>299</v>
      </c>
      <c r="B22" s="7" t="str">
        <f>_xll.AtlasFormulas.AtlasFunctions.AtlasTable("PROD",DataAreaId,"T.SalesTable","%CustAccount","","","","","","","SalesId",$A22)</f>
        <v>364-000058</v>
      </c>
      <c r="C22" s="7" t="str">
        <f>_xll.AtlasFormulas.AtlasFunctions.AtlasTable("PROD",DataAreaId,"T.CustTable","%Name","","","","","","","AccountNum",$B22)</f>
        <v>D. van der Steen B.V.</v>
      </c>
      <c r="D22" s="4" t="s">
        <v>100</v>
      </c>
      <c r="E22" s="4" t="s">
        <v>64</v>
      </c>
      <c r="F22" s="6">
        <v>42887</v>
      </c>
      <c r="G22" s="4" t="s">
        <v>48</v>
      </c>
      <c r="H22" s="9">
        <v>-270</v>
      </c>
      <c r="I22" s="6">
        <v>42887</v>
      </c>
      <c r="J22" s="4" t="s">
        <v>621</v>
      </c>
      <c r="K22" s="10" t="s">
        <v>621</v>
      </c>
      <c r="L22" s="7">
        <f>_xll.AtlasFormulas.AtlasFunctions.AtlasBalance("PROD",DataAreaId,"T.LedgerTrans","Sum|AmountMST|0","","","","","","","AccountNum|Voucher","120010",$J22)</f>
        <v>-2021.25</v>
      </c>
      <c r="M22">
        <f>_xll.AtlasFormulas.AtlasFunctions.AtlasBalance("PROD",DataAreaId,"T.LedgerTrans","Sum|AmountMST|0","","","","","","","AccountNum|Voucher","120010",$K22)</f>
        <v>-2021.25</v>
      </c>
    </row>
    <row r="23" spans="1:13" x14ac:dyDescent="0.25">
      <c r="A23" s="4" t="s">
        <v>318</v>
      </c>
      <c r="B23" s="7" t="str">
        <f>_xll.AtlasFormulas.AtlasFunctions.AtlasTable("PROD",DataAreaId,"T.SalesTable","%CustAccount","","","","","","","SalesId",$A23)</f>
        <v>364-000028</v>
      </c>
      <c r="C23" s="7" t="str">
        <f>_xll.AtlasFormulas.AtlasFunctions.AtlasTable("PROD",DataAreaId,"T.CustTable","%Name","","","","","","","AccountNum",$B23)</f>
        <v>BAM Wegen Regio Zuidwest</v>
      </c>
      <c r="D23" s="4" t="s">
        <v>66</v>
      </c>
      <c r="E23" s="4" t="s">
        <v>64</v>
      </c>
      <c r="F23" s="6">
        <v>42909</v>
      </c>
      <c r="G23" s="4" t="s">
        <v>48</v>
      </c>
      <c r="H23" s="9">
        <v>-163</v>
      </c>
      <c r="I23" s="6">
        <v>42909</v>
      </c>
      <c r="J23" s="4" t="s">
        <v>2330</v>
      </c>
      <c r="K23" s="10" t="s">
        <v>2330</v>
      </c>
      <c r="L23" s="7">
        <f>_xll.AtlasFormulas.AtlasFunctions.AtlasBalance("PROD",DataAreaId,"T.LedgerTrans","Sum|AmountMST|0","","","","","","","AccountNum|Voucher","120010",$J23)</f>
        <v>-1206.2</v>
      </c>
      <c r="M23">
        <f>_xll.AtlasFormulas.AtlasFunctions.AtlasBalance("PROD",DataAreaId,"T.LedgerTrans","Sum|AmountMST|0","","","","","","","AccountNum|Voucher","120010",$K23)</f>
        <v>-1206.2</v>
      </c>
    </row>
    <row r="24" spans="1:13" x14ac:dyDescent="0.25">
      <c r="A24" s="4" t="s">
        <v>304</v>
      </c>
      <c r="B24" s="7" t="str">
        <f>_xll.AtlasFormulas.AtlasFunctions.AtlasTable("PROD",DataAreaId,"T.SalesTable","%CustAccount","","","","","","","SalesId",$A24)</f>
        <v>364-000025</v>
      </c>
      <c r="C24" s="7" t="str">
        <f>_xll.AtlasFormulas.AtlasFunctions.AtlasTable("PROD",DataAreaId,"T.CustTable","%Name","","","","","","","AccountNum",$B24)</f>
        <v>KWS Infra Leek</v>
      </c>
      <c r="D24" s="4" t="s">
        <v>66</v>
      </c>
      <c r="E24" s="4" t="s">
        <v>64</v>
      </c>
      <c r="F24" s="6">
        <v>42892</v>
      </c>
      <c r="G24" s="4" t="s">
        <v>48</v>
      </c>
      <c r="H24" s="9">
        <v>-1.25</v>
      </c>
      <c r="I24" s="6">
        <v>42892</v>
      </c>
      <c r="J24" s="4" t="s">
        <v>623</v>
      </c>
      <c r="K24" s="10" t="s">
        <v>623</v>
      </c>
      <c r="L24" s="7">
        <f>_xll.AtlasFormulas.AtlasFunctions.AtlasBalance("PROD",DataAreaId,"T.LedgerTrans","Sum|AmountMST|0","","","","","","","AccountNum|Voucher","120010",$J24)</f>
        <v>-8.25</v>
      </c>
      <c r="M24">
        <f>_xll.AtlasFormulas.AtlasFunctions.AtlasBalance("PROD",DataAreaId,"T.LedgerTrans","Sum|AmountMST|0","","","","","","","AccountNum|Voucher","120010",$K24)</f>
        <v>-8.25</v>
      </c>
    </row>
    <row r="25" spans="1:13" x14ac:dyDescent="0.25">
      <c r="A25" s="4" t="s">
        <v>330</v>
      </c>
      <c r="B25" s="7" t="str">
        <f>_xll.AtlasFormulas.AtlasFunctions.AtlasTable("PROD",DataAreaId,"T.SalesTable","%CustAccount","","","","","","","SalesId",$A25)</f>
        <v>364-000092</v>
      </c>
      <c r="C25" s="7" t="str">
        <f>_xll.AtlasFormulas.AtlasFunctions.AtlasTable("PROD",DataAreaId,"T.CustTable","%Name","","","","","","","AccountNum",$B25)</f>
        <v>Grizaco NV</v>
      </c>
      <c r="D25" s="4" t="s">
        <v>66</v>
      </c>
      <c r="E25" s="4" t="s">
        <v>64</v>
      </c>
      <c r="F25" s="6">
        <v>42902</v>
      </c>
      <c r="G25" s="4" t="s">
        <v>48</v>
      </c>
      <c r="H25" s="9">
        <v>-292.5</v>
      </c>
      <c r="I25" s="6">
        <v>42902</v>
      </c>
      <c r="J25" s="4" t="s">
        <v>624</v>
      </c>
      <c r="K25" s="10" t="s">
        <v>624</v>
      </c>
      <c r="L25" s="7">
        <f>_xll.AtlasFormulas.AtlasFunctions.AtlasBalance("PROD",DataAreaId,"T.LedgerTrans","Sum|AmountMST|0","","","","","","","AccountNum|Voucher","120010",$J25)</f>
        <v>-2164.5</v>
      </c>
      <c r="M25">
        <f>_xll.AtlasFormulas.AtlasFunctions.AtlasBalance("PROD",DataAreaId,"T.LedgerTrans","Sum|AmountMST|0","","","","","","","AccountNum|Voucher","120010",$K25)</f>
        <v>-2164.5</v>
      </c>
    </row>
    <row r="26" spans="1:13" x14ac:dyDescent="0.25">
      <c r="A26" s="4" t="s">
        <v>330</v>
      </c>
      <c r="B26" s="7" t="str">
        <f>_xll.AtlasFormulas.AtlasFunctions.AtlasTable("PROD",DataAreaId,"T.SalesTable","%CustAccount","","","","","","","SalesId",$A26)</f>
        <v>364-000092</v>
      </c>
      <c r="C26" s="7" t="str">
        <f>_xll.AtlasFormulas.AtlasFunctions.AtlasTable("PROD",DataAreaId,"T.CustTable","%Name","","","","","","","AccountNum",$B26)</f>
        <v>Grizaco NV</v>
      </c>
      <c r="D26" s="4" t="s">
        <v>66</v>
      </c>
      <c r="E26" s="4" t="s">
        <v>64</v>
      </c>
      <c r="F26" s="6">
        <v>42902</v>
      </c>
      <c r="G26" s="4" t="s">
        <v>48</v>
      </c>
      <c r="H26" s="9">
        <v>-1468.3</v>
      </c>
      <c r="I26" s="6">
        <v>42902</v>
      </c>
      <c r="J26" s="4" t="s">
        <v>625</v>
      </c>
      <c r="K26" s="10" t="s">
        <v>625</v>
      </c>
      <c r="L26" s="7">
        <f>_xll.AtlasFormulas.AtlasFunctions.AtlasBalance("PROD",DataAreaId,"T.LedgerTrans","Sum|AmountMST|0","","","","","","","AccountNum|Voucher","120010",$J26)</f>
        <v>-10865.42</v>
      </c>
      <c r="M26">
        <f>_xll.AtlasFormulas.AtlasFunctions.AtlasBalance("PROD",DataAreaId,"T.LedgerTrans","Sum|AmountMST|0","","","","","","","AccountNum|Voucher","120010",$K26)</f>
        <v>-10865.42</v>
      </c>
    </row>
    <row r="27" spans="1:13" x14ac:dyDescent="0.25">
      <c r="A27" s="4" t="s">
        <v>358</v>
      </c>
      <c r="B27" s="7" t="str">
        <f>_xll.AtlasFormulas.AtlasFunctions.AtlasTable("PROD",DataAreaId,"T.SalesTable","%CustAccount","","","","","","","SalesId",$A27)</f>
        <v>364-000092</v>
      </c>
      <c r="C27" s="7" t="str">
        <f>_xll.AtlasFormulas.AtlasFunctions.AtlasTable("PROD",DataAreaId,"T.CustTable","%Name","","","","","","","AccountNum",$B27)</f>
        <v>Grizaco NV</v>
      </c>
      <c r="D27" s="4" t="s">
        <v>66</v>
      </c>
      <c r="E27" s="4" t="s">
        <v>64</v>
      </c>
      <c r="F27" s="6">
        <v>42914</v>
      </c>
      <c r="G27" s="4" t="s">
        <v>48</v>
      </c>
      <c r="H27" s="9">
        <v>-602.5</v>
      </c>
      <c r="I27" s="6">
        <v>42914</v>
      </c>
      <c r="J27" s="4" t="s">
        <v>2372</v>
      </c>
      <c r="K27" s="10" t="s">
        <v>2372</v>
      </c>
      <c r="L27" s="7">
        <f>_xll.AtlasFormulas.AtlasFunctions.AtlasBalance("PROD",DataAreaId,"T.LedgerTrans","Sum|AmountMST|0","","","","","","","AccountNum|Voucher","120010",$J27)</f>
        <v>-4458.5</v>
      </c>
      <c r="M27">
        <f>_xll.AtlasFormulas.AtlasFunctions.AtlasBalance("PROD",DataAreaId,"T.LedgerTrans","Sum|AmountMST|0","","","","","","","AccountNum|Voucher","120010",$K27)</f>
        <v>-4458.5</v>
      </c>
    </row>
    <row r="28" spans="1:13" x14ac:dyDescent="0.25">
      <c r="A28" s="4" t="s">
        <v>313</v>
      </c>
      <c r="B28" s="7" t="str">
        <f>_xll.AtlasFormulas.AtlasFunctions.AtlasTable("PROD",DataAreaId,"T.SalesTable","%CustAccount","","","","","","","SalesId",$A28)</f>
        <v>364-000129</v>
      </c>
      <c r="C28" s="7" t="str">
        <f>_xll.AtlasFormulas.AtlasFunctions.AtlasTable("PROD",DataAreaId,"T.CustTable","%Name","","","","","","","AccountNum",$B28)</f>
        <v>SAAone GWW V.O.F.</v>
      </c>
      <c r="D28" s="4" t="s">
        <v>66</v>
      </c>
      <c r="E28" s="4" t="s">
        <v>64</v>
      </c>
      <c r="F28" s="6">
        <v>42902</v>
      </c>
      <c r="G28" s="4" t="s">
        <v>48</v>
      </c>
      <c r="H28" s="9">
        <v>-146.25</v>
      </c>
      <c r="I28" s="6">
        <v>42902</v>
      </c>
      <c r="J28" s="4" t="s">
        <v>626</v>
      </c>
      <c r="K28" s="10" t="s">
        <v>626</v>
      </c>
      <c r="L28" s="7">
        <f>_xll.AtlasFormulas.AtlasFunctions.AtlasBalance("PROD",DataAreaId,"T.LedgerTrans","Sum|AmountMST|0","","","","","","","AccountNum|Voucher","120010",$J28)</f>
        <v>-987.19</v>
      </c>
      <c r="M28">
        <f>_xll.AtlasFormulas.AtlasFunctions.AtlasBalance("PROD",DataAreaId,"T.LedgerTrans","Sum|AmountMST|0","","","","","","","AccountNum|Voucher","120010",$K28)</f>
        <v>-987.19</v>
      </c>
    </row>
    <row r="29" spans="1:13" x14ac:dyDescent="0.25">
      <c r="A29" s="4" t="s">
        <v>291</v>
      </c>
      <c r="B29" s="7" t="str">
        <f>_xll.AtlasFormulas.AtlasFunctions.AtlasTable("PROD",DataAreaId,"T.SalesTable","%CustAccount","","","","","","","SalesId",$A29)</f>
        <v>364-000097</v>
      </c>
      <c r="C29" s="7" t="str">
        <f>_xll.AtlasFormulas.AtlasFunctions.AtlasTable("PROD",DataAreaId,"T.CustTable","%Name","","","","","","","AccountNum",$B29)</f>
        <v>Heijmans Wegen</v>
      </c>
      <c r="D29" s="4" t="s">
        <v>66</v>
      </c>
      <c r="E29" s="4" t="s">
        <v>64</v>
      </c>
      <c r="F29" s="6">
        <v>42874</v>
      </c>
      <c r="G29" s="4" t="s">
        <v>48</v>
      </c>
      <c r="H29" s="9">
        <v>-48.75</v>
      </c>
      <c r="I29" s="6">
        <v>42874</v>
      </c>
      <c r="J29" s="4" t="s">
        <v>627</v>
      </c>
      <c r="K29" s="10" t="s">
        <v>627</v>
      </c>
      <c r="L29" s="7">
        <f>_xll.AtlasFormulas.AtlasFunctions.AtlasBalance("PROD",DataAreaId,"T.LedgerTrans","Sum|AmountMST|0","","","","","","","AccountNum|Voucher","120010",$J29)</f>
        <v>-358.31</v>
      </c>
      <c r="M29">
        <f>_xll.AtlasFormulas.AtlasFunctions.AtlasBalance("PROD",DataAreaId,"T.LedgerTrans","Sum|AmountMST|0","","","","","","","AccountNum|Voucher","120010",$K29)</f>
        <v>-358.31</v>
      </c>
    </row>
    <row r="30" spans="1:13" x14ac:dyDescent="0.25">
      <c r="A30" s="4" t="s">
        <v>291</v>
      </c>
      <c r="B30" s="7" t="str">
        <f>_xll.AtlasFormulas.AtlasFunctions.AtlasTable("PROD",DataAreaId,"T.SalesTable","%CustAccount","","","","","","","SalesId",$A30)</f>
        <v>364-000097</v>
      </c>
      <c r="C30" s="7" t="str">
        <f>_xll.AtlasFormulas.AtlasFunctions.AtlasTable("PROD",DataAreaId,"T.CustTable","%Name","","","","","","","AccountNum",$B30)</f>
        <v>Heijmans Wegen</v>
      </c>
      <c r="D30" s="4" t="s">
        <v>66</v>
      </c>
      <c r="E30" s="4" t="s">
        <v>64</v>
      </c>
      <c r="F30" s="6">
        <v>42874</v>
      </c>
      <c r="G30" s="4" t="s">
        <v>48</v>
      </c>
      <c r="H30" s="9">
        <v>-16.25</v>
      </c>
      <c r="I30" s="6">
        <v>42874</v>
      </c>
      <c r="J30" s="4" t="s">
        <v>628</v>
      </c>
      <c r="K30" s="10" t="s">
        <v>628</v>
      </c>
      <c r="L30" s="7">
        <f>_xll.AtlasFormulas.AtlasFunctions.AtlasBalance("PROD",DataAreaId,"T.LedgerTrans","Sum|AmountMST|0","","","","","","","AccountNum|Voucher","120010",$J30)</f>
        <v>-119.44</v>
      </c>
      <c r="M30">
        <f>_xll.AtlasFormulas.AtlasFunctions.AtlasBalance("PROD",DataAreaId,"T.LedgerTrans","Sum|AmountMST|0","","","","","","","AccountNum|Voucher","120010",$K30)</f>
        <v>-119.44</v>
      </c>
    </row>
    <row r="31" spans="1:13" x14ac:dyDescent="0.25">
      <c r="A31" s="4" t="s">
        <v>296</v>
      </c>
      <c r="B31" s="7" t="str">
        <f>_xll.AtlasFormulas.AtlasFunctions.AtlasTable("PROD",DataAreaId,"T.SalesTable","%CustAccount","","","","","","","SalesId",$A31)</f>
        <v>364-000123</v>
      </c>
      <c r="C31" s="7" t="str">
        <f>_xll.AtlasFormulas.AtlasFunctions.AtlasTable("PROD",DataAreaId,"T.CustTable","%Name","","","","","","","AccountNum",$B31)</f>
        <v>Roelofs Wegenbouw B.V., den Ham</v>
      </c>
      <c r="D31" s="4" t="s">
        <v>66</v>
      </c>
      <c r="E31" s="4" t="s">
        <v>64</v>
      </c>
      <c r="F31" s="6">
        <v>42871</v>
      </c>
      <c r="G31" s="4" t="s">
        <v>48</v>
      </c>
      <c r="H31" s="9">
        <v>-195</v>
      </c>
      <c r="I31" s="6">
        <v>42871</v>
      </c>
      <c r="J31" s="4" t="s">
        <v>617</v>
      </c>
      <c r="K31" s="10" t="s">
        <v>617</v>
      </c>
      <c r="L31" s="7">
        <f>_xll.AtlasFormulas.AtlasFunctions.AtlasBalance("PROD",DataAreaId,"T.LedgerTrans","Sum|AmountMST|0","","","","","","","AccountNum|Voucher","120010",$J31)</f>
        <v>0</v>
      </c>
      <c r="M31">
        <f>_xll.AtlasFormulas.AtlasFunctions.AtlasBalance("PROD",DataAreaId,"T.LedgerTrans","Sum|AmountMST|0","","","","","","","AccountNum|Voucher","120010",$K31)</f>
        <v>0</v>
      </c>
    </row>
    <row r="32" spans="1:13" x14ac:dyDescent="0.25">
      <c r="A32" s="4" t="s">
        <v>296</v>
      </c>
      <c r="B32" s="7" t="str">
        <f>_xll.AtlasFormulas.AtlasFunctions.AtlasTable("PROD",DataAreaId,"T.SalesTable","%CustAccount","","","","","","","SalesId",$A32)</f>
        <v>364-000123</v>
      </c>
      <c r="C32" s="7" t="str">
        <f>_xll.AtlasFormulas.AtlasFunctions.AtlasTable("PROD",DataAreaId,"T.CustTable","%Name","","","","","","","AccountNum",$B32)</f>
        <v>Roelofs Wegenbouw B.V., den Ham</v>
      </c>
      <c r="D32" s="4" t="s">
        <v>66</v>
      </c>
      <c r="E32" s="4" t="s">
        <v>64</v>
      </c>
      <c r="F32" s="6">
        <v>42871</v>
      </c>
      <c r="G32" s="4" t="s">
        <v>48</v>
      </c>
      <c r="H32" s="9">
        <v>-235.2</v>
      </c>
      <c r="I32" s="6">
        <v>42871</v>
      </c>
      <c r="J32" s="4" t="s">
        <v>629</v>
      </c>
      <c r="K32" s="10" t="s">
        <v>629</v>
      </c>
      <c r="L32" s="7">
        <f>_xll.AtlasFormulas.AtlasFunctions.AtlasBalance("PROD",DataAreaId,"T.LedgerTrans","Sum|AmountMST|0","","","","","","","AccountNum|Voucher","120010",$J32)</f>
        <v>0</v>
      </c>
      <c r="M32">
        <f>_xll.AtlasFormulas.AtlasFunctions.AtlasBalance("PROD",DataAreaId,"T.LedgerTrans","Sum|AmountMST|0","","","","","","","AccountNum|Voucher","120010",$K32)</f>
        <v>0</v>
      </c>
    </row>
    <row r="33" spans="1:13" x14ac:dyDescent="0.25">
      <c r="A33" s="4" t="s">
        <v>299</v>
      </c>
      <c r="B33" s="7" t="str">
        <f>_xll.AtlasFormulas.AtlasFunctions.AtlasTable("PROD",DataAreaId,"T.SalesTable","%CustAccount","","","","","","","SalesId",$A33)</f>
        <v>364-000058</v>
      </c>
      <c r="C33" s="7" t="str">
        <f>_xll.AtlasFormulas.AtlasFunctions.AtlasTable("PROD",DataAreaId,"T.CustTable","%Name","","","","","","","AccountNum",$B33)</f>
        <v>D. van der Steen B.V.</v>
      </c>
      <c r="D33" s="4" t="s">
        <v>66</v>
      </c>
      <c r="E33" s="4" t="s">
        <v>64</v>
      </c>
      <c r="F33" s="6">
        <v>42887</v>
      </c>
      <c r="G33" s="4" t="s">
        <v>48</v>
      </c>
      <c r="H33" s="9">
        <v>-97.5</v>
      </c>
      <c r="I33" s="6">
        <v>42887</v>
      </c>
      <c r="J33" s="4" t="s">
        <v>621</v>
      </c>
      <c r="K33" s="10" t="s">
        <v>621</v>
      </c>
      <c r="L33" s="7">
        <f>_xll.AtlasFormulas.AtlasFunctions.AtlasBalance("PROD",DataAreaId,"T.LedgerTrans","Sum|AmountMST|0","","","","","","","AccountNum|Voucher","120010",$J33)</f>
        <v>-2021.25</v>
      </c>
      <c r="M33">
        <f>_xll.AtlasFormulas.AtlasFunctions.AtlasBalance("PROD",DataAreaId,"T.LedgerTrans","Sum|AmountMST|0","","","","","","","AccountNum|Voucher","120010",$K33)</f>
        <v>-2021.25</v>
      </c>
    </row>
    <row r="34" spans="1:13" x14ac:dyDescent="0.25">
      <c r="A34" s="4" t="s">
        <v>302</v>
      </c>
      <c r="B34" s="7" t="str">
        <f>_xll.AtlasFormulas.AtlasFunctions.AtlasTable("PROD",DataAreaId,"T.SalesTable","%CustAccount","","","","","","","SalesId",$A34)</f>
        <v>364-000044</v>
      </c>
      <c r="C34" s="7" t="str">
        <f>_xll.AtlasFormulas.AtlasFunctions.AtlasTable("PROD",DataAreaId,"T.CustTable","%Name","","","","","","","AccountNum",$B34)</f>
        <v>Schagen Infra B.V.</v>
      </c>
      <c r="D34" s="4" t="s">
        <v>66</v>
      </c>
      <c r="E34" s="4" t="s">
        <v>64</v>
      </c>
      <c r="F34" s="6">
        <v>42887</v>
      </c>
      <c r="G34" s="4" t="s">
        <v>48</v>
      </c>
      <c r="H34" s="9">
        <v>-682.5</v>
      </c>
      <c r="I34" s="6">
        <v>42887</v>
      </c>
      <c r="J34" s="4" t="s">
        <v>616</v>
      </c>
      <c r="K34" s="10" t="s">
        <v>616</v>
      </c>
      <c r="L34" s="7">
        <f>_xll.AtlasFormulas.AtlasFunctions.AtlasBalance("PROD",DataAreaId,"T.LedgerTrans","Sum|AmountMST|0","","","","","","","AccountNum|Voucher","120010",$J34)</f>
        <v>-10234.14</v>
      </c>
      <c r="M34">
        <f>_xll.AtlasFormulas.AtlasFunctions.AtlasBalance("PROD",DataAreaId,"T.LedgerTrans","Sum|AmountMST|0","","","","","","","AccountNum|Voucher","120010",$K34)</f>
        <v>-10234.14</v>
      </c>
    </row>
    <row r="35" spans="1:13" x14ac:dyDescent="0.25">
      <c r="A35" s="4" t="s">
        <v>366</v>
      </c>
      <c r="B35" s="7" t="str">
        <f>_xll.AtlasFormulas.AtlasFunctions.AtlasTable("PROD",DataAreaId,"T.SalesTable","%CustAccount","","","","","","","SalesId",$A35)</f>
        <v>364-000022</v>
      </c>
      <c r="C35" s="7" t="str">
        <f>_xll.AtlasFormulas.AtlasFunctions.AtlasTable("PROD",DataAreaId,"T.CustTable","%Name","","","","","","","AccountNum",$B35)</f>
        <v>KWS Infra Rotterdam</v>
      </c>
      <c r="D35" s="4" t="s">
        <v>66</v>
      </c>
      <c r="E35" s="4" t="s">
        <v>64</v>
      </c>
      <c r="F35" s="6">
        <v>42870</v>
      </c>
      <c r="G35" s="4" t="s">
        <v>48</v>
      </c>
      <c r="H35" s="9">
        <v>-253.5</v>
      </c>
      <c r="I35" s="6">
        <v>42870</v>
      </c>
      <c r="J35" s="4" t="s">
        <v>630</v>
      </c>
      <c r="K35" s="10" t="s">
        <v>630</v>
      </c>
      <c r="L35" s="7">
        <f>_xll.AtlasFormulas.AtlasFunctions.AtlasBalance("PROD",DataAreaId,"T.LedgerTrans","Sum|AmountMST|0","","","","","","","AccountNum|Voucher","120010",$J35)</f>
        <v>0</v>
      </c>
      <c r="M35">
        <f>_xll.AtlasFormulas.AtlasFunctions.AtlasBalance("PROD",DataAreaId,"T.LedgerTrans","Sum|AmountMST|0","","","","","","","AccountNum|Voucher","120010",$K35)</f>
        <v>0</v>
      </c>
    </row>
    <row r="36" spans="1:13" x14ac:dyDescent="0.25">
      <c r="A36" s="4" t="s">
        <v>310</v>
      </c>
      <c r="B36" s="7" t="str">
        <f>_xll.AtlasFormulas.AtlasFunctions.AtlasTable("PROD",DataAreaId,"T.SalesTable","%CustAccount","","","","","","","SalesId",$A36)</f>
        <v>364-000076</v>
      </c>
      <c r="C36" s="7" t="str">
        <f>_xll.AtlasFormulas.AtlasFunctions.AtlasTable("PROD",DataAreaId,"T.CustTable","%Name","","","","","","","AccountNum",$B36)</f>
        <v>Heijmans Wegen B.V. Regio Zuid</v>
      </c>
      <c r="D36" s="4" t="s">
        <v>66</v>
      </c>
      <c r="E36" s="4" t="s">
        <v>64</v>
      </c>
      <c r="F36" s="6">
        <v>42902</v>
      </c>
      <c r="G36" s="4" t="s">
        <v>48</v>
      </c>
      <c r="H36" s="9">
        <v>-126.5</v>
      </c>
      <c r="I36" s="6">
        <v>42902</v>
      </c>
      <c r="J36" s="4" t="s">
        <v>632</v>
      </c>
      <c r="K36" s="10" t="s">
        <v>632</v>
      </c>
      <c r="L36" s="7">
        <f>_xll.AtlasFormulas.AtlasFunctions.AtlasBalance("PROD",DataAreaId,"T.LedgerTrans","Sum|AmountMST|0","","","","","","","AccountNum|Voucher","120010",$J36)</f>
        <v>-885.5</v>
      </c>
      <c r="M36">
        <f>_xll.AtlasFormulas.AtlasFunctions.AtlasBalance("PROD",DataAreaId,"T.LedgerTrans","Sum|AmountMST|0","","","","","","","AccountNum|Voucher","120010",$K36)</f>
        <v>-885.5</v>
      </c>
    </row>
    <row r="37" spans="1:13" x14ac:dyDescent="0.25">
      <c r="A37" s="4" t="s">
        <v>279</v>
      </c>
      <c r="B37" s="7" t="str">
        <f>_xll.AtlasFormulas.AtlasFunctions.AtlasTable("PROD",DataAreaId,"T.SalesTable","%CustAccount","","","","","","","SalesId",$A37)</f>
        <v>364-000129</v>
      </c>
      <c r="C37" s="7" t="str">
        <f>_xll.AtlasFormulas.AtlasFunctions.AtlasTable("PROD",DataAreaId,"T.CustTable","%Name","","","","","","","AccountNum",$B37)</f>
        <v>SAAone GWW V.O.F.</v>
      </c>
      <c r="D37" s="4" t="s">
        <v>66</v>
      </c>
      <c r="E37" s="4" t="s">
        <v>64</v>
      </c>
      <c r="F37" s="6">
        <v>42832</v>
      </c>
      <c r="G37" s="4" t="s">
        <v>48</v>
      </c>
      <c r="H37" s="9">
        <v>-175</v>
      </c>
      <c r="I37" s="6">
        <v>42832</v>
      </c>
      <c r="J37" s="4" t="s">
        <v>631</v>
      </c>
      <c r="K37" s="10" t="s">
        <v>631</v>
      </c>
      <c r="L37" s="7">
        <f>_xll.AtlasFormulas.AtlasFunctions.AtlasBalance("PROD",DataAreaId,"T.LedgerTrans","Sum|AmountMST|0","","","","","","","AccountNum|Voucher","120010",$J37)</f>
        <v>-1181.25</v>
      </c>
      <c r="M37">
        <f>_xll.AtlasFormulas.AtlasFunctions.AtlasBalance("PROD",DataAreaId,"T.LedgerTrans","Sum|AmountMST|0","","","","","","","AccountNum|Voucher","120010",$K37)</f>
        <v>-1181.25</v>
      </c>
    </row>
    <row r="38" spans="1:13" x14ac:dyDescent="0.25">
      <c r="A38" s="4" t="s">
        <v>286</v>
      </c>
      <c r="B38" s="7" t="str">
        <f>_xll.AtlasFormulas.AtlasFunctions.AtlasTable("PROD",DataAreaId,"T.SalesTable","%CustAccount","","","","","","","SalesId",$A38)</f>
        <v>364-000044</v>
      </c>
      <c r="C38" s="7" t="str">
        <f>_xll.AtlasFormulas.AtlasFunctions.AtlasTable("PROD",DataAreaId,"T.CustTable","%Name","","","","","","","AccountNum",$B38)</f>
        <v>Schagen Infra B.V.</v>
      </c>
      <c r="D38" s="4" t="s">
        <v>103</v>
      </c>
      <c r="E38" s="4" t="s">
        <v>99</v>
      </c>
      <c r="F38" s="6">
        <v>42835</v>
      </c>
      <c r="G38" s="4" t="s">
        <v>48</v>
      </c>
      <c r="H38" s="9">
        <v>-387</v>
      </c>
      <c r="I38" s="6">
        <v>42835</v>
      </c>
      <c r="J38" s="4" t="s">
        <v>633</v>
      </c>
      <c r="K38" s="10" t="s">
        <v>633</v>
      </c>
      <c r="L38" s="7">
        <f>_xll.AtlasFormulas.AtlasFunctions.AtlasBalance("PROD",DataAreaId,"T.LedgerTrans","Sum|AmountMST|0","","","","","","","AccountNum|Voucher","120010",$J38)</f>
        <v>-2739.96</v>
      </c>
      <c r="M38">
        <f>_xll.AtlasFormulas.AtlasFunctions.AtlasBalance("PROD",DataAreaId,"T.LedgerTrans","Sum|AmountMST|0","","","","","","","AccountNum|Voucher","120010",$K38)</f>
        <v>-2739.96</v>
      </c>
    </row>
    <row r="39" spans="1:13" x14ac:dyDescent="0.25">
      <c r="A39" s="4" t="s">
        <v>310</v>
      </c>
      <c r="B39" s="7" t="str">
        <f>_xll.AtlasFormulas.AtlasFunctions.AtlasTable("PROD",DataAreaId,"T.SalesTable","%CustAccount","","","","","","","SalesId",$A39)</f>
        <v>364-000076</v>
      </c>
      <c r="C39" s="7" t="str">
        <f>_xll.AtlasFormulas.AtlasFunctions.AtlasTable("PROD",DataAreaId,"T.CustTable","%Name","","","","","","","AccountNum",$B39)</f>
        <v>Heijmans Wegen B.V. Regio Zuid</v>
      </c>
      <c r="D39" s="4" t="s">
        <v>66</v>
      </c>
      <c r="E39" s="4" t="s">
        <v>64</v>
      </c>
      <c r="F39" s="6">
        <v>42902</v>
      </c>
      <c r="G39" s="4" t="s">
        <v>48</v>
      </c>
      <c r="H39" s="9">
        <v>-195</v>
      </c>
      <c r="I39" s="6">
        <v>42902</v>
      </c>
      <c r="J39" s="4" t="s">
        <v>615</v>
      </c>
      <c r="K39" s="10" t="s">
        <v>615</v>
      </c>
      <c r="L39" s="7">
        <f>_xll.AtlasFormulas.AtlasFunctions.AtlasBalance("PROD",DataAreaId,"T.LedgerTrans","Sum|AmountMST|0","","","","","","","AccountNum|Voucher","120010",$J39)</f>
        <v>-2383.5</v>
      </c>
      <c r="M39">
        <f>_xll.AtlasFormulas.AtlasFunctions.AtlasBalance("PROD",DataAreaId,"T.LedgerTrans","Sum|AmountMST|0","","","","","","","AccountNum|Voucher","120010",$K39)</f>
        <v>-2383.5</v>
      </c>
    </row>
    <row r="40" spans="1:13" x14ac:dyDescent="0.25">
      <c r="A40" s="4" t="s">
        <v>286</v>
      </c>
      <c r="B40" s="7" t="str">
        <f>_xll.AtlasFormulas.AtlasFunctions.AtlasTable("PROD",DataAreaId,"T.SalesTable","%CustAccount","","","","","","","SalesId",$A40)</f>
        <v>364-000044</v>
      </c>
      <c r="C40" s="7" t="str">
        <f>_xll.AtlasFormulas.AtlasFunctions.AtlasTable("PROD",DataAreaId,"T.CustTable","%Name","","","","","","","AccountNum",$B40)</f>
        <v>Schagen Infra B.V.</v>
      </c>
      <c r="D40" s="4" t="s">
        <v>103</v>
      </c>
      <c r="E40" s="4" t="s">
        <v>99</v>
      </c>
      <c r="F40" s="6">
        <v>42835</v>
      </c>
      <c r="G40" s="4" t="s">
        <v>48</v>
      </c>
      <c r="H40" s="9">
        <v>-780</v>
      </c>
      <c r="I40" s="6">
        <v>42835</v>
      </c>
      <c r="J40" s="4" t="s">
        <v>620</v>
      </c>
      <c r="K40" s="10" t="s">
        <v>620</v>
      </c>
      <c r="L40" s="7">
        <f>_xll.AtlasFormulas.AtlasFunctions.AtlasBalance("PROD",DataAreaId,"T.LedgerTrans","Sum|AmountMST|0","","","","","","","AccountNum|Voucher","120010",$J40)</f>
        <v>-7239.3</v>
      </c>
      <c r="M40">
        <f>_xll.AtlasFormulas.AtlasFunctions.AtlasBalance("PROD",DataAreaId,"T.LedgerTrans","Sum|AmountMST|0","","","","","","","AccountNum|Voucher","120010",$K40)</f>
        <v>-7239.3</v>
      </c>
    </row>
    <row r="41" spans="1:13" x14ac:dyDescent="0.25">
      <c r="A41" s="4" t="s">
        <v>239</v>
      </c>
      <c r="B41" s="7" t="str">
        <f>_xll.AtlasFormulas.AtlasFunctions.AtlasTable("PROD",DataAreaId,"T.SalesTable","%CustAccount","","","","","","","SalesId",$A41)</f>
        <v>364-000007</v>
      </c>
      <c r="C41" s="7" t="str">
        <f>_xll.AtlasFormulas.AtlasFunctions.AtlasTable("PROD",DataAreaId,"T.CustTable","%Name","","","","","","","AccountNum",$B41)</f>
        <v>Versluys &amp; Zoon B.V.</v>
      </c>
      <c r="D41" s="4" t="s">
        <v>104</v>
      </c>
      <c r="E41" s="4" t="s">
        <v>105</v>
      </c>
      <c r="F41" s="6">
        <v>42909</v>
      </c>
      <c r="G41" s="4" t="s">
        <v>48</v>
      </c>
      <c r="H41" s="9">
        <v>-39.25</v>
      </c>
      <c r="I41" s="6">
        <v>42909</v>
      </c>
      <c r="J41" s="4" t="s">
        <v>2341</v>
      </c>
      <c r="K41" s="10" t="s">
        <v>2341</v>
      </c>
      <c r="L41" s="7">
        <f>_xll.AtlasFormulas.AtlasFunctions.AtlasBalance("PROD",DataAreaId,"T.LedgerTrans","Sum|AmountMST|0","","","","","","","AccountNum|Voucher","120010",$J41)</f>
        <v>-290.45</v>
      </c>
      <c r="M41">
        <f>_xll.AtlasFormulas.AtlasFunctions.AtlasBalance("PROD",DataAreaId,"T.LedgerTrans","Sum|AmountMST|0","","","","","","","AccountNum|Voucher","120010",$K41)</f>
        <v>-290.45</v>
      </c>
    </row>
    <row r="42" spans="1:13" x14ac:dyDescent="0.25">
      <c r="A42" s="4" t="s">
        <v>240</v>
      </c>
      <c r="B42" s="7" t="str">
        <f>_xll.AtlasFormulas.AtlasFunctions.AtlasTable("PROD",DataAreaId,"T.SalesTable","%CustAccount","","","","","","","SalesId",$A42)</f>
        <v>364-000007</v>
      </c>
      <c r="C42" s="7" t="str">
        <f>_xll.AtlasFormulas.AtlasFunctions.AtlasTable("PROD",DataAreaId,"T.CustTable","%Name","","","","","","","AccountNum",$B42)</f>
        <v>Versluys &amp; Zoon B.V.</v>
      </c>
      <c r="D42" s="4" t="s">
        <v>104</v>
      </c>
      <c r="E42" s="4" t="s">
        <v>105</v>
      </c>
      <c r="F42" s="6">
        <v>42914</v>
      </c>
      <c r="G42" s="4" t="s">
        <v>48</v>
      </c>
      <c r="H42" s="9">
        <v>-103.75</v>
      </c>
      <c r="I42" s="6">
        <v>42914</v>
      </c>
      <c r="J42" s="4" t="s">
        <v>2375</v>
      </c>
      <c r="K42" s="10" t="s">
        <v>2375</v>
      </c>
      <c r="L42" s="7">
        <f>_xll.AtlasFormulas.AtlasFunctions.AtlasBalance("PROD",DataAreaId,"T.LedgerTrans","Sum|AmountMST|0","","","","","","","AccountNum|Voucher","120010",$J42)</f>
        <v>-767.75</v>
      </c>
      <c r="M42">
        <f>_xll.AtlasFormulas.AtlasFunctions.AtlasBalance("PROD",DataAreaId,"T.LedgerTrans","Sum|AmountMST|0","","","","","","","AccountNum|Voucher","120010",$K42)</f>
        <v>-767.75</v>
      </c>
    </row>
    <row r="43" spans="1:13" x14ac:dyDescent="0.25">
      <c r="A43" s="4" t="s">
        <v>262</v>
      </c>
      <c r="B43" s="7" t="str">
        <f>_xll.AtlasFormulas.AtlasFunctions.AtlasTable("PROD",DataAreaId,"T.SalesTable","%CustAccount","","","","","","","SalesId",$A43)</f>
        <v>364-000044</v>
      </c>
      <c r="C43" s="7" t="str">
        <f>_xll.AtlasFormulas.AtlasFunctions.AtlasTable("PROD",DataAreaId,"T.CustTable","%Name","","","","","","","AccountNum",$B43)</f>
        <v>Schagen Infra B.V.</v>
      </c>
      <c r="D43" s="4" t="s">
        <v>104</v>
      </c>
      <c r="E43" s="4" t="s">
        <v>105</v>
      </c>
      <c r="F43" s="6">
        <v>42914</v>
      </c>
      <c r="G43" s="4" t="s">
        <v>48</v>
      </c>
      <c r="H43" s="9">
        <v>-780</v>
      </c>
      <c r="I43" s="6">
        <v>42914</v>
      </c>
      <c r="J43" s="4" t="s">
        <v>2357</v>
      </c>
      <c r="K43" s="10" t="s">
        <v>2357</v>
      </c>
      <c r="L43" s="7">
        <f>_xll.AtlasFormulas.AtlasFunctions.AtlasBalance("PROD",DataAreaId,"T.LedgerTrans","Sum|AmountMST|0","","","","","","","AccountNum|Voucher","120010",$J43)</f>
        <v>-10471.5</v>
      </c>
      <c r="M43">
        <f>_xll.AtlasFormulas.AtlasFunctions.AtlasBalance("PROD",DataAreaId,"T.LedgerTrans","Sum|AmountMST|0","","","","","","","AccountNum|Voucher","120010",$K43)</f>
        <v>-10471.5</v>
      </c>
    </row>
    <row r="44" spans="1:13" x14ac:dyDescent="0.25">
      <c r="A44" s="4" t="s">
        <v>312</v>
      </c>
      <c r="B44" s="7" t="str">
        <f>_xll.AtlasFormulas.AtlasFunctions.AtlasTable("PROD",DataAreaId,"T.SalesTable","%CustAccount","","","","","","","SalesId",$A44)</f>
        <v>364-000007</v>
      </c>
      <c r="C44" s="7" t="str">
        <f>_xll.AtlasFormulas.AtlasFunctions.AtlasTable("PROD",DataAreaId,"T.CustTable","%Name","","","","","","","AccountNum",$B44)</f>
        <v>Versluys &amp; Zoon B.V.</v>
      </c>
      <c r="D44" s="4" t="s">
        <v>104</v>
      </c>
      <c r="E44" s="4" t="s">
        <v>105</v>
      </c>
      <c r="F44" s="6">
        <v>42900</v>
      </c>
      <c r="G44" s="4" t="s">
        <v>48</v>
      </c>
      <c r="H44" s="9">
        <v>-64.75</v>
      </c>
      <c r="I44" s="6">
        <v>42900</v>
      </c>
      <c r="J44" s="4" t="s">
        <v>635</v>
      </c>
      <c r="K44" s="10" t="s">
        <v>635</v>
      </c>
      <c r="L44" s="7">
        <f>_xll.AtlasFormulas.AtlasFunctions.AtlasBalance("PROD",DataAreaId,"T.LedgerTrans","Sum|AmountMST|0","","","","","","","AccountNum|Voucher","120010",$J44)</f>
        <v>-479.15</v>
      </c>
      <c r="M44">
        <f>_xll.AtlasFormulas.AtlasFunctions.AtlasBalance("PROD",DataAreaId,"T.LedgerTrans","Sum|AmountMST|0","","","","","","","AccountNum|Voucher","120010",$K44)</f>
        <v>-479.15</v>
      </c>
    </row>
    <row r="45" spans="1:13" x14ac:dyDescent="0.25">
      <c r="A45" s="4" t="s">
        <v>372</v>
      </c>
      <c r="B45" s="7" t="str">
        <f>_xll.AtlasFormulas.AtlasFunctions.AtlasTable("PROD",DataAreaId,"T.SalesTable","%CustAccount","","","","","","","SalesId",$A45)</f>
        <v>364-000025</v>
      </c>
      <c r="C45" s="7" t="str">
        <f>_xll.AtlasFormulas.AtlasFunctions.AtlasTable("PROD",DataAreaId,"T.CustTable","%Name","","","","","","","AccountNum",$B45)</f>
        <v>KWS Infra Leek</v>
      </c>
      <c r="D45" s="4" t="s">
        <v>373</v>
      </c>
      <c r="E45" s="4" t="s">
        <v>374</v>
      </c>
      <c r="F45" s="6">
        <v>42811</v>
      </c>
      <c r="G45" s="4" t="s">
        <v>48</v>
      </c>
      <c r="H45" s="9">
        <v>-14</v>
      </c>
      <c r="I45" s="6">
        <v>42811</v>
      </c>
      <c r="J45" s="4" t="s">
        <v>636</v>
      </c>
      <c r="K45" s="10" t="s">
        <v>636</v>
      </c>
      <c r="L45" s="7">
        <f>_xll.AtlasFormulas.AtlasFunctions.AtlasBalance("PROD",DataAreaId,"T.LedgerTrans","Sum|AmountMST|0","","","","","","","AccountNum|Voucher","120010",$J45)</f>
        <v>-125.3</v>
      </c>
      <c r="M45">
        <f>_xll.AtlasFormulas.AtlasFunctions.AtlasBalance("PROD",DataAreaId,"T.LedgerTrans","Sum|AmountMST|0","","","","","","","AccountNum|Voucher","120010",$K45)</f>
        <v>-125.3</v>
      </c>
    </row>
    <row r="46" spans="1:13" x14ac:dyDescent="0.25">
      <c r="A46" s="4" t="s">
        <v>385</v>
      </c>
      <c r="B46" s="7" t="str">
        <f>_xll.AtlasFormulas.AtlasFunctions.AtlasTable("PROD",DataAreaId,"T.SalesTable","%CustAccount","","","","","","","SalesId",$A46)</f>
        <v>364-000081</v>
      </c>
      <c r="C46" s="7" t="str">
        <f>_xll.AtlasFormulas.AtlasFunctions.AtlasTable("PROD",DataAreaId,"T.CustTable","%Name","","","","","","","AccountNum",$B46)</f>
        <v>Dura Vermeer Infrastructuur BV Oost</v>
      </c>
      <c r="D46" s="4" t="s">
        <v>111</v>
      </c>
      <c r="E46" s="4" t="s">
        <v>112</v>
      </c>
      <c r="F46" s="6">
        <v>42814</v>
      </c>
      <c r="G46" s="4" t="s">
        <v>48</v>
      </c>
      <c r="H46" s="9">
        <v>-727.5</v>
      </c>
      <c r="I46" s="6">
        <v>42814</v>
      </c>
      <c r="J46" s="4" t="s">
        <v>637</v>
      </c>
      <c r="K46" s="10" t="s">
        <v>637</v>
      </c>
      <c r="L46" s="7">
        <f>_xll.AtlasFormulas.AtlasFunctions.AtlasBalance("PROD",DataAreaId,"T.LedgerTrans","Sum|AmountMST|0","","","","","","","AccountNum|Voucher","120010",$J46)</f>
        <v>-2218.88</v>
      </c>
      <c r="M46">
        <f>_xll.AtlasFormulas.AtlasFunctions.AtlasBalance("PROD",DataAreaId,"T.LedgerTrans","Sum|AmountMST|0","","","","","","","AccountNum|Voucher","120010",$K46)</f>
        <v>-2218.88</v>
      </c>
    </row>
    <row r="47" spans="1:13" x14ac:dyDescent="0.25">
      <c r="A47" s="4" t="s">
        <v>305</v>
      </c>
      <c r="B47" s="7" t="str">
        <f>_xll.AtlasFormulas.AtlasFunctions.AtlasTable("PROD",DataAreaId,"T.SalesTable","%CustAccount","","","","","","","SalesId",$A47)</f>
        <v>364-000007</v>
      </c>
      <c r="C47" s="7" t="str">
        <f>_xll.AtlasFormulas.AtlasFunctions.AtlasTable("PROD",DataAreaId,"T.CustTable","%Name","","","","","","","AccountNum",$B47)</f>
        <v>Versluys &amp; Zoon B.V.</v>
      </c>
      <c r="D47" s="4" t="s">
        <v>104</v>
      </c>
      <c r="E47" s="4" t="s">
        <v>105</v>
      </c>
      <c r="F47" s="6">
        <v>42893</v>
      </c>
      <c r="G47" s="4" t="s">
        <v>48</v>
      </c>
      <c r="H47" s="9">
        <v>-45.75</v>
      </c>
      <c r="I47" s="6">
        <v>42893</v>
      </c>
      <c r="J47" s="4" t="s">
        <v>634</v>
      </c>
      <c r="K47" s="10" t="s">
        <v>634</v>
      </c>
      <c r="L47" s="7">
        <f>_xll.AtlasFormulas.AtlasFunctions.AtlasBalance("PROD",DataAreaId,"T.LedgerTrans","Sum|AmountMST|0","","","","","","","AccountNum|Voucher","120010",$J47)</f>
        <v>-338.55</v>
      </c>
      <c r="M47">
        <f>_xll.AtlasFormulas.AtlasFunctions.AtlasBalance("PROD",DataAreaId,"T.LedgerTrans","Sum|AmountMST|0","","","","","","","AccountNum|Voucher","120010",$K47)</f>
        <v>-338.55</v>
      </c>
    </row>
    <row r="48" spans="1:13" x14ac:dyDescent="0.25">
      <c r="A48" s="4" t="s">
        <v>385</v>
      </c>
      <c r="B48" s="7" t="str">
        <f>_xll.AtlasFormulas.AtlasFunctions.AtlasTable("PROD",DataAreaId,"T.SalesTable","%CustAccount","","","","","","","SalesId",$A48)</f>
        <v>364-000081</v>
      </c>
      <c r="C48" s="7" t="str">
        <f>_xll.AtlasFormulas.AtlasFunctions.AtlasTable("PROD",DataAreaId,"T.CustTable","%Name","","","","","","","AccountNum",$B48)</f>
        <v>Dura Vermeer Infrastructuur BV Oost</v>
      </c>
      <c r="D48" s="4" t="s">
        <v>40</v>
      </c>
      <c r="E48" s="4" t="s">
        <v>41</v>
      </c>
      <c r="F48" s="6">
        <v>42811</v>
      </c>
      <c r="G48" s="4" t="s">
        <v>48</v>
      </c>
      <c r="H48" s="9">
        <v>-727.5</v>
      </c>
      <c r="I48" s="6">
        <v>42811</v>
      </c>
      <c r="J48" s="4" t="s">
        <v>638</v>
      </c>
      <c r="K48" s="10" t="s">
        <v>638</v>
      </c>
      <c r="L48" s="7">
        <f>_xll.AtlasFormulas.AtlasFunctions.AtlasBalance("PROD",DataAreaId,"T.LedgerTrans","Sum|AmountMST|0","","","","","","","AccountNum|Voucher","120010",$J48)</f>
        <v>-2174.5</v>
      </c>
      <c r="M48">
        <f>_xll.AtlasFormulas.AtlasFunctions.AtlasBalance("PROD",DataAreaId,"T.LedgerTrans","Sum|AmountMST|0","","","","","","","AccountNum|Voucher","120010",$K48)</f>
        <v>-2174.5</v>
      </c>
    </row>
    <row r="49" spans="1:13" x14ac:dyDescent="0.25">
      <c r="A49" s="4" t="s">
        <v>386</v>
      </c>
      <c r="B49" s="7" t="str">
        <f>_xll.AtlasFormulas.AtlasFunctions.AtlasTable("PROD",DataAreaId,"T.SalesTable","%CustAccount","","","","","","","SalesId",$A49)</f>
        <v>364-000085</v>
      </c>
      <c r="C49" s="7" t="str">
        <f>_xll.AtlasFormulas.AtlasFunctions.AtlasTable("PROD",DataAreaId,"T.CustTable","%Name","","","","","","","AccountNum",$B49)</f>
        <v>Heijmans Wegen, Regio Noord-Oost</v>
      </c>
      <c r="D49" s="4" t="s">
        <v>40</v>
      </c>
      <c r="E49" s="4" t="s">
        <v>41</v>
      </c>
      <c r="F49" s="6">
        <v>42809</v>
      </c>
      <c r="G49" s="4" t="s">
        <v>48</v>
      </c>
      <c r="H49" s="9">
        <v>-921.5</v>
      </c>
      <c r="I49" s="6">
        <v>42809</v>
      </c>
      <c r="J49" s="4" t="s">
        <v>639</v>
      </c>
      <c r="K49" s="10" t="s">
        <v>1748</v>
      </c>
      <c r="L49" s="7">
        <f>_xll.AtlasFormulas.AtlasFunctions.AtlasBalance("PROD",DataAreaId,"T.LedgerTrans","Sum|AmountMST|0","","","","","","","AccountNum|Voucher","120010",$J49)</f>
        <v>-2458.56</v>
      </c>
      <c r="M49">
        <f>_xll.AtlasFormulas.AtlasFunctions.AtlasBalance("PROD",DataAreaId,"T.LedgerTrans","Sum|AmountMST|0","","","","","","","AccountNum|Voucher","120010",$K49)</f>
        <v>2458.56</v>
      </c>
    </row>
    <row r="50" spans="1:13" x14ac:dyDescent="0.25">
      <c r="A50" s="4" t="s">
        <v>413</v>
      </c>
      <c r="B50" s="7" t="str">
        <f>_xll.AtlasFormulas.AtlasFunctions.AtlasTable("PROD",DataAreaId,"T.SalesTable","%CustAccount","","","","","","","SalesId",$A50)</f>
        <v>364-000107</v>
      </c>
      <c r="C50" s="7" t="str">
        <f>_xll.AtlasFormulas.AtlasFunctions.AtlasTable("PROD",DataAreaId,"T.CustTable","%Name","","","","","","","AccountNum",$B50)</f>
        <v>Boskalis NL B.V.</v>
      </c>
      <c r="D50" s="4" t="s">
        <v>111</v>
      </c>
      <c r="E50" s="4" t="s">
        <v>112</v>
      </c>
      <c r="F50" s="6">
        <v>42909</v>
      </c>
      <c r="G50" s="4" t="s">
        <v>48</v>
      </c>
      <c r="H50" s="9">
        <v>-1018.5</v>
      </c>
      <c r="I50" s="6">
        <v>42909</v>
      </c>
      <c r="J50" s="4" t="s">
        <v>2335</v>
      </c>
      <c r="K50" s="10" t="s">
        <v>2335</v>
      </c>
      <c r="L50" s="7">
        <f>_xll.AtlasFormulas.AtlasFunctions.AtlasBalance("PROD",DataAreaId,"T.LedgerTrans","Sum|AmountMST|0","","","","","","","AccountNum|Voucher","120010",$J50)</f>
        <v>-8811.18</v>
      </c>
      <c r="M50">
        <f>_xll.AtlasFormulas.AtlasFunctions.AtlasBalance("PROD",DataAreaId,"T.LedgerTrans","Sum|AmountMST|0","","","","","","","AccountNum|Voucher","120010",$K50)</f>
        <v>-8811.18</v>
      </c>
    </row>
    <row r="51" spans="1:13" x14ac:dyDescent="0.25">
      <c r="A51" s="4" t="s">
        <v>284</v>
      </c>
      <c r="B51" s="7" t="str">
        <f>_xll.AtlasFormulas.AtlasFunctions.AtlasTable("PROD",DataAreaId,"T.SalesTable","%CustAccount","","","","","","","SalesId",$A51)</f>
        <v>364-000055</v>
      </c>
      <c r="C51" s="7" t="str">
        <f>_xll.AtlasFormulas.AtlasFunctions.AtlasTable("PROD",DataAreaId,"T.CustTable","%Name","","","","","","","AccountNum",$B51)</f>
        <v>Aannemingsmaatschappij van Gelder B.V.</v>
      </c>
      <c r="D51" s="4" t="s">
        <v>113</v>
      </c>
      <c r="E51" s="4" t="s">
        <v>114</v>
      </c>
      <c r="F51" s="6">
        <v>42835</v>
      </c>
      <c r="G51" s="4" t="s">
        <v>48</v>
      </c>
      <c r="H51" s="9">
        <v>-194</v>
      </c>
      <c r="I51" s="6">
        <v>42835</v>
      </c>
      <c r="J51" s="4" t="s">
        <v>641</v>
      </c>
      <c r="K51" s="10" t="s">
        <v>641</v>
      </c>
      <c r="L51" s="7">
        <f>_xll.AtlasFormulas.AtlasFunctions.AtlasBalance("PROD",DataAreaId,"T.LedgerTrans","Sum|AmountMST|0","","","","","","","AccountNum|Voucher","120010",$J51)</f>
        <v>-1287.0999999999999</v>
      </c>
      <c r="M51">
        <f>_xll.AtlasFormulas.AtlasFunctions.AtlasBalance("PROD",DataAreaId,"T.LedgerTrans","Sum|AmountMST|0","","","","","","","AccountNum|Voucher","120010",$K51)</f>
        <v>-1287.0999999999999</v>
      </c>
    </row>
    <row r="52" spans="1:13" x14ac:dyDescent="0.25">
      <c r="A52" s="4" t="s">
        <v>283</v>
      </c>
      <c r="B52" s="7" t="str">
        <f>_xll.AtlasFormulas.AtlasFunctions.AtlasTable("PROD",DataAreaId,"T.SalesTable","%CustAccount","","","","","","","SalesId",$A52)</f>
        <v>364-000055</v>
      </c>
      <c r="C52" s="7" t="str">
        <f>_xll.AtlasFormulas.AtlasFunctions.AtlasTable("PROD",DataAreaId,"T.CustTable","%Name","","","","","","","AccountNum",$B52)</f>
        <v>Aannemingsmaatschappij van Gelder B.V.</v>
      </c>
      <c r="D52" s="4" t="s">
        <v>113</v>
      </c>
      <c r="E52" s="4" t="s">
        <v>114</v>
      </c>
      <c r="F52" s="6">
        <v>42835</v>
      </c>
      <c r="G52" s="4" t="s">
        <v>48</v>
      </c>
      <c r="H52" s="9">
        <v>-145.5</v>
      </c>
      <c r="I52" s="6">
        <v>42835</v>
      </c>
      <c r="J52" s="4" t="s">
        <v>640</v>
      </c>
      <c r="K52" s="10" t="s">
        <v>640</v>
      </c>
      <c r="L52" s="7">
        <f>_xll.AtlasFormulas.AtlasFunctions.AtlasBalance("PROD",DataAreaId,"T.LedgerTrans","Sum|AmountMST|0","","","","","","","AccountNum|Voucher","120010",$J52)</f>
        <v>-558.16</v>
      </c>
      <c r="M52">
        <f>_xll.AtlasFormulas.AtlasFunctions.AtlasBalance("PROD",DataAreaId,"T.LedgerTrans","Sum|AmountMST|0","","","","","","","AccountNum|Voucher","120010",$K52)</f>
        <v>-558.16</v>
      </c>
    </row>
    <row r="53" spans="1:13" x14ac:dyDescent="0.25">
      <c r="A53" s="4" t="s">
        <v>413</v>
      </c>
      <c r="B53" s="7" t="str">
        <f>_xll.AtlasFormulas.AtlasFunctions.AtlasTable("PROD",DataAreaId,"T.SalesTable","%CustAccount","","","","","","","SalesId",$A53)</f>
        <v>364-000107</v>
      </c>
      <c r="C53" s="7" t="str">
        <f>_xll.AtlasFormulas.AtlasFunctions.AtlasTable("PROD",DataAreaId,"T.CustTable","%Name","","","","","","","AccountNum",$B53)</f>
        <v>Boskalis NL B.V.</v>
      </c>
      <c r="D53" s="4" t="s">
        <v>116</v>
      </c>
      <c r="E53" s="4" t="s">
        <v>112</v>
      </c>
      <c r="F53" s="6">
        <v>42909</v>
      </c>
      <c r="G53" s="4" t="s">
        <v>48</v>
      </c>
      <c r="H53" s="9">
        <v>-825</v>
      </c>
      <c r="I53" s="6">
        <v>42909</v>
      </c>
      <c r="J53" s="4" t="s">
        <v>2335</v>
      </c>
      <c r="K53" s="10" t="s">
        <v>2335</v>
      </c>
      <c r="L53" s="7">
        <f>_xll.AtlasFormulas.AtlasFunctions.AtlasBalance("PROD",DataAreaId,"T.LedgerTrans","Sum|AmountMST|0","","","","","","","AccountNum|Voucher","120010",$J53)</f>
        <v>-8811.18</v>
      </c>
      <c r="M53">
        <f>_xll.AtlasFormulas.AtlasFunctions.AtlasBalance("PROD",DataAreaId,"T.LedgerTrans","Sum|AmountMST|0","","","","","","","AccountNum|Voucher","120010",$K53)</f>
        <v>-8811.18</v>
      </c>
    </row>
    <row r="54" spans="1:13" x14ac:dyDescent="0.25">
      <c r="A54" s="4" t="s">
        <v>284</v>
      </c>
      <c r="B54" s="7" t="str">
        <f>_xll.AtlasFormulas.AtlasFunctions.AtlasTable("PROD",DataAreaId,"T.SalesTable","%CustAccount","","","","","","","SalesId",$A54)</f>
        <v>364-000055</v>
      </c>
      <c r="C54" s="7" t="str">
        <f>_xll.AtlasFormulas.AtlasFunctions.AtlasTable("PROD",DataAreaId,"T.CustTable","%Name","","","","","","","AccountNum",$B54)</f>
        <v>Aannemingsmaatschappij van Gelder B.V.</v>
      </c>
      <c r="D54" s="4" t="s">
        <v>117</v>
      </c>
      <c r="E54" s="4" t="s">
        <v>114</v>
      </c>
      <c r="F54" s="6">
        <v>42835</v>
      </c>
      <c r="G54" s="4" t="s">
        <v>48</v>
      </c>
      <c r="H54" s="9">
        <v>-150</v>
      </c>
      <c r="I54" s="6">
        <v>42835</v>
      </c>
      <c r="J54" s="4" t="s">
        <v>641</v>
      </c>
      <c r="K54" s="10" t="s">
        <v>641</v>
      </c>
      <c r="L54" s="7">
        <f>_xll.AtlasFormulas.AtlasFunctions.AtlasBalance("PROD",DataAreaId,"T.LedgerTrans","Sum|AmountMST|0","","","","","","","AccountNum|Voucher","120010",$J54)</f>
        <v>-1287.0999999999999</v>
      </c>
      <c r="M54">
        <f>_xll.AtlasFormulas.AtlasFunctions.AtlasBalance("PROD",DataAreaId,"T.LedgerTrans","Sum|AmountMST|0","","","","","","","AccountNum|Voucher","120010",$K54)</f>
        <v>-1287.0999999999999</v>
      </c>
    </row>
    <row r="55" spans="1:13" x14ac:dyDescent="0.25">
      <c r="A55" s="4" t="s">
        <v>283</v>
      </c>
      <c r="B55" s="7" t="str">
        <f>_xll.AtlasFormulas.AtlasFunctions.AtlasTable("PROD",DataAreaId,"T.SalesTable","%CustAccount","","","","","","","SalesId",$A55)</f>
        <v>364-000055</v>
      </c>
      <c r="C55" s="7" t="str">
        <f>_xll.AtlasFormulas.AtlasFunctions.AtlasTable("PROD",DataAreaId,"T.CustTable","%Name","","","","","","","AccountNum",$B55)</f>
        <v>Aannemingsmaatschappij van Gelder B.V.</v>
      </c>
      <c r="D55" s="4" t="s">
        <v>117</v>
      </c>
      <c r="E55" s="4" t="s">
        <v>114</v>
      </c>
      <c r="F55" s="6">
        <v>42835</v>
      </c>
      <c r="G55" s="4" t="s">
        <v>48</v>
      </c>
      <c r="H55" s="9">
        <v>-37.5</v>
      </c>
      <c r="I55" s="6">
        <v>42835</v>
      </c>
      <c r="J55" s="4" t="s">
        <v>640</v>
      </c>
      <c r="K55" s="10" t="s">
        <v>640</v>
      </c>
      <c r="L55" s="7">
        <f>_xll.AtlasFormulas.AtlasFunctions.AtlasBalance("PROD",DataAreaId,"T.LedgerTrans","Sum|AmountMST|0","","","","","","","AccountNum|Voucher","120010",$J55)</f>
        <v>-558.16</v>
      </c>
      <c r="M55">
        <f>_xll.AtlasFormulas.AtlasFunctions.AtlasBalance("PROD",DataAreaId,"T.LedgerTrans","Sum|AmountMST|0","","","","","","","AccountNum|Voucher","120010",$K55)</f>
        <v>-558.16</v>
      </c>
    </row>
    <row r="56" spans="1:13" x14ac:dyDescent="0.25">
      <c r="A56" s="4" t="s">
        <v>309</v>
      </c>
      <c r="B56" s="7" t="str">
        <f>_xll.AtlasFormulas.AtlasFunctions.AtlasTable("PROD",DataAreaId,"T.SalesTable","%CustAccount","","","","","","","SalesId",$A56)</f>
        <v>364-000102</v>
      </c>
      <c r="C56" s="7" t="str">
        <f>_xll.AtlasFormulas.AtlasFunctions.AtlasTable("PROD",DataAreaId,"T.CustTable","%Name","","","","","","","AccountNum",$B56)</f>
        <v>Reimert Bouw en Infrastructuur B.V.</v>
      </c>
      <c r="D56" s="4" t="s">
        <v>49</v>
      </c>
      <c r="E56" s="4" t="s">
        <v>41</v>
      </c>
      <c r="F56" s="6">
        <v>42894</v>
      </c>
      <c r="G56" s="4" t="s">
        <v>48</v>
      </c>
      <c r="H56" s="9">
        <v>-41.25</v>
      </c>
      <c r="I56" s="6">
        <v>42894</v>
      </c>
      <c r="J56" s="4" t="s">
        <v>642</v>
      </c>
      <c r="K56" s="10" t="s">
        <v>642</v>
      </c>
      <c r="L56" s="7">
        <f>_xll.AtlasFormulas.AtlasFunctions.AtlasBalance("PROD",DataAreaId,"T.LedgerTrans","Sum|AmountMST|0","","","","","","","AccountNum|Voucher","120010",$J56)</f>
        <v>-113.44</v>
      </c>
      <c r="M56">
        <f>_xll.AtlasFormulas.AtlasFunctions.AtlasBalance("PROD",DataAreaId,"T.LedgerTrans","Sum|AmountMST|0","","","","","","","AccountNum|Voucher","120010",$K56)</f>
        <v>-113.44</v>
      </c>
    </row>
    <row r="57" spans="1:13" x14ac:dyDescent="0.25">
      <c r="A57" s="4" t="s">
        <v>297</v>
      </c>
      <c r="B57" s="7" t="str">
        <f>_xll.AtlasFormulas.AtlasFunctions.AtlasTable("PROD",DataAreaId,"T.SalesTable","%CustAccount","","","","","","","SalesId",$A57)</f>
        <v>364-000020</v>
      </c>
      <c r="C57" s="7" t="str">
        <f>_xll.AtlasFormulas.AtlasFunctions.AtlasTable("PROD",DataAreaId,"T.CustTable","%Name","","","","","","","AccountNum",$B57)</f>
        <v>Reef Infra B.V.</v>
      </c>
      <c r="D57" s="4" t="s">
        <v>49</v>
      </c>
      <c r="E57" s="4" t="s">
        <v>41</v>
      </c>
      <c r="F57" s="6">
        <v>42873</v>
      </c>
      <c r="G57" s="4" t="s">
        <v>48</v>
      </c>
      <c r="H57" s="9">
        <v>-88</v>
      </c>
      <c r="I57" s="6">
        <v>42873</v>
      </c>
      <c r="J57" s="4" t="s">
        <v>650</v>
      </c>
      <c r="K57" s="10" t="s">
        <v>650</v>
      </c>
      <c r="L57" s="7">
        <f>_xll.AtlasFormulas.AtlasFunctions.AtlasBalance("PROD",DataAreaId,"T.LedgerTrans","Sum|AmountMST|0","","","","","","","AccountNum|Voucher","120010",$J57)</f>
        <v>-250.8</v>
      </c>
      <c r="M57">
        <f>_xll.AtlasFormulas.AtlasFunctions.AtlasBalance("PROD",DataAreaId,"T.LedgerTrans","Sum|AmountMST|0","","","","","","","AccountNum|Voucher","120010",$K57)</f>
        <v>-250.8</v>
      </c>
    </row>
    <row r="58" spans="1:13" x14ac:dyDescent="0.25">
      <c r="A58" s="4" t="s">
        <v>289</v>
      </c>
      <c r="B58" s="7" t="str">
        <f>_xll.AtlasFormulas.AtlasFunctions.AtlasTable("PROD",DataAreaId,"T.SalesTable","%CustAccount","","","","","","","SalesId",$A58)</f>
        <v>364-000007</v>
      </c>
      <c r="C58" s="7" t="str">
        <f>_xll.AtlasFormulas.AtlasFunctions.AtlasTable("PROD",DataAreaId,"T.CustTable","%Name","","","","","","","AccountNum",$B58)</f>
        <v>Versluys &amp; Zoon B.V.</v>
      </c>
      <c r="D58" s="4" t="s">
        <v>49</v>
      </c>
      <c r="E58" s="4" t="s">
        <v>41</v>
      </c>
      <c r="F58" s="6">
        <v>42859</v>
      </c>
      <c r="G58" s="4" t="s">
        <v>48</v>
      </c>
      <c r="H58" s="9">
        <v>-66</v>
      </c>
      <c r="I58" s="6">
        <v>42859</v>
      </c>
      <c r="J58" s="4" t="s">
        <v>643</v>
      </c>
      <c r="K58" s="10" t="s">
        <v>643</v>
      </c>
      <c r="L58" s="7">
        <f>_xll.AtlasFormulas.AtlasFunctions.AtlasBalance("PROD",DataAreaId,"T.LedgerTrans","Sum|AmountMST|0","","","","","","","AccountNum|Voucher","120010",$J58)</f>
        <v>-184.14</v>
      </c>
      <c r="M58">
        <f>_xll.AtlasFormulas.AtlasFunctions.AtlasBalance("PROD",DataAreaId,"T.LedgerTrans","Sum|AmountMST|0","","","","","","","AccountNum|Voucher","120010",$K58)</f>
        <v>-184.14</v>
      </c>
    </row>
    <row r="59" spans="1:13" x14ac:dyDescent="0.25">
      <c r="A59" s="4" t="s">
        <v>293</v>
      </c>
      <c r="B59" s="7" t="str">
        <f>_xll.AtlasFormulas.AtlasFunctions.AtlasTable("PROD",DataAreaId,"T.SalesTable","%CustAccount","","","","","","","SalesId",$A59)</f>
        <v>364-000025</v>
      </c>
      <c r="C59" s="7" t="str">
        <f>_xll.AtlasFormulas.AtlasFunctions.AtlasTable("PROD",DataAreaId,"T.CustTable","%Name","","","","","","","AccountNum",$B59)</f>
        <v>KWS Infra Leek</v>
      </c>
      <c r="D59" s="4" t="s">
        <v>49</v>
      </c>
      <c r="E59" s="4" t="s">
        <v>41</v>
      </c>
      <c r="F59" s="6">
        <v>42856</v>
      </c>
      <c r="G59" s="4" t="s">
        <v>48</v>
      </c>
      <c r="H59" s="9">
        <v>-17.5</v>
      </c>
      <c r="I59" s="6">
        <v>42866</v>
      </c>
      <c r="J59" s="4" t="s">
        <v>644</v>
      </c>
      <c r="K59" s="10" t="s">
        <v>2005</v>
      </c>
      <c r="L59" s="7">
        <f>_xll.AtlasFormulas.AtlasFunctions.AtlasBalance("PROD",DataAreaId,"T.LedgerTrans","Sum|AmountMST|0","","","","","","","AccountNum|Voucher","120010",$J59)</f>
        <v>0</v>
      </c>
      <c r="M59">
        <f>_xll.AtlasFormulas.AtlasFunctions.AtlasBalance("PROD",DataAreaId,"T.LedgerTrans","Sum|AmountMST|0","","","","","","","AccountNum|Voucher","120010",$K59)</f>
        <v>0</v>
      </c>
    </row>
    <row r="60" spans="1:13" x14ac:dyDescent="0.25">
      <c r="A60" s="4" t="s">
        <v>293</v>
      </c>
      <c r="B60" s="7" t="str">
        <f>_xll.AtlasFormulas.AtlasFunctions.AtlasTable("PROD",DataAreaId,"T.SalesTable","%CustAccount","","","","","","","SalesId",$A60)</f>
        <v>364-000025</v>
      </c>
      <c r="C60" s="7" t="str">
        <f>_xll.AtlasFormulas.AtlasFunctions.AtlasTable("PROD",DataAreaId,"T.CustTable","%Name","","","","","","","AccountNum",$B60)</f>
        <v>KWS Infra Leek</v>
      </c>
      <c r="D60" s="4" t="s">
        <v>49</v>
      </c>
      <c r="E60" s="4" t="s">
        <v>41</v>
      </c>
      <c r="F60" s="6">
        <v>42866</v>
      </c>
      <c r="G60" s="4" t="s">
        <v>48</v>
      </c>
      <c r="H60" s="9">
        <v>-1</v>
      </c>
      <c r="I60" s="6">
        <v>42866</v>
      </c>
      <c r="J60" s="4" t="s">
        <v>645</v>
      </c>
      <c r="K60" s="10" t="s">
        <v>2005</v>
      </c>
      <c r="L60" s="7">
        <f>_xll.AtlasFormulas.AtlasFunctions.AtlasBalance("PROD",DataAreaId,"T.LedgerTrans","Sum|AmountMST|0","","","","","","","AccountNum|Voucher","120010",$J60)</f>
        <v>0</v>
      </c>
      <c r="M60">
        <f>_xll.AtlasFormulas.AtlasFunctions.AtlasBalance("PROD",DataAreaId,"T.LedgerTrans","Sum|AmountMST|0","","","","","","","AccountNum|Voucher","120010",$K60)</f>
        <v>0</v>
      </c>
    </row>
    <row r="61" spans="1:13" x14ac:dyDescent="0.25">
      <c r="A61" s="4" t="s">
        <v>293</v>
      </c>
      <c r="B61" s="7" t="str">
        <f>_xll.AtlasFormulas.AtlasFunctions.AtlasTable("PROD",DataAreaId,"T.SalesTable","%CustAccount","","","","","","","SalesId",$A61)</f>
        <v>364-000025</v>
      </c>
      <c r="C61" s="7" t="str">
        <f>_xll.AtlasFormulas.AtlasFunctions.AtlasTable("PROD",DataAreaId,"T.CustTable","%Name","","","","","","","AccountNum",$B61)</f>
        <v>KWS Infra Leek</v>
      </c>
      <c r="D61" s="4" t="s">
        <v>49</v>
      </c>
      <c r="E61" s="4" t="s">
        <v>41</v>
      </c>
      <c r="F61" s="6">
        <v>42856</v>
      </c>
      <c r="G61" s="4" t="s">
        <v>48</v>
      </c>
      <c r="H61" s="9">
        <v>-275</v>
      </c>
      <c r="I61" s="6">
        <v>42856</v>
      </c>
      <c r="J61" s="4" t="s">
        <v>651</v>
      </c>
      <c r="K61" s="10" t="s">
        <v>651</v>
      </c>
      <c r="L61" s="7">
        <f>_xll.AtlasFormulas.AtlasFunctions.AtlasBalance("PROD",DataAreaId,"T.LedgerTrans","Sum|AmountMST|0","","","","","","","AccountNum|Voucher","120010",$J61)</f>
        <v>-616</v>
      </c>
      <c r="M61">
        <f>_xll.AtlasFormulas.AtlasFunctions.AtlasBalance("PROD",DataAreaId,"T.LedgerTrans","Sum|AmountMST|0","","","","","","","AccountNum|Voucher","120010",$K61)</f>
        <v>-616</v>
      </c>
    </row>
    <row r="62" spans="1:13" x14ac:dyDescent="0.25">
      <c r="A62" s="4" t="s">
        <v>464</v>
      </c>
      <c r="B62" s="7" t="str">
        <f>_xll.AtlasFormulas.AtlasFunctions.AtlasTable("PROD",DataAreaId,"T.SalesTable","%CustAccount","","","","","","","SalesId",$A62)</f>
        <v>364-000023</v>
      </c>
      <c r="C62" s="7" t="str">
        <f>_xll.AtlasFormulas.AtlasFunctions.AtlasTable("PROD",DataAreaId,"T.CustTable","%Name","","","","","","","AccountNum",$B62)</f>
        <v>Rasenberg Wegenbouw, Rayon West-Brabant</v>
      </c>
      <c r="D62" s="4" t="s">
        <v>119</v>
      </c>
      <c r="E62" s="4" t="s">
        <v>112</v>
      </c>
      <c r="F62" s="6">
        <v>42900</v>
      </c>
      <c r="G62" s="4" t="s">
        <v>48</v>
      </c>
      <c r="H62" s="9">
        <v>-90</v>
      </c>
      <c r="I62" s="6">
        <v>42900</v>
      </c>
      <c r="J62" s="4" t="s">
        <v>652</v>
      </c>
      <c r="K62" s="10" t="s">
        <v>652</v>
      </c>
      <c r="L62" s="7">
        <f>_xll.AtlasFormulas.AtlasFunctions.AtlasBalance("PROD",DataAreaId,"T.LedgerTrans","Sum|AmountMST|0","","","","","","","AccountNum|Voucher","120010",$J62)</f>
        <v>-369</v>
      </c>
      <c r="M62">
        <f>_xll.AtlasFormulas.AtlasFunctions.AtlasBalance("PROD",DataAreaId,"T.LedgerTrans","Sum|AmountMST|0","","","","","","","AccountNum|Voucher","120010",$K62)</f>
        <v>-369</v>
      </c>
    </row>
    <row r="63" spans="1:13" x14ac:dyDescent="0.25">
      <c r="A63" s="4" t="s">
        <v>446</v>
      </c>
      <c r="B63" s="7" t="str">
        <f>_xll.AtlasFormulas.AtlasFunctions.AtlasTable("PROD",DataAreaId,"T.SalesTable","%CustAccount","","","","","","","SalesId",$A63)</f>
        <v>364-000007</v>
      </c>
      <c r="C63" s="7" t="str">
        <f>_xll.AtlasFormulas.AtlasFunctions.AtlasTable("PROD",DataAreaId,"T.CustTable","%Name","","","","","","","AccountNum",$B63)</f>
        <v>Versluys &amp; Zoon B.V.</v>
      </c>
      <c r="D63" s="4" t="s">
        <v>119</v>
      </c>
      <c r="E63" s="4" t="s">
        <v>112</v>
      </c>
      <c r="F63" s="6">
        <v>42879</v>
      </c>
      <c r="G63" s="4" t="s">
        <v>48</v>
      </c>
      <c r="H63" s="9">
        <v>-97.5</v>
      </c>
      <c r="I63" s="6">
        <v>42879</v>
      </c>
      <c r="J63" s="4" t="s">
        <v>653</v>
      </c>
      <c r="K63" s="10" t="s">
        <v>653</v>
      </c>
      <c r="L63" s="7">
        <f>_xll.AtlasFormulas.AtlasFunctions.AtlasBalance("PROD",DataAreaId,"T.LedgerTrans","Sum|AmountMST|0","","","","","","","AccountNum|Voucher","120010",$J63)</f>
        <v>0</v>
      </c>
      <c r="M63">
        <f>_xll.AtlasFormulas.AtlasFunctions.AtlasBalance("PROD",DataAreaId,"T.LedgerTrans","Sum|AmountMST|0","","","","","","","AccountNum|Voucher","120010",$K63)</f>
        <v>0</v>
      </c>
    </row>
    <row r="64" spans="1:13" x14ac:dyDescent="0.25">
      <c r="A64" s="4" t="s">
        <v>413</v>
      </c>
      <c r="B64" s="7" t="str">
        <f>_xll.AtlasFormulas.AtlasFunctions.AtlasTable("PROD",DataAreaId,"T.SalesTable","%CustAccount","","","","","","","SalesId",$A64)</f>
        <v>364-000107</v>
      </c>
      <c r="C64" s="7" t="str">
        <f>_xll.AtlasFormulas.AtlasFunctions.AtlasTable("PROD",DataAreaId,"T.CustTable","%Name","","","","","","","AccountNum",$B64)</f>
        <v>Boskalis NL B.V.</v>
      </c>
      <c r="D64" s="4" t="s">
        <v>119</v>
      </c>
      <c r="E64" s="4" t="s">
        <v>112</v>
      </c>
      <c r="F64" s="6">
        <v>42909</v>
      </c>
      <c r="G64" s="4" t="s">
        <v>48</v>
      </c>
      <c r="H64" s="9">
        <v>-487.5</v>
      </c>
      <c r="I64" s="6">
        <v>42909</v>
      </c>
      <c r="J64" s="4" t="s">
        <v>2335</v>
      </c>
      <c r="K64" s="10" t="s">
        <v>2335</v>
      </c>
      <c r="L64" s="7">
        <f>_xll.AtlasFormulas.AtlasFunctions.AtlasBalance("PROD",DataAreaId,"T.LedgerTrans","Sum|AmountMST|0","","","","","","","AccountNum|Voucher","120010",$J64)</f>
        <v>-8811.18</v>
      </c>
      <c r="M64">
        <f>_xll.AtlasFormulas.AtlasFunctions.AtlasBalance("PROD",DataAreaId,"T.LedgerTrans","Sum|AmountMST|0","","","","","","","AccountNum|Voucher","120010",$K64)</f>
        <v>-8811.18</v>
      </c>
    </row>
    <row r="65" spans="1:13" x14ac:dyDescent="0.25">
      <c r="A65" s="4" t="s">
        <v>272</v>
      </c>
      <c r="B65" s="7" t="str">
        <f>_xll.AtlasFormulas.AtlasFunctions.AtlasTable("PROD",DataAreaId,"T.SalesTable","%CustAccount","","","","","","","SalesId",$A65)</f>
        <v>364-000033</v>
      </c>
      <c r="C65" s="7" t="str">
        <f>_xll.AtlasFormulas.AtlasFunctions.AtlasTable("PROD",DataAreaId,"T.CustTable","%Name","","","","","","","AccountNum",$B65)</f>
        <v>KWS Infra Diemen</v>
      </c>
      <c r="D65" s="4" t="s">
        <v>122</v>
      </c>
      <c r="E65" s="4" t="s">
        <v>123</v>
      </c>
      <c r="F65" s="6">
        <v>42909</v>
      </c>
      <c r="G65" s="4" t="s">
        <v>48</v>
      </c>
      <c r="H65" s="9">
        <v>-90</v>
      </c>
      <c r="I65" s="6">
        <v>42909</v>
      </c>
      <c r="J65" s="4" t="s">
        <v>2333</v>
      </c>
      <c r="K65" s="10" t="s">
        <v>2333</v>
      </c>
      <c r="L65" s="7">
        <f>_xll.AtlasFormulas.AtlasFunctions.AtlasBalance("PROD",DataAreaId,"T.LedgerTrans","Sum|AmountMST|0","","","","","","","AccountNum|Voucher","120010",$J65)</f>
        <v>-279</v>
      </c>
      <c r="M65">
        <f>_xll.AtlasFormulas.AtlasFunctions.AtlasBalance("PROD",DataAreaId,"T.LedgerTrans","Sum|AmountMST|0","","","","","","","AccountNum|Voucher","120010",$K65)</f>
        <v>-279</v>
      </c>
    </row>
    <row r="66" spans="1:13" x14ac:dyDescent="0.25">
      <c r="A66" s="4" t="s">
        <v>483</v>
      </c>
      <c r="B66" s="7" t="str">
        <f>_xll.AtlasFormulas.AtlasFunctions.AtlasTable("PROD",DataAreaId,"T.SalesTable","%CustAccount","","","","","","","SalesId",$A66)</f>
        <v>364-000014</v>
      </c>
      <c r="C66" s="7" t="str">
        <f>_xll.AtlasFormulas.AtlasFunctions.AtlasTable("PROD",DataAreaId,"T.CustTable","%Name","","","","","","","AccountNum",$B66)</f>
        <v>Rowij</v>
      </c>
      <c r="D66" s="4" t="s">
        <v>126</v>
      </c>
      <c r="E66" s="4" t="s">
        <v>127</v>
      </c>
      <c r="F66" s="6">
        <v>42797</v>
      </c>
      <c r="G66" s="4" t="s">
        <v>48</v>
      </c>
      <c r="H66" s="9">
        <v>-30</v>
      </c>
      <c r="I66" s="6">
        <v>42797</v>
      </c>
      <c r="J66" s="4" t="s">
        <v>648</v>
      </c>
      <c r="K66" s="10" t="s">
        <v>1702</v>
      </c>
      <c r="L66" s="7">
        <f>_xll.AtlasFormulas.AtlasFunctions.AtlasBalance("PROD",DataAreaId,"T.LedgerTrans","Sum|AmountMST|0","","","","","","","AccountNum|Voucher","120010",$J66)</f>
        <v>-283.5</v>
      </c>
      <c r="M66">
        <f>_xll.AtlasFormulas.AtlasFunctions.AtlasBalance("PROD",DataAreaId,"T.LedgerTrans","Sum|AmountMST|0","","","","","","","AccountNum|Voucher","120010",$K66)</f>
        <v>283.5</v>
      </c>
    </row>
    <row r="67" spans="1:13" x14ac:dyDescent="0.25">
      <c r="A67" s="4" t="s">
        <v>512</v>
      </c>
      <c r="B67" s="7" t="str">
        <f>_xll.AtlasFormulas.AtlasFunctions.AtlasTable("PROD",DataAreaId,"T.SalesTable","%CustAccount","","","","","","","SalesId",$A67)</f>
        <v>364-000010</v>
      </c>
      <c r="C67" s="7" t="str">
        <f>_xll.AtlasFormulas.AtlasFunctions.AtlasTable("PROD",DataAreaId,"T.CustTable","%Name","","","","","","","AccountNum",$B67)</f>
        <v>Balm Uitwendige Wapening B.V.</v>
      </c>
      <c r="D67" s="4" t="s">
        <v>57</v>
      </c>
      <c r="E67" s="4" t="s">
        <v>56</v>
      </c>
      <c r="F67" s="6">
        <v>42775</v>
      </c>
      <c r="G67" s="4" t="s">
        <v>48</v>
      </c>
      <c r="H67" s="9">
        <v>-100</v>
      </c>
      <c r="I67" s="6">
        <v>42775</v>
      </c>
      <c r="J67" s="4" t="s">
        <v>649</v>
      </c>
      <c r="K67" s="10" t="s">
        <v>1636</v>
      </c>
      <c r="L67" s="7">
        <f>_xll.AtlasFormulas.AtlasFunctions.AtlasBalance("PROD",DataAreaId,"T.LedgerTrans","Sum|AmountMST|0","","","","","","","AccountNum|Voucher","120010",$J67)</f>
        <v>-2565.75</v>
      </c>
      <c r="M67">
        <f>_xll.AtlasFormulas.AtlasFunctions.AtlasBalance("PROD",DataAreaId,"T.LedgerTrans","Sum|AmountMST|0","","","","","","","AccountNum|Voucher","120010",$K67)</f>
        <v>2565.75</v>
      </c>
    </row>
    <row r="68" spans="1:13" x14ac:dyDescent="0.25">
      <c r="A68" s="4" t="s">
        <v>512</v>
      </c>
      <c r="B68" s="7" t="str">
        <f>_xll.AtlasFormulas.AtlasFunctions.AtlasTable("PROD",DataAreaId,"T.SalesTable","%CustAccount","","","","","","","SalesId",$A68)</f>
        <v>364-000010</v>
      </c>
      <c r="C68" s="7" t="str">
        <f>_xll.AtlasFormulas.AtlasFunctions.AtlasTable("PROD",DataAreaId,"T.CustTable","%Name","","","","","","","AccountNum",$B68)</f>
        <v>Balm Uitwendige Wapening B.V.</v>
      </c>
      <c r="D68" s="4" t="s">
        <v>57</v>
      </c>
      <c r="E68" s="4" t="s">
        <v>56</v>
      </c>
      <c r="F68" s="6">
        <v>42775</v>
      </c>
      <c r="G68" s="4" t="s">
        <v>48</v>
      </c>
      <c r="H68" s="9">
        <v>-100</v>
      </c>
      <c r="I68" s="6">
        <v>42775</v>
      </c>
      <c r="J68" s="4" t="s">
        <v>649</v>
      </c>
      <c r="K68" s="10" t="s">
        <v>1636</v>
      </c>
      <c r="L68" s="7">
        <f>_xll.AtlasFormulas.AtlasFunctions.AtlasBalance("PROD",DataAreaId,"T.LedgerTrans","Sum|AmountMST|0","","","","","","","AccountNum|Voucher","120010",$J68)</f>
        <v>-2565.75</v>
      </c>
      <c r="M68">
        <f>_xll.AtlasFormulas.AtlasFunctions.AtlasBalance("PROD",DataAreaId,"T.LedgerTrans","Sum|AmountMST|0","","","","","","","AccountNum|Voucher","120010",$K68)</f>
        <v>2565.75</v>
      </c>
    </row>
    <row r="69" spans="1:13" x14ac:dyDescent="0.25">
      <c r="A69" s="4" t="s">
        <v>457</v>
      </c>
      <c r="B69" s="7" t="str">
        <f>_xll.AtlasFormulas.AtlasFunctions.AtlasTable("PROD",DataAreaId,"T.SalesTable","%CustAccount","","","","","","","SalesId",$A69)</f>
        <v>364-000006</v>
      </c>
      <c r="C69" s="7" t="str">
        <f>_xll.AtlasFormulas.AtlasFunctions.AtlasTable("PROD",DataAreaId,"T.CustTable","%Name","","","","","","","AccountNum",$B69)</f>
        <v>KWS infra bv Utrecht</v>
      </c>
      <c r="D69" s="4" t="s">
        <v>119</v>
      </c>
      <c r="E69" s="4" t="s">
        <v>112</v>
      </c>
      <c r="F69" s="6">
        <v>42870</v>
      </c>
      <c r="G69" s="4" t="s">
        <v>48</v>
      </c>
      <c r="H69" s="9">
        <v>-390</v>
      </c>
      <c r="I69" s="6">
        <v>42870</v>
      </c>
      <c r="J69" s="4" t="s">
        <v>646</v>
      </c>
      <c r="K69" s="10" t="s">
        <v>2071</v>
      </c>
      <c r="L69" s="7">
        <f>_xll.AtlasFormulas.AtlasFunctions.AtlasBalance("PROD",DataAreaId,"T.LedgerTrans","Sum|AmountMST|0","","","","","","","AccountNum|Voucher","120010",$J69)</f>
        <v>-1540.5</v>
      </c>
      <c r="M69">
        <f>_xll.AtlasFormulas.AtlasFunctions.AtlasBalance("PROD",DataAreaId,"T.LedgerTrans","Sum|AmountMST|0","","","","","","","AccountNum|Voucher","120010",$K69)</f>
        <v>2574</v>
      </c>
    </row>
    <row r="70" spans="1:13" x14ac:dyDescent="0.25">
      <c r="A70" s="4" t="s">
        <v>284</v>
      </c>
      <c r="B70" s="7" t="str">
        <f>_xll.AtlasFormulas.AtlasFunctions.AtlasTable("PROD",DataAreaId,"T.SalesTable","%CustAccount","","","","","","","SalesId",$A70)</f>
        <v>364-000055</v>
      </c>
      <c r="C70" s="7" t="str">
        <f>_xll.AtlasFormulas.AtlasFunctions.AtlasTable("PROD",DataAreaId,"T.CustTable","%Name","","","","","","","AccountNum",$B70)</f>
        <v>Aannemingsmaatschappij van Gelder B.V.</v>
      </c>
      <c r="D70" s="4" t="s">
        <v>122</v>
      </c>
      <c r="E70" s="4" t="s">
        <v>123</v>
      </c>
      <c r="F70" s="6">
        <v>42835</v>
      </c>
      <c r="G70" s="4" t="s">
        <v>48</v>
      </c>
      <c r="H70" s="9">
        <v>-195</v>
      </c>
      <c r="I70" s="6">
        <v>42835</v>
      </c>
      <c r="J70" s="4" t="s">
        <v>654</v>
      </c>
      <c r="K70" s="10" t="s">
        <v>654</v>
      </c>
      <c r="L70" s="7">
        <f>_xll.AtlasFormulas.AtlasFunctions.AtlasBalance("PROD",DataAreaId,"T.LedgerTrans","Sum|AmountMST|0","","","","","","","AccountNum|Voucher","120010",$J70)</f>
        <v>-594.75</v>
      </c>
      <c r="M70">
        <f>_xll.AtlasFormulas.AtlasFunctions.AtlasBalance("PROD",DataAreaId,"T.LedgerTrans","Sum|AmountMST|0","","","","","","","AccountNum|Voucher","120010",$K70)</f>
        <v>-594.75</v>
      </c>
    </row>
    <row r="71" spans="1:13" x14ac:dyDescent="0.25">
      <c r="A71" s="4" t="s">
        <v>284</v>
      </c>
      <c r="B71" s="7" t="str">
        <f>_xll.AtlasFormulas.AtlasFunctions.AtlasTable("PROD",DataAreaId,"T.SalesTable","%CustAccount","","","","","","","SalesId",$A71)</f>
        <v>364-000055</v>
      </c>
      <c r="C71" s="7" t="str">
        <f>_xll.AtlasFormulas.AtlasFunctions.AtlasTable("PROD",DataAreaId,"T.CustTable","%Name","","","","","","","AccountNum",$B71)</f>
        <v>Aannemingsmaatschappij van Gelder B.V.</v>
      </c>
      <c r="D71" s="4" t="s">
        <v>122</v>
      </c>
      <c r="E71" s="4" t="s">
        <v>123</v>
      </c>
      <c r="F71" s="6">
        <v>42835</v>
      </c>
      <c r="G71" s="4" t="s">
        <v>48</v>
      </c>
      <c r="H71" s="9">
        <v>-78</v>
      </c>
      <c r="I71" s="6">
        <v>42835</v>
      </c>
      <c r="J71" s="4" t="s">
        <v>641</v>
      </c>
      <c r="K71" s="10" t="s">
        <v>641</v>
      </c>
      <c r="L71" s="7">
        <f>_xll.AtlasFormulas.AtlasFunctions.AtlasBalance("PROD",DataAreaId,"T.LedgerTrans","Sum|AmountMST|0","","","","","","","AccountNum|Voucher","120010",$J71)</f>
        <v>-1287.0999999999999</v>
      </c>
      <c r="M71">
        <f>_xll.AtlasFormulas.AtlasFunctions.AtlasBalance("PROD",DataAreaId,"T.LedgerTrans","Sum|AmountMST|0","","","","","","","AccountNum|Voucher","120010",$K71)</f>
        <v>-1287.0999999999999</v>
      </c>
    </row>
    <row r="72" spans="1:13" x14ac:dyDescent="0.25">
      <c r="A72" s="4" t="s">
        <v>467</v>
      </c>
      <c r="B72" s="7" t="str">
        <f>_xll.AtlasFormulas.AtlasFunctions.AtlasTable("PROD",DataAreaId,"T.SalesTable","%CustAccount","","","","","","","SalesId",$A72)</f>
        <v>364-000099</v>
      </c>
      <c r="C72" s="7" t="str">
        <f>_xll.AtlasFormulas.AtlasFunctions.AtlasTable("PROD",DataAreaId,"T.CustTable","%Name","","","","","","","AccountNum",$B72)</f>
        <v>KWS Infra Zwijndrecht</v>
      </c>
      <c r="D72" s="4" t="s">
        <v>122</v>
      </c>
      <c r="E72" s="4" t="s">
        <v>123</v>
      </c>
      <c r="F72" s="6">
        <v>42831</v>
      </c>
      <c r="G72" s="4" t="s">
        <v>48</v>
      </c>
      <c r="H72" s="9">
        <v>-234</v>
      </c>
      <c r="I72" s="6">
        <v>42831</v>
      </c>
      <c r="J72" s="4" t="s">
        <v>647</v>
      </c>
      <c r="K72" s="10" t="s">
        <v>647</v>
      </c>
      <c r="L72" s="7">
        <f>_xll.AtlasFormulas.AtlasFunctions.AtlasBalance("PROD",DataAreaId,"T.LedgerTrans","Sum|AmountMST|0","","","","","","","AccountNum|Voucher","120010",$J72)</f>
        <v>0</v>
      </c>
      <c r="M72">
        <f>_xll.AtlasFormulas.AtlasFunctions.AtlasBalance("PROD",DataAreaId,"T.LedgerTrans","Sum|AmountMST|0","","","","","","","AccountNum|Voucher","120010",$K72)</f>
        <v>0</v>
      </c>
    </row>
    <row r="73" spans="1:13" x14ac:dyDescent="0.25">
      <c r="A73" s="4" t="s">
        <v>1109</v>
      </c>
      <c r="B73" s="7" t="str">
        <f>_xll.AtlasFormulas.AtlasFunctions.AtlasTable("PROD",DataAreaId,"T.SalesTable","%CustAccount","","","","","","","SalesId",$A73)</f>
        <v>364-000002</v>
      </c>
      <c r="C73" s="7" t="str">
        <f>_xll.AtlasFormulas.AtlasFunctions.AtlasTable("PROD",DataAreaId,"T.CustTable","%Name","","","","","","","AccountNum",$B73)</f>
        <v>Aannemingsbedrijf De Jong en Zoon Beesd B.V.</v>
      </c>
      <c r="D73" s="4" t="s">
        <v>122</v>
      </c>
      <c r="E73" s="4" t="s">
        <v>123</v>
      </c>
      <c r="F73" s="6">
        <v>42914</v>
      </c>
      <c r="G73" s="4" t="s">
        <v>48</v>
      </c>
      <c r="H73" s="9">
        <v>-39</v>
      </c>
      <c r="I73" s="6">
        <v>42914</v>
      </c>
      <c r="J73" s="4" t="s">
        <v>2381</v>
      </c>
      <c r="K73" s="10" t="s">
        <v>2381</v>
      </c>
      <c r="L73" s="7">
        <f>_xll.AtlasFormulas.AtlasFunctions.AtlasBalance("PROD",DataAreaId,"T.LedgerTrans","Sum|AmountMST|0","","","","","","","AccountNum|Voucher","120010",$J73)</f>
        <v>-99.45</v>
      </c>
      <c r="M73">
        <f>_xll.AtlasFormulas.AtlasFunctions.AtlasBalance("PROD",DataAreaId,"T.LedgerTrans","Sum|AmountMST|0","","","","","","","AccountNum|Voucher","120010",$K73)</f>
        <v>-99.45</v>
      </c>
    </row>
    <row r="74" spans="1:13" x14ac:dyDescent="0.25">
      <c r="A74" s="4" t="s">
        <v>510</v>
      </c>
      <c r="B74" s="7" t="str">
        <f>_xll.AtlasFormulas.AtlasFunctions.AtlasTable("PROD",DataAreaId,"T.SalesTable","%CustAccount","","","","","","","SalesId",$A74)</f>
        <v>364-000010</v>
      </c>
      <c r="C74" s="7" t="str">
        <f>_xll.AtlasFormulas.AtlasFunctions.AtlasTable("PROD",DataAreaId,"T.CustTable","%Name","","","","","","","AccountNum",$B74)</f>
        <v>Balm Uitwendige Wapening B.V.</v>
      </c>
      <c r="D74" s="4" t="s">
        <v>57</v>
      </c>
      <c r="E74" s="4" t="s">
        <v>56</v>
      </c>
      <c r="F74" s="6">
        <v>42775</v>
      </c>
      <c r="G74" s="4" t="s">
        <v>48</v>
      </c>
      <c r="H74" s="9">
        <v>-100</v>
      </c>
      <c r="I74" s="6">
        <v>42775</v>
      </c>
      <c r="J74" s="4" t="s">
        <v>655</v>
      </c>
      <c r="K74" s="10" t="s">
        <v>1634</v>
      </c>
      <c r="L74" s="7">
        <f>_xll.AtlasFormulas.AtlasFunctions.AtlasBalance("PROD",DataAreaId,"T.LedgerTrans","Sum|AmountMST|0","","","","","","","AccountNum|Voucher","120010",$J74)</f>
        <v>-3805</v>
      </c>
      <c r="M74">
        <f>_xll.AtlasFormulas.AtlasFunctions.AtlasBalance("PROD",DataAreaId,"T.LedgerTrans","Sum|AmountMST|0","","","","","","","AccountNum|Voucher","120010",$K74)</f>
        <v>3805</v>
      </c>
    </row>
    <row r="75" spans="1:13" x14ac:dyDescent="0.25">
      <c r="A75" s="4" t="s">
        <v>510</v>
      </c>
      <c r="B75" s="7" t="str">
        <f>_xll.AtlasFormulas.AtlasFunctions.AtlasTable("PROD",DataAreaId,"T.SalesTable","%CustAccount","","","","","","","SalesId",$A75)</f>
        <v>364-000010</v>
      </c>
      <c r="C75" s="7" t="str">
        <f>_xll.AtlasFormulas.AtlasFunctions.AtlasTable("PROD",DataAreaId,"T.CustTable","%Name","","","","","","","AccountNum",$B75)</f>
        <v>Balm Uitwendige Wapening B.V.</v>
      </c>
      <c r="D75" s="4" t="s">
        <v>57</v>
      </c>
      <c r="E75" s="4" t="s">
        <v>56</v>
      </c>
      <c r="F75" s="6">
        <v>42775</v>
      </c>
      <c r="G75" s="4" t="s">
        <v>48</v>
      </c>
      <c r="H75" s="9">
        <v>-100</v>
      </c>
      <c r="I75" s="6">
        <v>42775</v>
      </c>
      <c r="J75" s="4" t="s">
        <v>655</v>
      </c>
      <c r="K75" s="10" t="s">
        <v>1634</v>
      </c>
      <c r="L75" s="7">
        <f>_xll.AtlasFormulas.AtlasFunctions.AtlasBalance("PROD",DataAreaId,"T.LedgerTrans","Sum|AmountMST|0","","","","","","","AccountNum|Voucher","120010",$J75)</f>
        <v>-3805</v>
      </c>
      <c r="M75">
        <f>_xll.AtlasFormulas.AtlasFunctions.AtlasBalance("PROD",DataAreaId,"T.LedgerTrans","Sum|AmountMST|0","","","","","","","AccountNum|Voucher","120010",$K75)</f>
        <v>3805</v>
      </c>
    </row>
    <row r="76" spans="1:13" x14ac:dyDescent="0.25">
      <c r="A76" s="4" t="s">
        <v>510</v>
      </c>
      <c r="B76" s="7" t="str">
        <f>_xll.AtlasFormulas.AtlasFunctions.AtlasTable("PROD",DataAreaId,"T.SalesTable","%CustAccount","","","","","","","SalesId",$A76)</f>
        <v>364-000010</v>
      </c>
      <c r="C76" s="7" t="str">
        <f>_xll.AtlasFormulas.AtlasFunctions.AtlasTable("PROD",DataAreaId,"T.CustTable","%Name","","","","","","","AccountNum",$B76)</f>
        <v>Balm Uitwendige Wapening B.V.</v>
      </c>
      <c r="D76" s="4" t="s">
        <v>57</v>
      </c>
      <c r="E76" s="4" t="s">
        <v>56</v>
      </c>
      <c r="F76" s="6">
        <v>42775</v>
      </c>
      <c r="G76" s="4" t="s">
        <v>48</v>
      </c>
      <c r="H76" s="9">
        <v>-100</v>
      </c>
      <c r="I76" s="6">
        <v>42775</v>
      </c>
      <c r="J76" s="4" t="s">
        <v>655</v>
      </c>
      <c r="K76" s="10" t="s">
        <v>1634</v>
      </c>
      <c r="L76" s="7">
        <f>_xll.AtlasFormulas.AtlasFunctions.AtlasBalance("PROD",DataAreaId,"T.LedgerTrans","Sum|AmountMST|0","","","","","","","AccountNum|Voucher","120010",$J76)</f>
        <v>-3805</v>
      </c>
      <c r="M76">
        <f>_xll.AtlasFormulas.AtlasFunctions.AtlasBalance("PROD",DataAreaId,"T.LedgerTrans","Sum|AmountMST|0","","","","","","","AccountNum|Voucher","120010",$K76)</f>
        <v>3805</v>
      </c>
    </row>
    <row r="77" spans="1:13" x14ac:dyDescent="0.25">
      <c r="A77" s="4" t="s">
        <v>532</v>
      </c>
      <c r="B77" s="7" t="str">
        <f>_xll.AtlasFormulas.AtlasFunctions.AtlasTable("PROD",DataAreaId,"T.SalesTable","%CustAccount","","","","","","","SalesId",$A77)</f>
        <v>364-000010</v>
      </c>
      <c r="C77" s="7" t="str">
        <f>_xll.AtlasFormulas.AtlasFunctions.AtlasTable("PROD",DataAreaId,"T.CustTable","%Name","","","","","","","AccountNum",$B77)</f>
        <v>Balm Uitwendige Wapening B.V.</v>
      </c>
      <c r="D77" s="4" t="s">
        <v>530</v>
      </c>
      <c r="E77" s="4" t="s">
        <v>531</v>
      </c>
      <c r="F77" s="6">
        <v>42790</v>
      </c>
      <c r="G77" s="4" t="s">
        <v>48</v>
      </c>
      <c r="H77" s="9">
        <v>-24</v>
      </c>
      <c r="I77" s="6">
        <v>42790</v>
      </c>
      <c r="J77" s="4" t="s">
        <v>656</v>
      </c>
      <c r="K77" s="10" t="s">
        <v>656</v>
      </c>
      <c r="L77" s="7">
        <f>_xll.AtlasFormulas.AtlasFunctions.AtlasBalance("PROD",DataAreaId,"T.LedgerTrans","Sum|AmountMST|0","","","","","","","AccountNum|Voucher","120010",$J77)</f>
        <v>0</v>
      </c>
      <c r="M77">
        <f>_xll.AtlasFormulas.AtlasFunctions.AtlasBalance("PROD",DataAreaId,"T.LedgerTrans","Sum|AmountMST|0","","","","","","","AccountNum|Voucher","120010",$K77)</f>
        <v>0</v>
      </c>
    </row>
    <row r="78" spans="1:13" x14ac:dyDescent="0.25">
      <c r="A78" s="4" t="s">
        <v>498</v>
      </c>
      <c r="B78" s="7" t="str">
        <f>_xll.AtlasFormulas.AtlasFunctions.AtlasTable("PROD",DataAreaId,"T.SalesTable","%CustAccount","","","","","","","SalesId",$A78)</f>
        <v>364-000014</v>
      </c>
      <c r="C78" s="7" t="str">
        <f>_xll.AtlasFormulas.AtlasFunctions.AtlasTable("PROD",DataAreaId,"T.CustTable","%Name","","","","","","","AccountNum",$B78)</f>
        <v>Rowij</v>
      </c>
      <c r="D78" s="4" t="s">
        <v>55</v>
      </c>
      <c r="E78" s="4" t="s">
        <v>557</v>
      </c>
      <c r="F78" s="6">
        <v>42822</v>
      </c>
      <c r="G78" s="4" t="s">
        <v>48</v>
      </c>
      <c r="H78" s="9">
        <v>-1</v>
      </c>
      <c r="I78" s="6">
        <v>42822</v>
      </c>
      <c r="J78" s="4" t="s">
        <v>659</v>
      </c>
      <c r="K78" s="10" t="s">
        <v>659</v>
      </c>
      <c r="L78" s="7">
        <f>_xll.AtlasFormulas.AtlasFunctions.AtlasBalance("PROD",DataAreaId,"T.LedgerTrans","Sum|AmountMST|0","","","","","","","AccountNum|Voucher","120010",$J78)</f>
        <v>0</v>
      </c>
      <c r="M78">
        <f>_xll.AtlasFormulas.AtlasFunctions.AtlasBalance("PROD",DataAreaId,"T.LedgerTrans","Sum|AmountMST|0","","","","","","","AccountNum|Voucher","120010",$K78)</f>
        <v>0</v>
      </c>
    </row>
    <row r="79" spans="1:13" x14ac:dyDescent="0.25">
      <c r="A79" s="4" t="s">
        <v>510</v>
      </c>
      <c r="B79" s="7" t="str">
        <f>_xll.AtlasFormulas.AtlasFunctions.AtlasTable("PROD",DataAreaId,"T.SalesTable","%CustAccount","","","","","","","SalesId",$A79)</f>
        <v>364-000010</v>
      </c>
      <c r="C79" s="7" t="str">
        <f>_xll.AtlasFormulas.AtlasFunctions.AtlasTable("PROD",DataAreaId,"T.CustTable","%Name","","","","","","","AccountNum",$B79)</f>
        <v>Balm Uitwendige Wapening B.V.</v>
      </c>
      <c r="D79" s="4" t="s">
        <v>151</v>
      </c>
      <c r="E79" s="4" t="s">
        <v>152</v>
      </c>
      <c r="F79" s="6">
        <v>42775</v>
      </c>
      <c r="G79" s="4" t="s">
        <v>48</v>
      </c>
      <c r="H79" s="9">
        <v>-30</v>
      </c>
      <c r="I79" s="6">
        <v>42775</v>
      </c>
      <c r="J79" s="4" t="s">
        <v>655</v>
      </c>
      <c r="K79" s="10" t="s">
        <v>1634</v>
      </c>
      <c r="L79" s="7">
        <f>_xll.AtlasFormulas.AtlasFunctions.AtlasBalance("PROD",DataAreaId,"T.LedgerTrans","Sum|AmountMST|0","","","","","","","AccountNum|Voucher","120010",$J79)</f>
        <v>-3805</v>
      </c>
      <c r="M79">
        <f>_xll.AtlasFormulas.AtlasFunctions.AtlasBalance("PROD",DataAreaId,"T.LedgerTrans","Sum|AmountMST|0","","","","","","","AccountNum|Voucher","120010",$K79)</f>
        <v>3805</v>
      </c>
    </row>
    <row r="80" spans="1:13" x14ac:dyDescent="0.25">
      <c r="A80" s="4" t="s">
        <v>564</v>
      </c>
      <c r="B80" s="7" t="str">
        <f>_xll.AtlasFormulas.AtlasFunctions.AtlasTable("PROD",DataAreaId,"T.SalesTable","%CustAccount","","","","","","","SalesId",$A80)</f>
        <v>364-000014</v>
      </c>
      <c r="C80" s="7" t="str">
        <f>_xll.AtlasFormulas.AtlasFunctions.AtlasTable("PROD",DataAreaId,"T.CustTable","%Name","","","","","","","AccountNum",$B80)</f>
        <v>Rowij</v>
      </c>
      <c r="D80" s="4" t="s">
        <v>151</v>
      </c>
      <c r="E80" s="4" t="s">
        <v>152</v>
      </c>
      <c r="F80" s="6">
        <v>42779</v>
      </c>
      <c r="G80" s="4" t="s">
        <v>48</v>
      </c>
      <c r="H80" s="9">
        <v>-10</v>
      </c>
      <c r="I80" s="6">
        <v>42779</v>
      </c>
      <c r="J80" s="4" t="s">
        <v>657</v>
      </c>
      <c r="K80" s="10" t="s">
        <v>1657</v>
      </c>
      <c r="L80" s="7">
        <f>_xll.AtlasFormulas.AtlasFunctions.AtlasBalance("PROD",DataAreaId,"T.LedgerTrans","Sum|AmountMST|0","","","","","","","AccountNum|Voucher","120010",$J80)</f>
        <v>-75</v>
      </c>
      <c r="M80">
        <f>_xll.AtlasFormulas.AtlasFunctions.AtlasBalance("PROD",DataAreaId,"T.LedgerTrans","Sum|AmountMST|0","","","","","","","AccountNum|Voucher","120010",$K80)</f>
        <v>75</v>
      </c>
    </row>
    <row r="81" spans="1:13" ht="30" x14ac:dyDescent="0.25">
      <c r="A81" s="4" t="s">
        <v>602</v>
      </c>
      <c r="B81" s="7" t="str">
        <f>_xll.AtlasFormulas.AtlasFunctions.AtlasTable("PROD",DataAreaId,"T.SalesTable","%CustAccount","","","","","","","SalesId",$A81)</f>
        <v>364-000146</v>
      </c>
      <c r="C81" s="7" t="str">
        <f>_xll.AtlasFormulas.AtlasFunctions.AtlasTable("PROD",DataAreaId,"T.CustTable","%Name","","","","","","","AccountNum",$B81)</f>
        <v>Simpson Strong-Tie Manufacturing inc.</v>
      </c>
      <c r="D81" s="4" t="s">
        <v>600</v>
      </c>
      <c r="E81" s="12" t="s">
        <v>601</v>
      </c>
      <c r="F81" s="6">
        <v>42870</v>
      </c>
      <c r="G81" s="4" t="s">
        <v>48</v>
      </c>
      <c r="H81" s="9">
        <v>-1</v>
      </c>
      <c r="I81" s="6">
        <v>42856</v>
      </c>
      <c r="J81" s="4" t="s">
        <v>658</v>
      </c>
      <c r="K81" s="10" t="s">
        <v>2391</v>
      </c>
      <c r="L81" s="7">
        <f>_xll.AtlasFormulas.AtlasFunctions.AtlasBalance("PROD",DataAreaId,"T.LedgerTrans","Sum|AmountMST|0","","","","","","","AccountNum|Voucher","120010",$J81)</f>
        <v>0</v>
      </c>
      <c r="M81">
        <f>_xll.AtlasFormulas.AtlasFunctions.AtlasBalance("PROD",DataAreaId,"T.LedgerTrans","Sum|AmountMST|0","","","","","","","AccountNum|Voucher","120010",$K81)</f>
        <v>0</v>
      </c>
    </row>
    <row r="82" spans="1:13" x14ac:dyDescent="0.25">
      <c r="A82" s="4" t="s">
        <v>512</v>
      </c>
      <c r="B82" s="7" t="str">
        <f>_xll.AtlasFormulas.AtlasFunctions.AtlasTable("PROD",DataAreaId,"T.SalesTable","%CustAccount","","","","","","","SalesId",$A82)</f>
        <v>364-000010</v>
      </c>
      <c r="C82" s="7" t="str">
        <f>_xll.AtlasFormulas.AtlasFunctions.AtlasTable("PROD",DataAreaId,"T.CustTable","%Name","","","","","","","AccountNum",$B82)</f>
        <v>Balm Uitwendige Wapening B.V.</v>
      </c>
      <c r="D82" s="4" t="s">
        <v>153</v>
      </c>
      <c r="E82" s="4" t="s">
        <v>154</v>
      </c>
      <c r="F82" s="6">
        <v>42775</v>
      </c>
      <c r="G82" s="4" t="s">
        <v>48</v>
      </c>
      <c r="H82" s="9">
        <v>-15</v>
      </c>
      <c r="I82" s="6">
        <v>42775</v>
      </c>
      <c r="J82" s="4" t="s">
        <v>649</v>
      </c>
      <c r="K82" s="10" t="s">
        <v>1636</v>
      </c>
      <c r="L82" s="7">
        <f>_xll.AtlasFormulas.AtlasFunctions.AtlasBalance("PROD",DataAreaId,"T.LedgerTrans","Sum|AmountMST|0","","","","","","","AccountNum|Voucher","120010",$J82)</f>
        <v>-2565.75</v>
      </c>
      <c r="M82">
        <f>_xll.AtlasFormulas.AtlasFunctions.AtlasBalance("PROD",DataAreaId,"T.LedgerTrans","Sum|AmountMST|0","","","","","","","AccountNum|Voucher","120010",$K82)</f>
        <v>2565.75</v>
      </c>
    </row>
    <row r="83" spans="1:13" x14ac:dyDescent="0.25">
      <c r="A83" s="4" t="s">
        <v>510</v>
      </c>
      <c r="B83" s="7" t="str">
        <f>_xll.AtlasFormulas.AtlasFunctions.AtlasTable("PROD",DataAreaId,"T.SalesTable","%CustAccount","","","","","","","SalesId",$A83)</f>
        <v>364-000010</v>
      </c>
      <c r="C83" s="7" t="str">
        <f>_xll.AtlasFormulas.AtlasFunctions.AtlasTable("PROD",DataAreaId,"T.CustTable","%Name","","","","","","","AccountNum",$B83)</f>
        <v>Balm Uitwendige Wapening B.V.</v>
      </c>
      <c r="D83" s="4" t="s">
        <v>153</v>
      </c>
      <c r="E83" s="4" t="s">
        <v>154</v>
      </c>
      <c r="F83" s="6">
        <v>42775</v>
      </c>
      <c r="G83" s="4" t="s">
        <v>48</v>
      </c>
      <c r="H83" s="9">
        <v>-4</v>
      </c>
      <c r="I83" s="6">
        <v>42775</v>
      </c>
      <c r="J83" s="4" t="s">
        <v>655</v>
      </c>
      <c r="K83" s="10" t="s">
        <v>1634</v>
      </c>
      <c r="L83" s="7">
        <f>_xll.AtlasFormulas.AtlasFunctions.AtlasBalance("PROD",DataAreaId,"T.LedgerTrans","Sum|AmountMST|0","","","","","","","AccountNum|Voucher","120010",$J83)</f>
        <v>-3805</v>
      </c>
      <c r="M83">
        <f>_xll.AtlasFormulas.AtlasFunctions.AtlasBalance("PROD",DataAreaId,"T.LedgerTrans","Sum|AmountMST|0","","","","","","","AccountNum|Voucher","120010",$K83)</f>
        <v>3805</v>
      </c>
    </row>
    <row r="84" spans="1:13" x14ac:dyDescent="0.25">
      <c r="A84" s="4" t="s">
        <v>594</v>
      </c>
      <c r="B84" s="7" t="str">
        <f>_xll.AtlasFormulas.AtlasFunctions.AtlasTable("PROD",DataAreaId,"T.SalesTable","%CustAccount","","","","","","","SalesId",$A84)</f>
        <v>364-000175</v>
      </c>
      <c r="C84" s="7" t="str">
        <f>_xll.AtlasFormulas.AtlasFunctions.AtlasTable("PROD",DataAreaId,"T.CustTable","%Name","","","","","","","AccountNum",$B84)</f>
        <v>Desami SPRL</v>
      </c>
      <c r="D84" s="4" t="s">
        <v>54</v>
      </c>
      <c r="E84" s="4" t="s">
        <v>53</v>
      </c>
      <c r="F84" s="6">
        <v>42894</v>
      </c>
      <c r="G84" s="4" t="s">
        <v>48</v>
      </c>
      <c r="H84" s="9">
        <v>-55</v>
      </c>
      <c r="I84" s="6">
        <v>42894</v>
      </c>
      <c r="J84" s="4" t="s">
        <v>660</v>
      </c>
      <c r="K84" s="10" t="s">
        <v>2234</v>
      </c>
      <c r="L84" s="7">
        <f>_xll.AtlasFormulas.AtlasFunctions.AtlasBalance("PROD",DataAreaId,"T.LedgerTrans","Sum|AmountMST|0","","","","","","","AccountNum|Voucher","120010",$J84)</f>
        <v>-5115</v>
      </c>
      <c r="M84">
        <f>_xll.AtlasFormulas.AtlasFunctions.AtlasBalance("PROD",DataAreaId,"T.LedgerTrans","Sum|AmountMST|0","","","","","","","AccountNum|Voucher","120010",$K84)</f>
        <v>5115</v>
      </c>
    </row>
    <row r="85" spans="1:13" x14ac:dyDescent="0.25">
      <c r="A85" s="4" t="s">
        <v>604</v>
      </c>
      <c r="B85" s="7" t="str">
        <f>_xll.AtlasFormulas.AtlasFunctions.AtlasTable("PROD",DataAreaId,"T.SalesTable","%CustAccount","","","","","","","SalesId",$A85)</f>
        <v>364-000011</v>
      </c>
      <c r="C85" s="7" t="str">
        <f>_xll.AtlasFormulas.AtlasFunctions.AtlasTable("PROD",DataAreaId,"T.CustTable","%Name","","","","","","","AccountNum",$B85)</f>
        <v>Fortius B.K.International bvba</v>
      </c>
      <c r="D85" s="4" t="s">
        <v>15</v>
      </c>
      <c r="E85" s="4" t="s">
        <v>16</v>
      </c>
      <c r="F85" s="6">
        <v>42900</v>
      </c>
      <c r="G85" s="4" t="s">
        <v>48</v>
      </c>
      <c r="H85" s="9">
        <v>-1</v>
      </c>
      <c r="I85" s="6">
        <v>42900</v>
      </c>
      <c r="J85" s="4" t="s">
        <v>661</v>
      </c>
      <c r="K85" s="10" t="s">
        <v>2258</v>
      </c>
      <c r="L85" s="7">
        <f>_xll.AtlasFormulas.AtlasFunctions.AtlasBalance("PROD",DataAreaId,"T.LedgerTrans","Sum|AmountMST|0","","","","","","","AccountNum|Voucher","120010",$J85)</f>
        <v>-37.5</v>
      </c>
      <c r="M85">
        <f>_xll.AtlasFormulas.AtlasFunctions.AtlasBalance("PROD",DataAreaId,"T.LedgerTrans","Sum|AmountMST|0","","","","","","","AccountNum|Voucher","120010",$K85)</f>
        <v>37.5</v>
      </c>
    </row>
    <row r="86" spans="1:13" x14ac:dyDescent="0.25">
      <c r="A86" s="4" t="s">
        <v>604</v>
      </c>
      <c r="B86" s="7" t="str">
        <f>_xll.AtlasFormulas.AtlasFunctions.AtlasTable("PROD",DataAreaId,"T.SalesTable","%CustAccount","","","","","","","SalesId",$A86)</f>
        <v>364-000011</v>
      </c>
      <c r="C86" s="7" t="str">
        <f>_xll.AtlasFormulas.AtlasFunctions.AtlasTable("PROD",DataAreaId,"T.CustTable","%Name","","","","","","","AccountNum",$B86)</f>
        <v>Fortius B.K.International bvba</v>
      </c>
      <c r="D86" s="4" t="s">
        <v>15</v>
      </c>
      <c r="E86" s="4" t="s">
        <v>16</v>
      </c>
      <c r="F86" s="6">
        <v>42900</v>
      </c>
      <c r="G86" s="4" t="s">
        <v>605</v>
      </c>
      <c r="H86" s="9">
        <v>1</v>
      </c>
      <c r="I86" s="6">
        <v>42900</v>
      </c>
      <c r="J86" s="4" t="s">
        <v>661</v>
      </c>
      <c r="K86" s="10" t="s">
        <v>2258</v>
      </c>
      <c r="L86" s="7">
        <f>_xll.AtlasFormulas.AtlasFunctions.AtlasBalance("PROD",DataAreaId,"T.LedgerTrans","Sum|AmountMST|0","","","","","","","AccountNum|Voucher","120010",$J86)</f>
        <v>-37.5</v>
      </c>
      <c r="M86">
        <f>_xll.AtlasFormulas.AtlasFunctions.AtlasBalance("PROD",DataAreaId,"T.LedgerTrans","Sum|AmountMST|0","","","","","","","AccountNum|Voucher","120010",$K86)</f>
        <v>37.5</v>
      </c>
    </row>
    <row r="87" spans="1:13" x14ac:dyDescent="0.25">
      <c r="A87" s="4" t="s">
        <v>189</v>
      </c>
      <c r="B87" s="7" t="str">
        <f>_xll.AtlasFormulas.AtlasFunctions.AtlasTable("PROD",DataAreaId,"T.SalesTable","%CustAccount","","","","","","","SalesId",$A87)</f>
        <v>364-000176</v>
      </c>
      <c r="C87" s="7" t="str">
        <f>_xll.AtlasFormulas.AtlasFunctions.AtlasTable("PROD",DataAreaId,"T.CustTable","%Name","","","","","","","AccountNum",$B87)</f>
        <v>Bedeko Betontechniek</v>
      </c>
      <c r="D87" s="4" t="s">
        <v>15</v>
      </c>
      <c r="E87" s="4" t="s">
        <v>16</v>
      </c>
      <c r="F87" s="6">
        <v>42901</v>
      </c>
      <c r="G87" s="4" t="s">
        <v>605</v>
      </c>
      <c r="H87" s="9">
        <v>1</v>
      </c>
      <c r="I87" s="6">
        <v>42906</v>
      </c>
      <c r="J87" s="4" t="s">
        <v>662</v>
      </c>
      <c r="K87" s="10" t="s">
        <v>2308</v>
      </c>
      <c r="L87" s="7">
        <f>_xll.AtlasFormulas.AtlasFunctions.AtlasBalance("PROD",DataAreaId,"T.LedgerTrans","Sum|AmountMST|0","","","","","","","AccountNum|Voucher","120010",$J87)</f>
        <v>947.78</v>
      </c>
      <c r="M87">
        <f>_xll.AtlasFormulas.AtlasFunctions.AtlasBalance("PROD",DataAreaId,"T.LedgerTrans","Sum|AmountMST|0","","","","","","","AccountNum|Voucher","120010",$K87)</f>
        <v>-947.78</v>
      </c>
    </row>
    <row r="88" spans="1:13" ht="30" x14ac:dyDescent="0.25">
      <c r="A88" s="4" t="s">
        <v>381</v>
      </c>
      <c r="B88" s="7" t="str">
        <f>_xll.AtlasFormulas.AtlasFunctions.AtlasTable("PROD",DataAreaId,"T.SalesTable","%CustAccount","","","","","","","SalesId",$A88)</f>
        <v>364-000175</v>
      </c>
      <c r="C88" s="7" t="str">
        <f>_xll.AtlasFormulas.AtlasFunctions.AtlasTable("PROD",DataAreaId,"T.CustTable","%Name","","","","","","","AccountNum",$B88)</f>
        <v>Desami SPRL</v>
      </c>
      <c r="D88" s="4" t="s">
        <v>595</v>
      </c>
      <c r="E88" s="12" t="s">
        <v>596</v>
      </c>
      <c r="F88" s="6">
        <v>42844</v>
      </c>
      <c r="G88" s="4" t="s">
        <v>605</v>
      </c>
      <c r="H88" s="9">
        <v>1</v>
      </c>
      <c r="I88" s="6">
        <v>42844</v>
      </c>
      <c r="J88" s="4" t="s">
        <v>666</v>
      </c>
      <c r="K88" s="10" t="s">
        <v>2392</v>
      </c>
      <c r="L88" s="7">
        <f>_xll.AtlasFormulas.AtlasFunctions.AtlasBalance("PROD",DataAreaId,"T.LedgerTrans","Sum|AmountMST|0","","","","","","","AccountNum|Voucher","120010",$J88)</f>
        <v>0</v>
      </c>
      <c r="M88">
        <f>_xll.AtlasFormulas.AtlasFunctions.AtlasBalance("PROD",DataAreaId,"T.LedgerTrans","Sum|AmountMST|0","","","","","","","AccountNum|Voucher","120010",$K88)</f>
        <v>0</v>
      </c>
    </row>
    <row r="89" spans="1:13" x14ac:dyDescent="0.25">
      <c r="A89" s="4" t="s">
        <v>523</v>
      </c>
      <c r="B89" s="7" t="str">
        <f>_xll.AtlasFormulas.AtlasFunctions.AtlasTable("PROD",DataAreaId,"T.SalesTable","%CustAccount","","","","","","","SalesId",$A89)</f>
        <v>364-000018</v>
      </c>
      <c r="C89" s="7" t="str">
        <f>_xll.AtlasFormulas.AtlasFunctions.AtlasTable("PROD",DataAreaId,"T.CustTable","%Name","","","","","","","AccountNum",$B89)</f>
        <v>Tebecon B.V.</v>
      </c>
      <c r="D89" s="4" t="s">
        <v>597</v>
      </c>
      <c r="E89" s="4" t="s">
        <v>598</v>
      </c>
      <c r="F89" s="6">
        <v>42851</v>
      </c>
      <c r="G89" s="4" t="s">
        <v>605</v>
      </c>
      <c r="H89" s="9">
        <v>1</v>
      </c>
      <c r="I89" s="6">
        <v>42863</v>
      </c>
      <c r="J89" s="4" t="s">
        <v>667</v>
      </c>
      <c r="K89" s="10" t="s">
        <v>2393</v>
      </c>
      <c r="L89" s="7">
        <f>_xll.AtlasFormulas.AtlasFunctions.AtlasBalance("PROD",DataAreaId,"T.LedgerTrans","Sum|AmountMST|0","","","","","","","AccountNum|Voucher","120010",$J89)</f>
        <v>0</v>
      </c>
      <c r="M89">
        <f>_xll.AtlasFormulas.AtlasFunctions.AtlasBalance("PROD",DataAreaId,"T.LedgerTrans","Sum|AmountMST|0","","","","","","","AccountNum|Voucher","120010",$K89)</f>
        <v>0</v>
      </c>
    </row>
    <row r="90" spans="1:13" x14ac:dyDescent="0.25">
      <c r="A90" s="4" t="s">
        <v>484</v>
      </c>
      <c r="B90" s="7" t="str">
        <f>_xll.AtlasFormulas.AtlasFunctions.AtlasTable("PROD",DataAreaId,"T.SalesTable","%CustAccount","","","","","","","SalesId",$A90)</f>
        <v>364-000014</v>
      </c>
      <c r="C90" s="7" t="str">
        <f>_xll.AtlasFormulas.AtlasFunctions.AtlasTable("PROD",DataAreaId,"T.CustTable","%Name","","","","","","","AccountNum",$B90)</f>
        <v>Rowij</v>
      </c>
      <c r="D90" s="4" t="s">
        <v>597</v>
      </c>
      <c r="E90" s="4" t="s">
        <v>598</v>
      </c>
      <c r="F90" s="6">
        <v>42797</v>
      </c>
      <c r="G90" s="4" t="s">
        <v>605</v>
      </c>
      <c r="H90" s="9">
        <v>4</v>
      </c>
      <c r="I90" s="6">
        <v>42797</v>
      </c>
      <c r="J90" s="4" t="s">
        <v>668</v>
      </c>
      <c r="K90" s="10" t="s">
        <v>1700</v>
      </c>
      <c r="L90" s="7">
        <f>_xll.AtlasFormulas.AtlasFunctions.AtlasBalance("PROD",DataAreaId,"T.LedgerTrans","Sum|AmountMST|0","","","","","","","AccountNum|Voucher","120010",$J90)</f>
        <v>15067.56</v>
      </c>
      <c r="M90">
        <f>_xll.AtlasFormulas.AtlasFunctions.AtlasBalance("PROD",DataAreaId,"T.LedgerTrans","Sum|AmountMST|0","","","","","","","AccountNum|Voucher","120010",$K90)</f>
        <v>-15067.56</v>
      </c>
    </row>
    <row r="91" spans="1:13" ht="30" x14ac:dyDescent="0.25">
      <c r="A91" s="4" t="s">
        <v>599</v>
      </c>
      <c r="B91" s="7" t="str">
        <f>_xll.AtlasFormulas.AtlasFunctions.AtlasTable("PROD",DataAreaId,"T.SalesTable","%CustAccount","","","","","","","SalesId",$A91)</f>
        <v>364-000146</v>
      </c>
      <c r="C91" s="7" t="str">
        <f>_xll.AtlasFormulas.AtlasFunctions.AtlasTable("PROD",DataAreaId,"T.CustTable","%Name","","","","","","","AccountNum",$B91)</f>
        <v>Simpson Strong-Tie Manufacturing inc.</v>
      </c>
      <c r="D91" s="4" t="s">
        <v>600</v>
      </c>
      <c r="E91" s="12" t="s">
        <v>601</v>
      </c>
      <c r="F91" s="6">
        <v>42821</v>
      </c>
      <c r="G91" s="4" t="s">
        <v>605</v>
      </c>
      <c r="H91" s="9">
        <v>1</v>
      </c>
      <c r="I91" s="6">
        <v>42821</v>
      </c>
      <c r="J91" s="4" t="s">
        <v>669</v>
      </c>
      <c r="K91" s="10" t="s">
        <v>669</v>
      </c>
      <c r="L91" s="7">
        <f>_xll.AtlasFormulas.AtlasFunctions.AtlasBalance("PROD",DataAreaId,"T.LedgerTrans","Sum|AmountMST|0","","","","","","","AccountNum|Voucher","120010",$J91)</f>
        <v>0</v>
      </c>
      <c r="M91">
        <f>_xll.AtlasFormulas.AtlasFunctions.AtlasBalance("PROD",DataAreaId,"T.LedgerTrans","Sum|AmountMST|0","","","","","","","AccountNum|Voucher","120010",$K91)</f>
        <v>0</v>
      </c>
    </row>
    <row r="92" spans="1:13" x14ac:dyDescent="0.25">
      <c r="A92" s="4" t="s">
        <v>508</v>
      </c>
      <c r="B92" s="7" t="str">
        <f>_xll.AtlasFormulas.AtlasFunctions.AtlasTable("PROD",DataAreaId,"T.SalesTable","%CustAccount","","","","","","","SalesId",$A92)</f>
        <v>364-000010</v>
      </c>
      <c r="C92" s="7" t="str">
        <f>_xll.AtlasFormulas.AtlasFunctions.AtlasTable("PROD",DataAreaId,"T.CustTable","%Name","","","","","","","AccountNum",$B92)</f>
        <v>Balm Uitwendige Wapening B.V.</v>
      </c>
      <c r="D92" s="4" t="s">
        <v>153</v>
      </c>
      <c r="E92" s="4" t="s">
        <v>154</v>
      </c>
      <c r="F92" s="6">
        <v>42769</v>
      </c>
      <c r="G92" s="4" t="s">
        <v>605</v>
      </c>
      <c r="H92" s="9">
        <v>4</v>
      </c>
      <c r="I92" s="6">
        <v>42774</v>
      </c>
      <c r="J92" s="4" t="s">
        <v>676</v>
      </c>
      <c r="K92" s="10" t="s">
        <v>1625</v>
      </c>
      <c r="L92" s="7">
        <f>_xll.AtlasFormulas.AtlasFunctions.AtlasBalance("PROD",DataAreaId,"T.LedgerTrans","Sum|AmountMST|0","","","","","","","AccountNum|Voucher","120010",$J92)</f>
        <v>3805</v>
      </c>
      <c r="M92">
        <f>_xll.AtlasFormulas.AtlasFunctions.AtlasBalance("PROD",DataAreaId,"T.LedgerTrans","Sum|AmountMST|0","","","","","","","AccountNum|Voucher","120010",$K92)</f>
        <v>-3805</v>
      </c>
    </row>
    <row r="93" spans="1:13" x14ac:dyDescent="0.25">
      <c r="A93" s="4" t="s">
        <v>506</v>
      </c>
      <c r="B93" s="7" t="str">
        <f>_xll.AtlasFormulas.AtlasFunctions.AtlasTable("PROD",DataAreaId,"T.SalesTable","%CustAccount","","","","","","","SalesId",$A93)</f>
        <v>364-000010</v>
      </c>
      <c r="C93" s="7" t="str">
        <f>_xll.AtlasFormulas.AtlasFunctions.AtlasTable("PROD",DataAreaId,"T.CustTable","%Name","","","","","","","AccountNum",$B93)</f>
        <v>Balm Uitwendige Wapening B.V.</v>
      </c>
      <c r="D93" s="4" t="s">
        <v>153</v>
      </c>
      <c r="E93" s="4" t="s">
        <v>154</v>
      </c>
      <c r="F93" s="6">
        <v>42775</v>
      </c>
      <c r="G93" s="4" t="s">
        <v>605</v>
      </c>
      <c r="H93" s="9">
        <v>5</v>
      </c>
      <c r="I93" s="6">
        <v>42775</v>
      </c>
      <c r="J93" s="4" t="s">
        <v>677</v>
      </c>
      <c r="K93" s="10" t="s">
        <v>1630</v>
      </c>
      <c r="L93" s="7">
        <f>_xll.AtlasFormulas.AtlasFunctions.AtlasBalance("PROD",DataAreaId,"T.LedgerTrans","Sum|AmountMST|0","","","","","","","AccountNum|Voucher","120010",$J93)</f>
        <v>435.75</v>
      </c>
      <c r="M93">
        <f>_xll.AtlasFormulas.AtlasFunctions.AtlasBalance("PROD",DataAreaId,"T.LedgerTrans","Sum|AmountMST|0","","","","","","","AccountNum|Voucher","120010",$K93)</f>
        <v>-435.75</v>
      </c>
    </row>
    <row r="94" spans="1:13" x14ac:dyDescent="0.25">
      <c r="A94" s="4" t="s">
        <v>509</v>
      </c>
      <c r="B94" s="7" t="str">
        <f>_xll.AtlasFormulas.AtlasFunctions.AtlasTable("PROD",DataAreaId,"T.SalesTable","%CustAccount","","","","","","","SalesId",$A94)</f>
        <v>364-000010</v>
      </c>
      <c r="C94" s="7" t="str">
        <f>_xll.AtlasFormulas.AtlasFunctions.AtlasTable("PROD",DataAreaId,"T.CustTable","%Name","","","","","","","AccountNum",$B94)</f>
        <v>Balm Uitwendige Wapening B.V.</v>
      </c>
      <c r="D94" s="4" t="s">
        <v>153</v>
      </c>
      <c r="E94" s="4" t="s">
        <v>154</v>
      </c>
      <c r="F94" s="6">
        <v>42773</v>
      </c>
      <c r="G94" s="4" t="s">
        <v>605</v>
      </c>
      <c r="H94" s="9">
        <v>15</v>
      </c>
      <c r="I94" s="6">
        <v>42774</v>
      </c>
      <c r="J94" s="4" t="s">
        <v>678</v>
      </c>
      <c r="K94" s="10" t="s">
        <v>1627</v>
      </c>
      <c r="L94" s="7">
        <f>_xll.AtlasFormulas.AtlasFunctions.AtlasBalance("PROD",DataAreaId,"T.LedgerTrans","Sum|AmountMST|0","","","","","","","AccountNum|Voucher","120010",$J94)</f>
        <v>18.61</v>
      </c>
      <c r="M94">
        <f>_xll.AtlasFormulas.AtlasFunctions.AtlasBalance("PROD",DataAreaId,"T.LedgerTrans","Sum|AmountMST|0","","","","","","","AccountNum|Voucher","120010",$K94)</f>
        <v>-18.61</v>
      </c>
    </row>
    <row r="95" spans="1:13" x14ac:dyDescent="0.25">
      <c r="A95" s="4" t="s">
        <v>563</v>
      </c>
      <c r="B95" s="7" t="str">
        <f>_xll.AtlasFormulas.AtlasFunctions.AtlasTable("PROD",DataAreaId,"T.SalesTable","%CustAccount","","","","","","","SalesId",$A95)</f>
        <v>364-000015</v>
      </c>
      <c r="C95" s="7" t="str">
        <f>_xll.AtlasFormulas.AtlasFunctions.AtlasTable("PROD",DataAreaId,"T.CustTable","%Name","","","","","","","AccountNum",$B95)</f>
        <v>Vogel B.V.</v>
      </c>
      <c r="D95" s="4" t="s">
        <v>44</v>
      </c>
      <c r="E95" s="4" t="s">
        <v>45</v>
      </c>
      <c r="F95" s="6">
        <v>42780</v>
      </c>
      <c r="G95" s="4" t="s">
        <v>605</v>
      </c>
      <c r="H95" s="9">
        <v>1</v>
      </c>
      <c r="I95" s="6">
        <v>42780</v>
      </c>
      <c r="J95" s="4" t="s">
        <v>679</v>
      </c>
      <c r="K95" s="10" t="s">
        <v>1663</v>
      </c>
      <c r="L95" s="7">
        <f>_xll.AtlasFormulas.AtlasFunctions.AtlasBalance("PROD",DataAreaId,"T.LedgerTrans","Sum|AmountMST|0","","","","","","","AccountNum|Voucher","120010",$J95)</f>
        <v>1137.92</v>
      </c>
      <c r="M95">
        <f>_xll.AtlasFormulas.AtlasFunctions.AtlasBalance("PROD",DataAreaId,"T.LedgerTrans","Sum|AmountMST|0","","","","","","","AccountNum|Voucher","120010",$K95)</f>
        <v>-1137.92</v>
      </c>
    </row>
    <row r="96" spans="1:13" x14ac:dyDescent="0.25">
      <c r="A96" s="4" t="s">
        <v>590</v>
      </c>
      <c r="B96" s="7" t="str">
        <f>_xll.AtlasFormulas.AtlasFunctions.AtlasTable("PROD",DataAreaId,"T.SalesTable","%CustAccount","","","","","","","SalesId",$A96)</f>
        <v>364-000036</v>
      </c>
      <c r="C96" s="7" t="str">
        <f>_xll.AtlasFormulas.AtlasFunctions.AtlasTable("PROD",DataAreaId,"T.CustTable","%Name","","","","","","","AccountNum",$B96)</f>
        <v>Bouwbedrijf Salverda B.V.</v>
      </c>
      <c r="D96" s="4" t="s">
        <v>44</v>
      </c>
      <c r="E96" s="4" t="s">
        <v>45</v>
      </c>
      <c r="F96" s="6">
        <v>42871</v>
      </c>
      <c r="G96" s="4" t="s">
        <v>605</v>
      </c>
      <c r="H96" s="9">
        <v>1</v>
      </c>
      <c r="I96" s="6">
        <v>42871</v>
      </c>
      <c r="J96" s="4" t="s">
        <v>680</v>
      </c>
      <c r="K96" s="10" t="s">
        <v>2079</v>
      </c>
      <c r="L96" s="7">
        <f>_xll.AtlasFormulas.AtlasFunctions.AtlasBalance("PROD",DataAreaId,"T.LedgerTrans","Sum|AmountMST|0","","","","","","","AccountNum|Voucher","120010",$J96)</f>
        <v>1450</v>
      </c>
      <c r="M96">
        <f>_xll.AtlasFormulas.AtlasFunctions.AtlasBalance("PROD",DataAreaId,"T.LedgerTrans","Sum|AmountMST|0","","","","","","","AccountNum|Voucher","120010",$K96)</f>
        <v>-1450</v>
      </c>
    </row>
    <row r="97" spans="1:13" x14ac:dyDescent="0.25">
      <c r="A97" s="4" t="s">
        <v>588</v>
      </c>
      <c r="B97" s="7" t="str">
        <f>_xll.AtlasFormulas.AtlasFunctions.AtlasTable("PROD",DataAreaId,"T.SalesTable","%CustAccount","","","","","","","SalesId",$A97)</f>
        <v>364-000018</v>
      </c>
      <c r="C97" s="7" t="str">
        <f>_xll.AtlasFormulas.AtlasFunctions.AtlasTable("PROD",DataAreaId,"T.CustTable","%Name","","","","","","","AccountNum",$B97)</f>
        <v>Tebecon B.V.</v>
      </c>
      <c r="D97" s="4" t="s">
        <v>44</v>
      </c>
      <c r="E97" s="4" t="s">
        <v>45</v>
      </c>
      <c r="F97" s="6">
        <v>42823</v>
      </c>
      <c r="G97" s="4" t="s">
        <v>605</v>
      </c>
      <c r="H97" s="9">
        <v>1</v>
      </c>
      <c r="I97" s="6">
        <v>42823</v>
      </c>
      <c r="J97" s="4" t="s">
        <v>681</v>
      </c>
      <c r="K97" s="10" t="s">
        <v>681</v>
      </c>
      <c r="L97" s="7">
        <f>_xll.AtlasFormulas.AtlasFunctions.AtlasBalance("PROD",DataAreaId,"T.LedgerTrans","Sum|AmountMST|0","","","","","","","AccountNum|Voucher","120010",$J97)</f>
        <v>0</v>
      </c>
      <c r="M97">
        <f>_xll.AtlasFormulas.AtlasFunctions.AtlasBalance("PROD",DataAreaId,"T.LedgerTrans","Sum|AmountMST|0","","","","","","","AccountNum|Voucher","120010",$K97)</f>
        <v>0</v>
      </c>
    </row>
    <row r="98" spans="1:13" x14ac:dyDescent="0.25">
      <c r="A98" s="4" t="s">
        <v>589</v>
      </c>
      <c r="B98" s="7" t="str">
        <f>_xll.AtlasFormulas.AtlasFunctions.AtlasTable("PROD",DataAreaId,"T.SalesTable","%CustAccount","","","","","","","SalesId",$A98)</f>
        <v>364-000014</v>
      </c>
      <c r="C98" s="7" t="str">
        <f>_xll.AtlasFormulas.AtlasFunctions.AtlasTable("PROD",DataAreaId,"T.CustTable","%Name","","","","","","","AccountNum",$B98)</f>
        <v>Rowij</v>
      </c>
      <c r="D98" s="4" t="s">
        <v>44</v>
      </c>
      <c r="E98" s="4" t="s">
        <v>45</v>
      </c>
      <c r="F98" s="6">
        <v>42838</v>
      </c>
      <c r="G98" s="4" t="s">
        <v>605</v>
      </c>
      <c r="H98" s="9">
        <v>1</v>
      </c>
      <c r="I98" s="6">
        <v>42838</v>
      </c>
      <c r="J98" s="4" t="s">
        <v>682</v>
      </c>
      <c r="K98" s="10" t="s">
        <v>1916</v>
      </c>
      <c r="L98" s="7">
        <f>_xll.AtlasFormulas.AtlasFunctions.AtlasBalance("PROD",DataAreaId,"T.LedgerTrans","Sum|AmountMST|0","","","","","","","AccountNum|Voucher","120010",$J98)</f>
        <v>665</v>
      </c>
      <c r="M98">
        <f>_xll.AtlasFormulas.AtlasFunctions.AtlasBalance("PROD",DataAreaId,"T.LedgerTrans","Sum|AmountMST|0","","","","","","","AccountNum|Voucher","120010",$K98)</f>
        <v>-665</v>
      </c>
    </row>
    <row r="99" spans="1:13" x14ac:dyDescent="0.25">
      <c r="A99" s="4" t="s">
        <v>591</v>
      </c>
      <c r="B99" s="7" t="str">
        <f>_xll.AtlasFormulas.AtlasFunctions.AtlasTable("PROD",DataAreaId,"T.SalesTable","%CustAccount","","","","","","","SalesId",$A99)</f>
        <v>364-000181</v>
      </c>
      <c r="C99" s="7" t="str">
        <f>_xll.AtlasFormulas.AtlasFunctions.AtlasTable("PROD",DataAreaId,"T.CustTable","%Name","","","","","","","AccountNum",$B99)</f>
        <v>Emarc</v>
      </c>
      <c r="D99" s="4" t="s">
        <v>157</v>
      </c>
      <c r="E99" s="4" t="s">
        <v>157</v>
      </c>
      <c r="F99" s="6">
        <v>42866</v>
      </c>
      <c r="G99" s="4" t="s">
        <v>605</v>
      </c>
      <c r="H99" s="9">
        <v>2</v>
      </c>
      <c r="I99" s="6">
        <v>42866</v>
      </c>
      <c r="J99" s="4" t="s">
        <v>683</v>
      </c>
      <c r="K99" s="10" t="s">
        <v>2001</v>
      </c>
      <c r="L99" s="7">
        <f>_xll.AtlasFormulas.AtlasFunctions.AtlasBalance("PROD",DataAreaId,"T.LedgerTrans","Sum|AmountMST|0","","","","","","","AccountNum|Voucher","120010",$J99)</f>
        <v>30</v>
      </c>
      <c r="M99">
        <f>_xll.AtlasFormulas.AtlasFunctions.AtlasBalance("PROD",DataAreaId,"T.LedgerTrans","Sum|AmountMST|0","","","","","","","AccountNum|Voucher","120010",$K99)</f>
        <v>-30</v>
      </c>
    </row>
    <row r="100" spans="1:13" x14ac:dyDescent="0.25">
      <c r="A100" s="4" t="s">
        <v>593</v>
      </c>
      <c r="B100" s="7" t="str">
        <f>_xll.AtlasFormulas.AtlasFunctions.AtlasTable("PROD",DataAreaId,"T.SalesTable","%CustAccount","","","","","","","SalesId",$A100)</f>
        <v>364-000011</v>
      </c>
      <c r="C100" s="7" t="str">
        <f>_xll.AtlasFormulas.AtlasFunctions.AtlasTable("PROD",DataAreaId,"T.CustTable","%Name","","","","","","","AccountNum",$B100)</f>
        <v>Fortius B.K.International bvba</v>
      </c>
      <c r="D100" s="4" t="s">
        <v>54</v>
      </c>
      <c r="E100" s="4" t="s">
        <v>53</v>
      </c>
      <c r="F100" s="6">
        <v>42867</v>
      </c>
      <c r="G100" s="4" t="s">
        <v>605</v>
      </c>
      <c r="H100" s="9">
        <v>15</v>
      </c>
      <c r="I100" s="6">
        <v>42867</v>
      </c>
      <c r="J100" s="4" t="s">
        <v>684</v>
      </c>
      <c r="K100" s="10" t="s">
        <v>2041</v>
      </c>
      <c r="L100" s="7">
        <f>_xll.AtlasFormulas.AtlasFunctions.AtlasBalance("PROD",DataAreaId,"T.LedgerTrans","Sum|AmountMST|0","","","","","","","AccountNum|Voucher","120010",$J100)</f>
        <v>1269</v>
      </c>
      <c r="M100">
        <f>_xll.AtlasFormulas.AtlasFunctions.AtlasBalance("PROD",DataAreaId,"T.LedgerTrans","Sum|AmountMST|0","","","","","","","AccountNum|Voucher","120010",$K100)</f>
        <v>-1269</v>
      </c>
    </row>
    <row r="101" spans="1:13" x14ac:dyDescent="0.25">
      <c r="A101" s="4" t="s">
        <v>382</v>
      </c>
      <c r="B101" s="7" t="str">
        <f>_xll.AtlasFormulas.AtlasFunctions.AtlasTable("PROD",DataAreaId,"T.SalesTable","%CustAccount","","","","","","","SalesId",$A101)</f>
        <v>364-000059</v>
      </c>
      <c r="C101" s="7" t="str">
        <f>_xll.AtlasFormulas.AtlasFunctions.AtlasTable("PROD",DataAreaId,"T.CustTable","%Name","","","","","","","AccountNum",$B101)</f>
        <v>Kreeft Betonrenovatie &amp; Injectietechnieken BV</v>
      </c>
      <c r="D101" s="4" t="s">
        <v>54</v>
      </c>
      <c r="E101" s="4" t="s">
        <v>53</v>
      </c>
      <c r="F101" s="6">
        <v>42858</v>
      </c>
      <c r="G101" s="4" t="s">
        <v>605</v>
      </c>
      <c r="H101" s="9">
        <v>9</v>
      </c>
      <c r="I101" s="6">
        <v>42863</v>
      </c>
      <c r="J101" s="4" t="s">
        <v>685</v>
      </c>
      <c r="K101" s="10" t="s">
        <v>2394</v>
      </c>
      <c r="L101" s="7">
        <f>_xll.AtlasFormulas.AtlasFunctions.AtlasBalance("PROD",DataAreaId,"T.LedgerTrans","Sum|AmountMST|0","","","","","","","AccountNum|Voucher","120010",$J101)</f>
        <v>0</v>
      </c>
      <c r="M101">
        <f>_xll.AtlasFormulas.AtlasFunctions.AtlasBalance("PROD",DataAreaId,"T.LedgerTrans","Sum|AmountMST|0","","","","","","","AccountNum|Voucher","120010",$K101)</f>
        <v>0</v>
      </c>
    </row>
    <row r="102" spans="1:13" x14ac:dyDescent="0.25">
      <c r="A102" s="4" t="s">
        <v>523</v>
      </c>
      <c r="B102" s="7" t="str">
        <f>_xll.AtlasFormulas.AtlasFunctions.AtlasTable("PROD",DataAreaId,"T.SalesTable","%CustAccount","","","","","","","SalesId",$A102)</f>
        <v>364-000018</v>
      </c>
      <c r="C102" s="7" t="str">
        <f>_xll.AtlasFormulas.AtlasFunctions.AtlasTable("PROD",DataAreaId,"T.CustTable","%Name","","","","","","","AccountNum",$B102)</f>
        <v>Tebecon B.V.</v>
      </c>
      <c r="D102" s="4" t="s">
        <v>54</v>
      </c>
      <c r="E102" s="4" t="s">
        <v>53</v>
      </c>
      <c r="F102" s="6">
        <v>42851</v>
      </c>
      <c r="G102" s="4" t="s">
        <v>605</v>
      </c>
      <c r="H102" s="9">
        <v>10</v>
      </c>
      <c r="I102" s="6">
        <v>42863</v>
      </c>
      <c r="J102" s="4" t="s">
        <v>667</v>
      </c>
      <c r="K102" s="10" t="s">
        <v>2393</v>
      </c>
      <c r="L102" s="7">
        <f>_xll.AtlasFormulas.AtlasFunctions.AtlasBalance("PROD",DataAreaId,"T.LedgerTrans","Sum|AmountMST|0","","","","","","","AccountNum|Voucher","120010",$J102)</f>
        <v>0</v>
      </c>
      <c r="M102">
        <f>_xll.AtlasFormulas.AtlasFunctions.AtlasBalance("PROD",DataAreaId,"T.LedgerTrans","Sum|AmountMST|0","","","","","","","AccountNum|Voucher","120010",$K102)</f>
        <v>0</v>
      </c>
    </row>
    <row r="103" spans="1:13" x14ac:dyDescent="0.25">
      <c r="A103" s="4" t="s">
        <v>472</v>
      </c>
      <c r="B103" s="7" t="str">
        <f>_xll.AtlasFormulas.AtlasFunctions.AtlasTable("PROD",DataAreaId,"T.SalesTable","%CustAccount","","","","","","","SalesId",$A103)</f>
        <v>364-000175</v>
      </c>
      <c r="C103" s="7" t="str">
        <f>_xll.AtlasFormulas.AtlasFunctions.AtlasTable("PROD",DataAreaId,"T.CustTable","%Name","","","","","","","AccountNum",$B103)</f>
        <v>Desami SPRL</v>
      </c>
      <c r="D103" s="4" t="s">
        <v>54</v>
      </c>
      <c r="E103" s="4" t="s">
        <v>53</v>
      </c>
      <c r="F103" s="6">
        <v>42828</v>
      </c>
      <c r="G103" s="4" t="s">
        <v>605</v>
      </c>
      <c r="H103" s="9">
        <v>55</v>
      </c>
      <c r="I103" s="6">
        <v>42830</v>
      </c>
      <c r="J103" s="4" t="s">
        <v>686</v>
      </c>
      <c r="K103" s="10" t="s">
        <v>2395</v>
      </c>
      <c r="L103" s="7">
        <f>_xll.AtlasFormulas.AtlasFunctions.AtlasBalance("PROD",DataAreaId,"T.LedgerTrans","Sum|AmountMST|0","","","","","","","AccountNum|Voucher","120010",$J103)</f>
        <v>0</v>
      </c>
      <c r="M103">
        <f>_xll.AtlasFormulas.AtlasFunctions.AtlasBalance("PROD",DataAreaId,"T.LedgerTrans","Sum|AmountMST|0","","","","","","","AccountNum|Voucher","120010",$K103)</f>
        <v>0</v>
      </c>
    </row>
    <row r="104" spans="1:13" x14ac:dyDescent="0.25">
      <c r="A104" s="4" t="s">
        <v>592</v>
      </c>
      <c r="B104" s="7" t="str">
        <f>_xll.AtlasFormulas.AtlasFunctions.AtlasTable("PROD",DataAreaId,"T.SalesTable","%CustAccount","","","","","","","SalesId",$A104)</f>
        <v>364-000178</v>
      </c>
      <c r="C104" s="7" t="str">
        <f>_xll.AtlasFormulas.AtlasFunctions.AtlasTable("PROD",DataAreaId,"T.CustTable","%Name","","","","","","","AccountNum",$B104)</f>
        <v>Hardway BV</v>
      </c>
      <c r="D104" s="4" t="s">
        <v>54</v>
      </c>
      <c r="E104" s="4" t="s">
        <v>53</v>
      </c>
      <c r="F104" s="6">
        <v>42831</v>
      </c>
      <c r="G104" s="4" t="s">
        <v>605</v>
      </c>
      <c r="H104" s="9">
        <v>8</v>
      </c>
      <c r="I104" s="6">
        <v>42832</v>
      </c>
      <c r="J104" s="4" t="s">
        <v>687</v>
      </c>
      <c r="K104" s="10" t="s">
        <v>1846</v>
      </c>
      <c r="L104" s="7">
        <f>_xll.AtlasFormulas.AtlasFunctions.AtlasBalance("PROD",DataAreaId,"T.LedgerTrans","Sum|AmountMST|0","","","","","","","AccountNum|Voucher","120010",$J104)</f>
        <v>396</v>
      </c>
      <c r="M104">
        <f>_xll.AtlasFormulas.AtlasFunctions.AtlasBalance("PROD",DataAreaId,"T.LedgerTrans","Sum|AmountMST|0","","","","","","","AccountNum|Voucher","120010",$K104)</f>
        <v>-396</v>
      </c>
    </row>
    <row r="105" spans="1:13" x14ac:dyDescent="0.25">
      <c r="A105" s="4" t="s">
        <v>476</v>
      </c>
      <c r="B105" s="7" t="str">
        <f>_xll.AtlasFormulas.AtlasFunctions.AtlasTable("PROD",DataAreaId,"T.SalesTable","%CustAccount","","","","","","","SalesId",$A105)</f>
        <v>364-000011</v>
      </c>
      <c r="C105" s="7" t="str">
        <f>_xll.AtlasFormulas.AtlasFunctions.AtlasTable("PROD",DataAreaId,"T.CustTable","%Name","","","","","","","AccountNum",$B105)</f>
        <v>Fortius B.K.International bvba</v>
      </c>
      <c r="D105" s="4" t="s">
        <v>15</v>
      </c>
      <c r="E105" s="4" t="s">
        <v>16</v>
      </c>
      <c r="F105" s="6">
        <v>42886</v>
      </c>
      <c r="G105" s="4" t="s">
        <v>605</v>
      </c>
      <c r="H105" s="9">
        <v>1</v>
      </c>
      <c r="I105" s="6">
        <v>42886</v>
      </c>
      <c r="J105" s="4" t="s">
        <v>790</v>
      </c>
      <c r="K105" s="10" t="s">
        <v>2163</v>
      </c>
      <c r="L105" s="7">
        <f>_xll.AtlasFormulas.AtlasFunctions.AtlasBalance("PROD",DataAreaId,"T.LedgerTrans","Sum|AmountMST|0","","","","","","","AccountNum|Voucher","120010",$J105)</f>
        <v>70</v>
      </c>
      <c r="M105">
        <f>_xll.AtlasFormulas.AtlasFunctions.AtlasBalance("PROD",DataAreaId,"T.LedgerTrans","Sum|AmountMST|0","","","","","","","AccountNum|Voucher","120010",$K105)</f>
        <v>-70</v>
      </c>
    </row>
    <row r="106" spans="1:13" x14ac:dyDescent="0.25">
      <c r="A106" s="4" t="s">
        <v>184</v>
      </c>
      <c r="B106" s="7" t="str">
        <f>_xll.AtlasFormulas.AtlasFunctions.AtlasTable("PROD",DataAreaId,"T.SalesTable","%CustAccount","","","","","","","SalesId",$A106)</f>
        <v>364-000159</v>
      </c>
      <c r="C106" s="7" t="str">
        <f>_xll.AtlasFormulas.AtlasFunctions.AtlasTable("PROD",DataAreaId,"T.CustTable","%Name","","","","","","","AccountNum",$B106)</f>
        <v>QuakeShield B.V.</v>
      </c>
      <c r="D106" s="4" t="s">
        <v>15</v>
      </c>
      <c r="E106" s="4" t="s">
        <v>16</v>
      </c>
      <c r="F106" s="6">
        <v>42879</v>
      </c>
      <c r="G106" s="4" t="s">
        <v>605</v>
      </c>
      <c r="H106" s="9">
        <v>1</v>
      </c>
      <c r="I106" s="6">
        <v>42879</v>
      </c>
      <c r="J106" s="4" t="s">
        <v>791</v>
      </c>
      <c r="K106" s="10" t="s">
        <v>2130</v>
      </c>
      <c r="L106" s="7">
        <f>_xll.AtlasFormulas.AtlasFunctions.AtlasBalance("PROD",DataAreaId,"T.LedgerTrans","Sum|AmountMST|0","","","","","","","AccountNum|Voucher","120010",$J106)</f>
        <v>49</v>
      </c>
      <c r="M106">
        <f>_xll.AtlasFormulas.AtlasFunctions.AtlasBalance("PROD",DataAreaId,"T.LedgerTrans","Sum|AmountMST|0","","","","","","","AccountNum|Voucher","120010",$K106)</f>
        <v>-49</v>
      </c>
    </row>
    <row r="107" spans="1:13" x14ac:dyDescent="0.25">
      <c r="A107" s="4" t="s">
        <v>408</v>
      </c>
      <c r="B107" s="7" t="str">
        <f>_xll.AtlasFormulas.AtlasFunctions.AtlasTable("PROD",DataAreaId,"T.SalesTable","%CustAccount","","","","","","","SalesId",$A107)</f>
        <v>364-000007</v>
      </c>
      <c r="C107" s="7" t="str">
        <f>_xll.AtlasFormulas.AtlasFunctions.AtlasTable("PROD",DataAreaId,"T.CustTable","%Name","","","","","","","AccountNum",$B107)</f>
        <v>Versluys &amp; Zoon B.V.</v>
      </c>
      <c r="D107" s="4" t="s">
        <v>15</v>
      </c>
      <c r="E107" s="4" t="s">
        <v>16</v>
      </c>
      <c r="F107" s="6">
        <v>42877</v>
      </c>
      <c r="G107" s="4" t="s">
        <v>605</v>
      </c>
      <c r="H107" s="9">
        <v>1</v>
      </c>
      <c r="I107" s="6">
        <v>42886</v>
      </c>
      <c r="J107" s="4" t="s">
        <v>792</v>
      </c>
      <c r="K107" s="10" t="s">
        <v>2396</v>
      </c>
      <c r="L107" s="7">
        <f>_xll.AtlasFormulas.AtlasFunctions.AtlasBalance("PROD",DataAreaId,"T.LedgerTrans","Sum|AmountMST|0","","","","","","","AccountNum|Voucher","120010",$J107)</f>
        <v>0</v>
      </c>
      <c r="M107">
        <f>_xll.AtlasFormulas.AtlasFunctions.AtlasBalance("PROD",DataAreaId,"T.LedgerTrans","Sum|AmountMST|0","","","","","","","AccountNum|Voucher","120010",$K107)</f>
        <v>0</v>
      </c>
    </row>
    <row r="108" spans="1:13" x14ac:dyDescent="0.25">
      <c r="A108" s="4" t="s">
        <v>446</v>
      </c>
      <c r="B108" s="7" t="str">
        <f>_xll.AtlasFormulas.AtlasFunctions.AtlasTable("PROD",DataAreaId,"T.SalesTable","%CustAccount","","","","","","","SalesId",$A108)</f>
        <v>364-000007</v>
      </c>
      <c r="C108" s="7" t="str">
        <f>_xll.AtlasFormulas.AtlasFunctions.AtlasTable("PROD",DataAreaId,"T.CustTable","%Name","","","","","","","AccountNum",$B108)</f>
        <v>Versluys &amp; Zoon B.V.</v>
      </c>
      <c r="D108" s="4" t="s">
        <v>15</v>
      </c>
      <c r="E108" s="4" t="s">
        <v>16</v>
      </c>
      <c r="F108" s="6">
        <v>42878</v>
      </c>
      <c r="G108" s="4" t="s">
        <v>605</v>
      </c>
      <c r="H108" s="9">
        <v>1</v>
      </c>
      <c r="I108" s="6">
        <v>42886</v>
      </c>
      <c r="J108" s="4" t="s">
        <v>793</v>
      </c>
      <c r="K108" s="10" t="s">
        <v>2143</v>
      </c>
      <c r="L108" s="7">
        <f>_xll.AtlasFormulas.AtlasFunctions.AtlasBalance("PROD",DataAreaId,"T.LedgerTrans","Sum|AmountMST|0","","","","","","","AccountNum|Voucher","120010",$J108)</f>
        <v>0</v>
      </c>
      <c r="M108">
        <f>_xll.AtlasFormulas.AtlasFunctions.AtlasBalance("PROD",DataAreaId,"T.LedgerTrans","Sum|AmountMST|0","","","","","","","AccountNum|Voucher","120010",$K108)</f>
        <v>-260.13</v>
      </c>
    </row>
    <row r="109" spans="1:13" x14ac:dyDescent="0.25">
      <c r="A109" s="4" t="s">
        <v>422</v>
      </c>
      <c r="B109" s="7" t="str">
        <f>_xll.AtlasFormulas.AtlasFunctions.AtlasTable("PROD",DataAreaId,"T.SalesTable","%CustAccount","","","","","","","SalesId",$A109)</f>
        <v>364-000174</v>
      </c>
      <c r="C109" s="7" t="str">
        <f>_xll.AtlasFormulas.AtlasFunctions.AtlasTable("PROD",DataAreaId,"T.CustTable","%Name","","","","","","","AccountNum",$B109)</f>
        <v>IKO N.V.</v>
      </c>
      <c r="D109" s="4" t="s">
        <v>15</v>
      </c>
      <c r="E109" s="4" t="s">
        <v>16</v>
      </c>
      <c r="F109" s="6">
        <v>42886</v>
      </c>
      <c r="G109" s="4" t="s">
        <v>605</v>
      </c>
      <c r="H109" s="9">
        <v>1</v>
      </c>
      <c r="I109" s="6">
        <v>42886</v>
      </c>
      <c r="J109" s="4" t="s">
        <v>794</v>
      </c>
      <c r="K109" s="10" t="s">
        <v>2167</v>
      </c>
      <c r="L109" s="7">
        <f>_xll.AtlasFormulas.AtlasFunctions.AtlasBalance("PROD",DataAreaId,"T.LedgerTrans","Sum|AmountMST|0","","","","","","","AccountNum|Voucher","120010",$J109)</f>
        <v>115</v>
      </c>
      <c r="M109">
        <f>_xll.AtlasFormulas.AtlasFunctions.AtlasBalance("PROD",DataAreaId,"T.LedgerTrans","Sum|AmountMST|0","","","","","","","AccountNum|Voucher","120010",$K109)</f>
        <v>-115</v>
      </c>
    </row>
    <row r="110" spans="1:13" x14ac:dyDescent="0.25">
      <c r="A110" s="4" t="s">
        <v>576</v>
      </c>
      <c r="B110" s="7" t="str">
        <f>_xll.AtlasFormulas.AtlasFunctions.AtlasTable("PROD",DataAreaId,"T.SalesTable","%CustAccount","","","","","","","SalesId",$A110)</f>
        <v>364-000064</v>
      </c>
      <c r="C110" s="7" t="str">
        <f>_xll.AtlasFormulas.AtlasFunctions.AtlasTable("PROD",DataAreaId,"T.CustTable","%Name","","","","","","","AccountNum",$B110)</f>
        <v>Hakron-Nunspeet B.V.</v>
      </c>
      <c r="D110" s="4" t="s">
        <v>15</v>
      </c>
      <c r="E110" s="4" t="s">
        <v>16</v>
      </c>
      <c r="F110" s="6">
        <v>42873</v>
      </c>
      <c r="G110" s="4" t="s">
        <v>605</v>
      </c>
      <c r="H110" s="9">
        <v>1</v>
      </c>
      <c r="I110" s="6">
        <v>42877</v>
      </c>
      <c r="J110" s="4" t="s">
        <v>756</v>
      </c>
      <c r="K110" s="10" t="s">
        <v>2119</v>
      </c>
      <c r="L110" s="7">
        <f>_xll.AtlasFormulas.AtlasFunctions.AtlasBalance("PROD",DataAreaId,"T.LedgerTrans","Sum|AmountMST|0","","","","","","","AccountNum|Voucher","120010",$J110)</f>
        <v>360</v>
      </c>
      <c r="M110">
        <f>_xll.AtlasFormulas.AtlasFunctions.AtlasBalance("PROD",DataAreaId,"T.LedgerTrans","Sum|AmountMST|0","","","","","","","AccountNum|Voucher","120010",$K110)</f>
        <v>-360</v>
      </c>
    </row>
    <row r="111" spans="1:13" x14ac:dyDescent="0.25">
      <c r="A111" s="4" t="s">
        <v>421</v>
      </c>
      <c r="B111" s="7" t="str">
        <f>_xll.AtlasFormulas.AtlasFunctions.AtlasTable("PROD",DataAreaId,"T.SalesTable","%CustAccount","","","","","","","SalesId",$A111)</f>
        <v>364-000120</v>
      </c>
      <c r="C111" s="7" t="str">
        <f>_xll.AtlasFormulas.AtlasFunctions.AtlasTable("PROD",DataAreaId,"T.CustTable","%Name","","","","","","","AccountNum",$B111)</f>
        <v>BAM Infra Projecten</v>
      </c>
      <c r="D111" s="4" t="s">
        <v>15</v>
      </c>
      <c r="E111" s="4" t="s">
        <v>16</v>
      </c>
      <c r="F111" s="6">
        <v>42877</v>
      </c>
      <c r="G111" s="4" t="s">
        <v>605</v>
      </c>
      <c r="H111" s="9">
        <v>1</v>
      </c>
      <c r="I111" s="6">
        <v>42894</v>
      </c>
      <c r="J111" s="4" t="s">
        <v>796</v>
      </c>
      <c r="K111" s="10" t="s">
        <v>2220</v>
      </c>
      <c r="L111" s="7">
        <f>_xll.AtlasFormulas.AtlasFunctions.AtlasBalance("PROD",DataAreaId,"T.LedgerTrans","Sum|AmountMST|0","","","","","","","AccountNum|Voucher","120010",$J111)</f>
        <v>457.85</v>
      </c>
      <c r="M111">
        <f>_xll.AtlasFormulas.AtlasFunctions.AtlasBalance("PROD",DataAreaId,"T.LedgerTrans","Sum|AmountMST|0","","","","","","","AccountNum|Voucher","120010",$K111)</f>
        <v>-457.85</v>
      </c>
    </row>
    <row r="112" spans="1:13" x14ac:dyDescent="0.25">
      <c r="A112" s="4" t="s">
        <v>172</v>
      </c>
      <c r="B112" s="7" t="str">
        <f>_xll.AtlasFormulas.AtlasFunctions.AtlasTable("PROD",DataAreaId,"T.SalesTable","%CustAccount","","","","","","","SalesId",$A112)</f>
        <v>364-000183</v>
      </c>
      <c r="C112" s="7" t="str">
        <f>_xll.AtlasFormulas.AtlasFunctions.AtlasTable("PROD",DataAreaId,"T.CustTable","%Name","","","","","","","AccountNum",$B112)</f>
        <v>Rodacal Beyem S.L</v>
      </c>
      <c r="D112" s="4" t="s">
        <v>15</v>
      </c>
      <c r="E112" s="4" t="s">
        <v>16</v>
      </c>
      <c r="F112" s="6">
        <v>42872</v>
      </c>
      <c r="G112" s="4" t="s">
        <v>605</v>
      </c>
      <c r="H112" s="9">
        <v>1</v>
      </c>
      <c r="I112" s="6">
        <v>42874</v>
      </c>
      <c r="J112" s="4" t="s">
        <v>797</v>
      </c>
      <c r="K112" s="10" t="s">
        <v>2397</v>
      </c>
      <c r="L112" s="7">
        <f>_xll.AtlasFormulas.AtlasFunctions.AtlasBalance("PROD",DataAreaId,"T.LedgerTrans","Sum|AmountMST|0","","","","","","","AccountNum|Voucher","120010",$J112)</f>
        <v>0</v>
      </c>
      <c r="M112">
        <f>_xll.AtlasFormulas.AtlasFunctions.AtlasBalance("PROD",DataAreaId,"T.LedgerTrans","Sum|AmountMST|0","","","","","","","AccountNum|Voucher","120010",$K112)</f>
        <v>0</v>
      </c>
    </row>
    <row r="113" spans="1:13" x14ac:dyDescent="0.25">
      <c r="A113" s="4" t="s">
        <v>491</v>
      </c>
      <c r="B113" s="7" t="str">
        <f>_xll.AtlasFormulas.AtlasFunctions.AtlasTable("PROD",DataAreaId,"T.SalesTable","%CustAccount","","","","","","","SalesId",$A113)</f>
        <v>364-000089</v>
      </c>
      <c r="C113" s="7" t="str">
        <f>_xll.AtlasFormulas.AtlasFunctions.AtlasTable("PROD",DataAreaId,"T.CustTable","%Name","","","","","","","AccountNum",$B113)</f>
        <v>Kiwitz Jaki B.V.</v>
      </c>
      <c r="D113" s="4" t="s">
        <v>15</v>
      </c>
      <c r="E113" s="4" t="s">
        <v>16</v>
      </c>
      <c r="F113" s="6">
        <v>42873</v>
      </c>
      <c r="G113" s="4" t="s">
        <v>605</v>
      </c>
      <c r="H113" s="9">
        <v>1</v>
      </c>
      <c r="I113" s="6">
        <v>42879</v>
      </c>
      <c r="J113" s="4" t="s">
        <v>755</v>
      </c>
      <c r="K113" s="10" t="s">
        <v>2128</v>
      </c>
      <c r="L113" s="7">
        <f>_xll.AtlasFormulas.AtlasFunctions.AtlasBalance("PROD",DataAreaId,"T.LedgerTrans","Sum|AmountMST|0","","","","","","","AccountNum|Voucher","120010",$J113)</f>
        <v>312.5</v>
      </c>
      <c r="M113">
        <f>_xll.AtlasFormulas.AtlasFunctions.AtlasBalance("PROD",DataAreaId,"T.LedgerTrans","Sum|AmountMST|0","","","","","","","AccountNum|Voucher","120010",$K113)</f>
        <v>-312.5</v>
      </c>
    </row>
    <row r="114" spans="1:13" x14ac:dyDescent="0.25">
      <c r="A114" s="4" t="s">
        <v>175</v>
      </c>
      <c r="B114" s="7" t="str">
        <f>_xll.AtlasFormulas.AtlasFunctions.AtlasTable("PROD",DataAreaId,"T.SalesTable","%CustAccount","","","","","","","SalesId",$A114)</f>
        <v>364-000183</v>
      </c>
      <c r="C114" s="7" t="str">
        <f>_xll.AtlasFormulas.AtlasFunctions.AtlasTable("PROD",DataAreaId,"T.CustTable","%Name","","","","","","","AccountNum",$B114)</f>
        <v>Rodacal Beyem S.L</v>
      </c>
      <c r="D114" s="4" t="s">
        <v>15</v>
      </c>
      <c r="E114" s="4" t="s">
        <v>16</v>
      </c>
      <c r="F114" s="6">
        <v>42873</v>
      </c>
      <c r="G114" s="4" t="s">
        <v>605</v>
      </c>
      <c r="H114" s="9">
        <v>1</v>
      </c>
      <c r="I114" s="6">
        <v>42877</v>
      </c>
      <c r="J114" s="4" t="s">
        <v>798</v>
      </c>
      <c r="K114" s="10" t="s">
        <v>2115</v>
      </c>
      <c r="L114" s="7">
        <f>_xll.AtlasFormulas.AtlasFunctions.AtlasBalance("PROD",DataAreaId,"T.LedgerTrans","Sum|AmountMST|0","","","","","","","AccountNum|Voucher","120010",$J114)</f>
        <v>3998</v>
      </c>
      <c r="M114">
        <f>_xll.AtlasFormulas.AtlasFunctions.AtlasBalance("PROD",DataAreaId,"T.LedgerTrans","Sum|AmountMST|0","","","","","","","AccountNum|Voucher","120010",$K114)</f>
        <v>-3998</v>
      </c>
    </row>
    <row r="115" spans="1:13" x14ac:dyDescent="0.25">
      <c r="A115" s="4" t="s">
        <v>479</v>
      </c>
      <c r="B115" s="7" t="str">
        <f>_xll.AtlasFormulas.AtlasFunctions.AtlasTable("PROD",DataAreaId,"T.SalesTable","%CustAccount","","","","","","","SalesId",$A115)</f>
        <v>364-000017</v>
      </c>
      <c r="C115" s="7" t="str">
        <f>_xll.AtlasFormulas.AtlasFunctions.AtlasTable("PROD",DataAreaId,"T.CustTable","%Name","","","","","","","AccountNum",$B115)</f>
        <v>Ervas International B.V.</v>
      </c>
      <c r="D115" s="4" t="s">
        <v>151</v>
      </c>
      <c r="E115" s="4" t="s">
        <v>152</v>
      </c>
      <c r="F115" s="6">
        <v>42902</v>
      </c>
      <c r="G115" s="4" t="s">
        <v>605</v>
      </c>
      <c r="H115" s="9">
        <v>6</v>
      </c>
      <c r="I115" s="6">
        <v>42906</v>
      </c>
      <c r="J115" s="4" t="s">
        <v>752</v>
      </c>
      <c r="K115" s="10" t="s">
        <v>2398</v>
      </c>
      <c r="L115" s="7">
        <f>_xll.AtlasFormulas.AtlasFunctions.AtlasBalance("PROD",DataAreaId,"T.LedgerTrans","Sum|AmountMST|0","","","","","","","AccountNum|Voucher","120010",$J115)</f>
        <v>0</v>
      </c>
      <c r="M115">
        <f>_xll.AtlasFormulas.AtlasFunctions.AtlasBalance("PROD",DataAreaId,"T.LedgerTrans","Sum|AmountMST|0","","","","","","","AccountNum|Voucher","120010",$K115)</f>
        <v>0</v>
      </c>
    </row>
    <row r="116" spans="1:13" x14ac:dyDescent="0.25">
      <c r="A116" s="4" t="s">
        <v>423</v>
      </c>
      <c r="B116" s="7" t="str">
        <f>_xll.AtlasFormulas.AtlasFunctions.AtlasTable("PROD",DataAreaId,"T.SalesTable","%CustAccount","","","","","","","SalesId",$A116)</f>
        <v>364-000174</v>
      </c>
      <c r="C116" s="7" t="str">
        <f>_xll.AtlasFormulas.AtlasFunctions.AtlasTable("PROD",DataAreaId,"T.CustTable","%Name","","","","","","","AccountNum",$B116)</f>
        <v>IKO N.V.</v>
      </c>
      <c r="D116" s="4" t="s">
        <v>15</v>
      </c>
      <c r="E116" s="4" t="s">
        <v>16</v>
      </c>
      <c r="F116" s="6">
        <v>42906</v>
      </c>
      <c r="G116" s="4" t="s">
        <v>605</v>
      </c>
      <c r="H116" s="9">
        <v>1</v>
      </c>
      <c r="I116" s="6">
        <v>42906</v>
      </c>
      <c r="J116" s="4" t="s">
        <v>665</v>
      </c>
      <c r="K116" s="10" t="s">
        <v>2306</v>
      </c>
      <c r="L116" s="7">
        <f>_xll.AtlasFormulas.AtlasFunctions.AtlasBalance("PROD",DataAreaId,"T.LedgerTrans","Sum|AmountMST|0","","","","","","","AccountNum|Voucher","120010",$J116)</f>
        <v>900</v>
      </c>
      <c r="M116">
        <f>_xll.AtlasFormulas.AtlasFunctions.AtlasBalance("PROD",DataAreaId,"T.LedgerTrans","Sum|AmountMST|0","","","","","","","AccountNum|Voucher","120010",$K116)</f>
        <v>-900</v>
      </c>
    </row>
    <row r="117" spans="1:13" x14ac:dyDescent="0.25">
      <c r="A117" s="4" t="s">
        <v>515</v>
      </c>
      <c r="B117" s="7" t="str">
        <f>_xll.AtlasFormulas.AtlasFunctions.AtlasTable("PROD",DataAreaId,"T.SalesTable","%CustAccount","","","","","","","SalesId",$A117)</f>
        <v>364-000010</v>
      </c>
      <c r="C117" s="7" t="str">
        <f>_xll.AtlasFormulas.AtlasFunctions.AtlasTable("PROD",DataAreaId,"T.CustTable","%Name","","","","","","","AccountNum",$B117)</f>
        <v>Balm Uitwendige Wapening B.V.</v>
      </c>
      <c r="D117" s="4" t="s">
        <v>530</v>
      </c>
      <c r="E117" s="4" t="s">
        <v>531</v>
      </c>
      <c r="F117" s="6">
        <v>42781</v>
      </c>
      <c r="G117" s="4" t="s">
        <v>605</v>
      </c>
      <c r="H117" s="9">
        <v>24</v>
      </c>
      <c r="I117" s="6">
        <v>42790</v>
      </c>
      <c r="J117" s="4" t="s">
        <v>664</v>
      </c>
      <c r="K117" s="10" t="s">
        <v>2399</v>
      </c>
      <c r="L117" s="7">
        <f>_xll.AtlasFormulas.AtlasFunctions.AtlasBalance("PROD",DataAreaId,"T.LedgerTrans","Sum|AmountMST|0","","","","","","","AccountNum|Voucher","120010",$J117)</f>
        <v>0</v>
      </c>
      <c r="M117">
        <f>_xll.AtlasFormulas.AtlasFunctions.AtlasBalance("PROD",DataAreaId,"T.LedgerTrans","Sum|AmountMST|0","","","","","","","AccountNum|Voucher","120010",$K117)</f>
        <v>0</v>
      </c>
    </row>
    <row r="118" spans="1:13" ht="30" x14ac:dyDescent="0.25">
      <c r="A118" s="4" t="s">
        <v>602</v>
      </c>
      <c r="B118" s="7" t="str">
        <f>_xll.AtlasFormulas.AtlasFunctions.AtlasTable("PROD",DataAreaId,"T.SalesTable","%CustAccount","","","","","","","SalesId",$A118)</f>
        <v>364-000146</v>
      </c>
      <c r="C118" s="7" t="str">
        <f>_xll.AtlasFormulas.AtlasFunctions.AtlasTable("PROD",DataAreaId,"T.CustTable","%Name","","","","","","","AccountNum",$B118)</f>
        <v>Simpson Strong-Tie Manufacturing inc.</v>
      </c>
      <c r="D118" s="4" t="s">
        <v>600</v>
      </c>
      <c r="E118" s="12" t="s">
        <v>601</v>
      </c>
      <c r="F118" s="6">
        <v>42870</v>
      </c>
      <c r="G118" s="4" t="s">
        <v>605</v>
      </c>
      <c r="H118" s="9">
        <v>1</v>
      </c>
      <c r="I118" s="6">
        <v>42856</v>
      </c>
      <c r="J118" s="4" t="s">
        <v>658</v>
      </c>
      <c r="K118" s="10" t="s">
        <v>2391</v>
      </c>
      <c r="L118" s="7">
        <f>_xll.AtlasFormulas.AtlasFunctions.AtlasBalance("PROD",DataAreaId,"T.LedgerTrans","Sum|AmountMST|0","","","","","","","AccountNum|Voucher","120010",$J118)</f>
        <v>0</v>
      </c>
      <c r="M118">
        <f>_xll.AtlasFormulas.AtlasFunctions.AtlasBalance("PROD",DataAreaId,"T.LedgerTrans","Sum|AmountMST|0","","","","","","","AccountNum|Voucher","120010",$K118)</f>
        <v>0</v>
      </c>
    </row>
    <row r="119" spans="1:13" x14ac:dyDescent="0.25">
      <c r="A119" s="4" t="s">
        <v>205</v>
      </c>
      <c r="B119" s="7" t="str">
        <f>_xll.AtlasFormulas.AtlasFunctions.AtlasTable("PROD",DataAreaId,"T.SalesTable","%CustAccount","","","","","","","SalesId",$A119)</f>
        <v>364-000011</v>
      </c>
      <c r="C119" s="7" t="str">
        <f>_xll.AtlasFormulas.AtlasFunctions.AtlasTable("PROD",DataAreaId,"T.CustTable","%Name","","","","","","","AccountNum",$B119)</f>
        <v>Fortius B.K.International bvba</v>
      </c>
      <c r="D119" s="4" t="s">
        <v>15</v>
      </c>
      <c r="E119" s="4" t="s">
        <v>16</v>
      </c>
      <c r="F119" s="6">
        <v>42867</v>
      </c>
      <c r="G119" s="4" t="s">
        <v>605</v>
      </c>
      <c r="H119" s="9">
        <v>1</v>
      </c>
      <c r="I119" s="6">
        <v>42867</v>
      </c>
      <c r="J119" s="4" t="s">
        <v>694</v>
      </c>
      <c r="K119" s="10" t="s">
        <v>2035</v>
      </c>
      <c r="L119" s="7">
        <f>_xll.AtlasFormulas.AtlasFunctions.AtlasBalance("PROD",DataAreaId,"T.LedgerTrans","Sum|AmountMST|0","","","","","","","AccountNum|Voucher","120010",$J119)</f>
        <v>75</v>
      </c>
      <c r="M119">
        <f>_xll.AtlasFormulas.AtlasFunctions.AtlasBalance("PROD",DataAreaId,"T.LedgerTrans","Sum|AmountMST|0","","","","","","","AccountNum|Voucher","120010",$K119)</f>
        <v>-75</v>
      </c>
    </row>
    <row r="120" spans="1:13" x14ac:dyDescent="0.25">
      <c r="A120" s="4" t="s">
        <v>439</v>
      </c>
      <c r="B120" s="7" t="str">
        <f>_xll.AtlasFormulas.AtlasFunctions.AtlasTable("PROD",DataAreaId,"T.SalesTable","%CustAccount","","","","","","","SalesId",$A120)</f>
        <v>364-000126</v>
      </c>
      <c r="C120" s="7" t="str">
        <f>_xll.AtlasFormulas.AtlasFunctions.AtlasTable("PROD",DataAreaId,"T.CustTable","%Name","","","","","","","AccountNum",$B120)</f>
        <v>Van Doorn Geldermalsen B.V.</v>
      </c>
      <c r="D120" s="4" t="s">
        <v>15</v>
      </c>
      <c r="E120" s="4" t="s">
        <v>16</v>
      </c>
      <c r="F120" s="6">
        <v>42872</v>
      </c>
      <c r="G120" s="4" t="s">
        <v>605</v>
      </c>
      <c r="H120" s="9">
        <v>1</v>
      </c>
      <c r="I120" s="6">
        <v>42877</v>
      </c>
      <c r="J120" s="4" t="s">
        <v>695</v>
      </c>
      <c r="K120" s="10" t="s">
        <v>2117</v>
      </c>
      <c r="L120" s="7">
        <f>_xll.AtlasFormulas.AtlasFunctions.AtlasBalance("PROD",DataAreaId,"T.LedgerTrans","Sum|AmountMST|0","","","","","","","AccountNum|Voucher","120010",$J120)</f>
        <v>801.25</v>
      </c>
      <c r="M120">
        <f>_xll.AtlasFormulas.AtlasFunctions.AtlasBalance("PROD",DataAreaId,"T.LedgerTrans","Sum|AmountMST|0","","","","","","","AccountNum|Voucher","120010",$K120)</f>
        <v>-801.25</v>
      </c>
    </row>
    <row r="121" spans="1:13" x14ac:dyDescent="0.25">
      <c r="A121" s="4" t="s">
        <v>553</v>
      </c>
      <c r="B121" s="7" t="str">
        <f>_xll.AtlasFormulas.AtlasFunctions.AtlasTable("PROD",DataAreaId,"T.SalesTable","%CustAccount","","","","","","","SalesId",$A121)</f>
        <v>364-000004</v>
      </c>
      <c r="C121" s="7" t="str">
        <f>_xll.AtlasFormulas.AtlasFunctions.AtlasTable("PROD",DataAreaId,"T.CustTable","%Name","","","","","","","AccountNum",$B121)</f>
        <v>Rendon</v>
      </c>
      <c r="D121" s="4" t="s">
        <v>15</v>
      </c>
      <c r="E121" s="4" t="s">
        <v>16</v>
      </c>
      <c r="F121" s="6">
        <v>42871</v>
      </c>
      <c r="G121" s="4" t="s">
        <v>605</v>
      </c>
      <c r="H121" s="9">
        <v>1</v>
      </c>
      <c r="I121" s="6">
        <v>42879</v>
      </c>
      <c r="J121" s="4" t="s">
        <v>696</v>
      </c>
      <c r="K121" s="10" t="s">
        <v>2132</v>
      </c>
      <c r="L121" s="7">
        <f>_xll.AtlasFormulas.AtlasFunctions.AtlasBalance("PROD",DataAreaId,"T.LedgerTrans","Sum|AmountMST|0","","","","","","","AccountNum|Voucher","120010",$J121)</f>
        <v>0</v>
      </c>
      <c r="M121">
        <f>_xll.AtlasFormulas.AtlasFunctions.AtlasBalance("PROD",DataAreaId,"T.LedgerTrans","Sum|AmountMST|0","","","","","","","AccountNum|Voucher","120010",$K121)</f>
        <v>-108.75</v>
      </c>
    </row>
    <row r="122" spans="1:13" x14ac:dyDescent="0.25">
      <c r="A122" s="4" t="s">
        <v>500</v>
      </c>
      <c r="B122" s="7" t="str">
        <f>_xll.AtlasFormulas.AtlasFunctions.AtlasTable("PROD",DataAreaId,"T.SalesTable","%CustAccount","","","","","","","SalesId",$A122)</f>
        <v>364-000015</v>
      </c>
      <c r="C122" s="7" t="str">
        <f>_xll.AtlasFormulas.AtlasFunctions.AtlasTable("PROD",DataAreaId,"T.CustTable","%Name","","","","","","","AccountNum",$B122)</f>
        <v>Vogel B.V.</v>
      </c>
      <c r="D122" s="4" t="s">
        <v>15</v>
      </c>
      <c r="E122" s="4" t="s">
        <v>16</v>
      </c>
      <c r="F122" s="6">
        <v>42866</v>
      </c>
      <c r="G122" s="4" t="s">
        <v>605</v>
      </c>
      <c r="H122" s="9">
        <v>1</v>
      </c>
      <c r="I122" s="6">
        <v>42867</v>
      </c>
      <c r="J122" s="4" t="s">
        <v>697</v>
      </c>
      <c r="K122" s="10" t="s">
        <v>2043</v>
      </c>
      <c r="L122" s="7">
        <f>_xll.AtlasFormulas.AtlasFunctions.AtlasBalance("PROD",DataAreaId,"T.LedgerTrans","Sum|AmountMST|0","","","","","","","AccountNum|Voucher","120010",$J122)</f>
        <v>45</v>
      </c>
      <c r="M122">
        <f>_xll.AtlasFormulas.AtlasFunctions.AtlasBalance("PROD",DataAreaId,"T.LedgerTrans","Sum|AmountMST|0","","","","","","","AccountNum|Voucher","120010",$K122)</f>
        <v>-45</v>
      </c>
    </row>
    <row r="123" spans="1:13" x14ac:dyDescent="0.25">
      <c r="A123" s="4" t="s">
        <v>470</v>
      </c>
      <c r="B123" s="7" t="str">
        <f>_xll.AtlasFormulas.AtlasFunctions.AtlasTable("PROD",DataAreaId,"T.SalesTable","%CustAccount","","","","","","","SalesId",$A123)</f>
        <v>364-000031</v>
      </c>
      <c r="C123" s="7" t="str">
        <f>_xll.AtlasFormulas.AtlasFunctions.AtlasTable("PROD",DataAreaId,"T.CustTable","%Name","","","","","","","AccountNum",$B123)</f>
        <v>Aannemingsbedrijf Vermeulen Benthuizen B.V.</v>
      </c>
      <c r="D123" s="4" t="s">
        <v>15</v>
      </c>
      <c r="E123" s="4" t="s">
        <v>16</v>
      </c>
      <c r="F123" s="6">
        <v>42865</v>
      </c>
      <c r="G123" s="4" t="s">
        <v>605</v>
      </c>
      <c r="H123" s="9">
        <v>1</v>
      </c>
      <c r="I123" s="6">
        <v>42870</v>
      </c>
      <c r="J123" s="4" t="s">
        <v>698</v>
      </c>
      <c r="K123" s="10" t="s">
        <v>2061</v>
      </c>
      <c r="L123" s="7">
        <f>_xll.AtlasFormulas.AtlasFunctions.AtlasBalance("PROD",DataAreaId,"T.LedgerTrans","Sum|AmountMST|0","","","","","","","AccountNum|Voucher","120010",$J123)</f>
        <v>990</v>
      </c>
      <c r="M123">
        <f>_xll.AtlasFormulas.AtlasFunctions.AtlasBalance("PROD",DataAreaId,"T.LedgerTrans","Sum|AmountMST|0","","","","","","","AccountNum|Voucher","120010",$K123)</f>
        <v>-990</v>
      </c>
    </row>
    <row r="124" spans="1:13" x14ac:dyDescent="0.25">
      <c r="A124" s="4" t="s">
        <v>454</v>
      </c>
      <c r="B124" s="7" t="str">
        <f>_xll.AtlasFormulas.AtlasFunctions.AtlasTable("PROD",DataAreaId,"T.SalesTable","%CustAccount","","","","","","","SalesId",$A124)</f>
        <v>364-000065</v>
      </c>
      <c r="C124" s="7" t="str">
        <f>_xll.AtlasFormulas.AtlasFunctions.AtlasTable("PROD",DataAreaId,"T.CustTable","%Name","","","","","","","AccountNum",$B124)</f>
        <v>Gebr. van der Lee</v>
      </c>
      <c r="D124" s="4" t="s">
        <v>15</v>
      </c>
      <c r="E124" s="4" t="s">
        <v>16</v>
      </c>
      <c r="F124" s="6">
        <v>42858</v>
      </c>
      <c r="G124" s="4" t="s">
        <v>605</v>
      </c>
      <c r="H124" s="9">
        <v>1</v>
      </c>
      <c r="I124" s="6">
        <v>42872</v>
      </c>
      <c r="J124" s="4" t="s">
        <v>699</v>
      </c>
      <c r="K124" s="10" t="s">
        <v>2086</v>
      </c>
      <c r="L124" s="7">
        <f>_xll.AtlasFormulas.AtlasFunctions.AtlasBalance("PROD",DataAreaId,"T.LedgerTrans","Sum|AmountMST|0","","","","","","","AccountNum|Voucher","120010",$J124)</f>
        <v>2393.75</v>
      </c>
      <c r="M124">
        <f>_xll.AtlasFormulas.AtlasFunctions.AtlasBalance("PROD",DataAreaId,"T.LedgerTrans","Sum|AmountMST|0","","","","","","","AccountNum|Voucher","120010",$K124)</f>
        <v>-2393.75</v>
      </c>
    </row>
    <row r="125" spans="1:13" x14ac:dyDescent="0.25">
      <c r="A125" s="4" t="s">
        <v>204</v>
      </c>
      <c r="B125" s="7" t="str">
        <f>_xll.AtlasFormulas.AtlasFunctions.AtlasTable("PROD",DataAreaId,"T.SalesTable","%CustAccount","","","","","","","SalesId",$A125)</f>
        <v>364-000159</v>
      </c>
      <c r="C125" s="7" t="str">
        <f>_xll.AtlasFormulas.AtlasFunctions.AtlasTable("PROD",DataAreaId,"T.CustTable","%Name","","","","","","","AccountNum",$B125)</f>
        <v>QuakeShield B.V.</v>
      </c>
      <c r="D125" s="4" t="s">
        <v>15</v>
      </c>
      <c r="E125" s="4" t="s">
        <v>16</v>
      </c>
      <c r="F125" s="6">
        <v>42850</v>
      </c>
      <c r="G125" s="4" t="s">
        <v>605</v>
      </c>
      <c r="H125" s="9">
        <v>1</v>
      </c>
      <c r="I125" s="6">
        <v>42853</v>
      </c>
      <c r="J125" s="4" t="s">
        <v>700</v>
      </c>
      <c r="K125" s="10" t="s">
        <v>1936</v>
      </c>
      <c r="L125" s="7">
        <f>_xll.AtlasFormulas.AtlasFunctions.AtlasBalance("PROD",DataAreaId,"T.LedgerTrans","Sum|AmountMST|0","","","","","","","AccountNum|Voucher","120010",$J125)</f>
        <v>1030</v>
      </c>
      <c r="M125">
        <f>_xll.AtlasFormulas.AtlasFunctions.AtlasBalance("PROD",DataAreaId,"T.LedgerTrans","Sum|AmountMST|0","","","","","","","AccountNum|Voucher","120010",$K125)</f>
        <v>-1030</v>
      </c>
    </row>
    <row r="126" spans="1:13" x14ac:dyDescent="0.25">
      <c r="A126" s="4" t="s">
        <v>365</v>
      </c>
      <c r="B126" s="7" t="str">
        <f>_xll.AtlasFormulas.AtlasFunctions.AtlasTable("PROD",DataAreaId,"T.SalesTable","%CustAccount","","","","","","","SalesId",$A126)</f>
        <v>364-000007</v>
      </c>
      <c r="C126" s="7" t="str">
        <f>_xll.AtlasFormulas.AtlasFunctions.AtlasTable("PROD",DataAreaId,"T.CustTable","%Name","","","","","","","AccountNum",$B126)</f>
        <v>Versluys &amp; Zoon B.V.</v>
      </c>
      <c r="D126" s="4" t="s">
        <v>15</v>
      </c>
      <c r="E126" s="4" t="s">
        <v>16</v>
      </c>
      <c r="F126" s="6">
        <v>42851</v>
      </c>
      <c r="G126" s="4" t="s">
        <v>605</v>
      </c>
      <c r="H126" s="9">
        <v>1</v>
      </c>
      <c r="I126" s="6">
        <v>42863</v>
      </c>
      <c r="J126" s="4" t="s">
        <v>701</v>
      </c>
      <c r="K126" s="10" t="s">
        <v>1989</v>
      </c>
      <c r="L126" s="7">
        <f>_xll.AtlasFormulas.AtlasFunctions.AtlasBalance("PROD",DataAreaId,"T.LedgerTrans","Sum|AmountMST|0","","","","","","","AccountNum|Voucher","120010",$J126)</f>
        <v>732.88</v>
      </c>
      <c r="M126">
        <f>_xll.AtlasFormulas.AtlasFunctions.AtlasBalance("PROD",DataAreaId,"T.LedgerTrans","Sum|AmountMST|0","","","","","","","AccountNum|Voucher","120010",$K126)</f>
        <v>-732.88</v>
      </c>
    </row>
    <row r="127" spans="1:13" x14ac:dyDescent="0.25">
      <c r="A127" s="4" t="s">
        <v>528</v>
      </c>
      <c r="B127" s="7" t="str">
        <f>_xll.AtlasFormulas.AtlasFunctions.AtlasTable("PROD",DataAreaId,"T.SalesTable","%CustAccount","","","","","","","SalesId",$A127)</f>
        <v>364-000173</v>
      </c>
      <c r="C127" s="7" t="str">
        <f>_xll.AtlasFormulas.AtlasFunctions.AtlasTable("PROD",DataAreaId,"T.CustTable","%Name","","","","","","","AccountNum",$B127)</f>
        <v>S&amp;P Handels GmbH</v>
      </c>
      <c r="D127" s="4" t="s">
        <v>15</v>
      </c>
      <c r="E127" s="4" t="s">
        <v>16</v>
      </c>
      <c r="F127" s="6">
        <v>42856</v>
      </c>
      <c r="G127" s="4" t="s">
        <v>605</v>
      </c>
      <c r="H127" s="9">
        <v>1</v>
      </c>
      <c r="I127" s="6">
        <v>42867</v>
      </c>
      <c r="J127" s="4" t="s">
        <v>702</v>
      </c>
      <c r="K127" s="10" t="s">
        <v>2013</v>
      </c>
      <c r="L127" s="7">
        <f>_xll.AtlasFormulas.AtlasFunctions.AtlasBalance("PROD",DataAreaId,"T.LedgerTrans","Sum|AmountMST|0","","","","","","","AccountNum|Voucher","120010",$J127)</f>
        <v>1702</v>
      </c>
      <c r="M127">
        <f>_xll.AtlasFormulas.AtlasFunctions.AtlasBalance("PROD",DataAreaId,"T.LedgerTrans","Sum|AmountMST|0","","","","","","","AccountNum|Voucher","120010",$K127)</f>
        <v>-2052</v>
      </c>
    </row>
    <row r="128" spans="1:13" x14ac:dyDescent="0.25">
      <c r="A128" s="4" t="s">
        <v>435</v>
      </c>
      <c r="B128" s="7" t="str">
        <f>_xll.AtlasFormulas.AtlasFunctions.AtlasTable("PROD",DataAreaId,"T.SalesTable","%CustAccount","","","","","","","SalesId",$A128)</f>
        <v>364-000045</v>
      </c>
      <c r="C128" s="7" t="str">
        <f>_xll.AtlasFormulas.AtlasFunctions.AtlasTable("PROD",DataAreaId,"T.CustTable","%Name","","","","","","","AccountNum",$B128)</f>
        <v>Dura Vermeer Infrastructuur Zuid West</v>
      </c>
      <c r="D128" s="4" t="s">
        <v>15</v>
      </c>
      <c r="E128" s="4" t="s">
        <v>16</v>
      </c>
      <c r="F128" s="6">
        <v>42863</v>
      </c>
      <c r="G128" s="4" t="s">
        <v>605</v>
      </c>
      <c r="H128" s="9">
        <v>1</v>
      </c>
      <c r="I128" s="6">
        <v>42863</v>
      </c>
      <c r="J128" s="4" t="s">
        <v>703</v>
      </c>
      <c r="K128" s="10" t="s">
        <v>1979</v>
      </c>
      <c r="L128" s="7">
        <f>_xll.AtlasFormulas.AtlasFunctions.AtlasBalance("PROD",DataAreaId,"T.LedgerTrans","Sum|AmountMST|0","","","","","","","AccountNum|Voucher","120010",$J128)</f>
        <v>75</v>
      </c>
      <c r="M128">
        <f>_xll.AtlasFormulas.AtlasFunctions.AtlasBalance("PROD",DataAreaId,"T.LedgerTrans","Sum|AmountMST|0","","","","","","","AccountNum|Voucher","120010",$K128)</f>
        <v>-75</v>
      </c>
    </row>
    <row r="129" spans="1:13" x14ac:dyDescent="0.25">
      <c r="A129" s="4" t="s">
        <v>436</v>
      </c>
      <c r="B129" s="7" t="str">
        <f>_xll.AtlasFormulas.AtlasFunctions.AtlasTable("PROD",DataAreaId,"T.SalesTable","%CustAccount","","","","","","","SalesId",$A129)</f>
        <v>364-000105</v>
      </c>
      <c r="C129" s="7" t="str">
        <f>_xll.AtlasFormulas.AtlasFunctions.AtlasTable("PROD",DataAreaId,"T.CustTable","%Name","","","","","","","AccountNum",$B129)</f>
        <v>Landheer Infra B.V.</v>
      </c>
      <c r="D129" s="4" t="s">
        <v>15</v>
      </c>
      <c r="E129" s="4" t="s">
        <v>16</v>
      </c>
      <c r="F129" s="6">
        <v>42853</v>
      </c>
      <c r="G129" s="4" t="s">
        <v>605</v>
      </c>
      <c r="H129" s="9">
        <v>1</v>
      </c>
      <c r="I129" s="6">
        <v>42867</v>
      </c>
      <c r="J129" s="4" t="s">
        <v>704</v>
      </c>
      <c r="K129" s="10" t="s">
        <v>2023</v>
      </c>
      <c r="L129" s="7">
        <f>_xll.AtlasFormulas.AtlasFunctions.AtlasBalance("PROD",DataAreaId,"T.LedgerTrans","Sum|AmountMST|0","","","","","","","AccountNum|Voucher","120010",$J129)</f>
        <v>502.5</v>
      </c>
      <c r="M129">
        <f>_xll.AtlasFormulas.AtlasFunctions.AtlasBalance("PROD",DataAreaId,"T.LedgerTrans","Sum|AmountMST|0","","","","","","","AccountNum|Voucher","120010",$K129)</f>
        <v>-502.5</v>
      </c>
    </row>
    <row r="130" spans="1:13" x14ac:dyDescent="0.25">
      <c r="A130" s="4" t="s">
        <v>402</v>
      </c>
      <c r="B130" s="7" t="str">
        <f>_xll.AtlasFormulas.AtlasFunctions.AtlasTable("PROD",DataAreaId,"T.SalesTable","%CustAccount","","","","","","","SalesId",$A130)</f>
        <v>364-000179</v>
      </c>
      <c r="C130" s="7" t="str">
        <f>_xll.AtlasFormulas.AtlasFunctions.AtlasTable("PROD",DataAreaId,"T.CustTable","%Name","","","","","","","AccountNum",$B130)</f>
        <v>DVDI Infraproject RWS B&amp;O</v>
      </c>
      <c r="D130" s="4" t="s">
        <v>15</v>
      </c>
      <c r="E130" s="4" t="s">
        <v>16</v>
      </c>
      <c r="F130" s="6">
        <v>42863</v>
      </c>
      <c r="G130" s="4" t="s">
        <v>605</v>
      </c>
      <c r="H130" s="9">
        <v>1</v>
      </c>
      <c r="I130" s="6">
        <v>42863</v>
      </c>
      <c r="J130" s="4" t="s">
        <v>705</v>
      </c>
      <c r="K130" s="10" t="s">
        <v>1985</v>
      </c>
      <c r="L130" s="7">
        <f>_xll.AtlasFormulas.AtlasFunctions.AtlasBalance("PROD",DataAreaId,"T.LedgerTrans","Sum|AmountMST|0","","","","","","","AccountNum|Voucher","120010",$J130)</f>
        <v>283.32</v>
      </c>
      <c r="M130">
        <f>_xll.AtlasFormulas.AtlasFunctions.AtlasBalance("PROD",DataAreaId,"T.LedgerTrans","Sum|AmountMST|0","","","","","","","AccountNum|Voucher","120010",$K130)</f>
        <v>-283.32</v>
      </c>
    </row>
    <row r="131" spans="1:13" x14ac:dyDescent="0.25">
      <c r="A131" s="4" t="s">
        <v>585</v>
      </c>
      <c r="B131" s="7" t="str">
        <f>_xll.AtlasFormulas.AtlasFunctions.AtlasTable("PROD",DataAreaId,"T.SalesTable","%CustAccount","","","","","","","SalesId",$A131)</f>
        <v>364-000014</v>
      </c>
      <c r="C131" s="7" t="str">
        <f>_xll.AtlasFormulas.AtlasFunctions.AtlasTable("PROD",DataAreaId,"T.CustTable","%Name","","","","","","","AccountNum",$B131)</f>
        <v>Rowij</v>
      </c>
      <c r="D131" s="4" t="s">
        <v>15</v>
      </c>
      <c r="E131" s="4" t="s">
        <v>16</v>
      </c>
      <c r="F131" s="6">
        <v>42851</v>
      </c>
      <c r="G131" s="4" t="s">
        <v>605</v>
      </c>
      <c r="H131" s="9">
        <v>1</v>
      </c>
      <c r="I131" s="6">
        <v>42863</v>
      </c>
      <c r="J131" s="4" t="s">
        <v>706</v>
      </c>
      <c r="K131" s="10" t="s">
        <v>1973</v>
      </c>
      <c r="L131" s="7">
        <f>_xll.AtlasFormulas.AtlasFunctions.AtlasBalance("PROD",DataAreaId,"T.LedgerTrans","Sum|AmountMST|0","","","","","","","AccountNum|Voucher","120010",$J131)</f>
        <v>49.95</v>
      </c>
      <c r="M131">
        <f>_xll.AtlasFormulas.AtlasFunctions.AtlasBalance("PROD",DataAreaId,"T.LedgerTrans","Sum|AmountMST|0","","","","","","","AccountNum|Voucher","120010",$K131)</f>
        <v>-49.95</v>
      </c>
    </row>
    <row r="132" spans="1:13" x14ac:dyDescent="0.25">
      <c r="A132" s="4" t="s">
        <v>586</v>
      </c>
      <c r="B132" s="7" t="str">
        <f>_xll.AtlasFormulas.AtlasFunctions.AtlasTable("PROD",DataAreaId,"T.SalesTable","%CustAccount","","","","","","","SalesId",$A132)</f>
        <v>364-000014</v>
      </c>
      <c r="C132" s="7" t="str">
        <f>_xll.AtlasFormulas.AtlasFunctions.AtlasTable("PROD",DataAreaId,"T.CustTable","%Name","","","","","","","AccountNum",$B132)</f>
        <v>Rowij</v>
      </c>
      <c r="D132" s="4" t="s">
        <v>15</v>
      </c>
      <c r="E132" s="4" t="s">
        <v>16</v>
      </c>
      <c r="F132" s="6">
        <v>42851</v>
      </c>
      <c r="G132" s="4" t="s">
        <v>605</v>
      </c>
      <c r="H132" s="9">
        <v>1</v>
      </c>
      <c r="I132" s="6">
        <v>42863</v>
      </c>
      <c r="J132" s="4" t="s">
        <v>707</v>
      </c>
      <c r="K132" s="10" t="s">
        <v>1987</v>
      </c>
      <c r="L132" s="7">
        <f>_xll.AtlasFormulas.AtlasFunctions.AtlasBalance("PROD",DataAreaId,"T.LedgerTrans","Sum|AmountMST|0","","","","","","","AccountNum|Voucher","120010",$J132)</f>
        <v>49.95</v>
      </c>
      <c r="M132">
        <f>_xll.AtlasFormulas.AtlasFunctions.AtlasBalance("PROD",DataAreaId,"T.LedgerTrans","Sum|AmountMST|0","","","","","","","AccountNum|Voucher","120010",$K132)</f>
        <v>-49.95</v>
      </c>
    </row>
    <row r="133" spans="1:13" x14ac:dyDescent="0.25">
      <c r="A133" s="4" t="s">
        <v>196</v>
      </c>
      <c r="B133" s="7" t="str">
        <f>_xll.AtlasFormulas.AtlasFunctions.AtlasTable("PROD",DataAreaId,"T.SalesTable","%CustAccount","","","","","","","SalesId",$A133)</f>
        <v>364-000159</v>
      </c>
      <c r="C133" s="7" t="str">
        <f>_xll.AtlasFormulas.AtlasFunctions.AtlasTable("PROD",DataAreaId,"T.CustTable","%Name","","","","","","","AccountNum",$B133)</f>
        <v>QuakeShield B.V.</v>
      </c>
      <c r="D133" s="4" t="s">
        <v>15</v>
      </c>
      <c r="E133" s="4" t="s">
        <v>16</v>
      </c>
      <c r="F133" s="6">
        <v>42838</v>
      </c>
      <c r="G133" s="4" t="s">
        <v>605</v>
      </c>
      <c r="H133" s="9">
        <v>364</v>
      </c>
      <c r="I133" s="6">
        <v>42838</v>
      </c>
      <c r="J133" s="4" t="s">
        <v>708</v>
      </c>
      <c r="K133" s="10" t="s">
        <v>1912</v>
      </c>
      <c r="L133" s="7">
        <f>_xll.AtlasFormulas.AtlasFunctions.AtlasBalance("PROD",DataAreaId,"T.LedgerTrans","Sum|AmountMST|0","","","","","","","AccountNum|Voucher","120010",$J133)</f>
        <v>1118</v>
      </c>
      <c r="M133">
        <f>_xll.AtlasFormulas.AtlasFunctions.AtlasBalance("PROD",DataAreaId,"T.LedgerTrans","Sum|AmountMST|0","","","","","","","AccountNum|Voucher","120010",$K133)</f>
        <v>-1118</v>
      </c>
    </row>
    <row r="134" spans="1:13" x14ac:dyDescent="0.25">
      <c r="A134" s="4" t="s">
        <v>434</v>
      </c>
      <c r="B134" s="7" t="str">
        <f>_xll.AtlasFormulas.AtlasFunctions.AtlasTable("PROD",DataAreaId,"T.SalesTable","%CustAccount","","","","","","","SalesId",$A134)</f>
        <v>364-000034</v>
      </c>
      <c r="C134" s="7" t="str">
        <f>_xll.AtlasFormulas.AtlasFunctions.AtlasTable("PROD",DataAreaId,"T.CustTable","%Name","","","","","","","AccountNum",$B134)</f>
        <v>Mouwrik Waardenburg B.V.</v>
      </c>
      <c r="D134" s="4" t="s">
        <v>15</v>
      </c>
      <c r="E134" s="4" t="s">
        <v>16</v>
      </c>
      <c r="F134" s="6">
        <v>42837</v>
      </c>
      <c r="G134" s="4" t="s">
        <v>605</v>
      </c>
      <c r="H134" s="9">
        <v>1</v>
      </c>
      <c r="I134" s="6">
        <v>42863</v>
      </c>
      <c r="J134" s="4" t="s">
        <v>709</v>
      </c>
      <c r="K134" s="10" t="s">
        <v>1971</v>
      </c>
      <c r="L134" s="7">
        <f>_xll.AtlasFormulas.AtlasFunctions.AtlasBalance("PROD",DataAreaId,"T.LedgerTrans","Sum|AmountMST|0","","","","","","","AccountNum|Voucher","120010",$J134)</f>
        <v>1033.25</v>
      </c>
      <c r="M134">
        <f>_xll.AtlasFormulas.AtlasFunctions.AtlasBalance("PROD",DataAreaId,"T.LedgerTrans","Sum|AmountMST|0","","","","","","","AccountNum|Voucher","120010",$K134)</f>
        <v>-1033.25</v>
      </c>
    </row>
    <row r="135" spans="1:13" x14ac:dyDescent="0.25">
      <c r="A135" s="4" t="s">
        <v>403</v>
      </c>
      <c r="B135" s="7" t="str">
        <f>_xll.AtlasFormulas.AtlasFunctions.AtlasTable("PROD",DataAreaId,"T.SalesTable","%CustAccount","","","","","","","SalesId",$A135)</f>
        <v>364-000081</v>
      </c>
      <c r="C135" s="7" t="str">
        <f>_xll.AtlasFormulas.AtlasFunctions.AtlasTable("PROD",DataAreaId,"T.CustTable","%Name","","","","","","","AccountNum",$B135)</f>
        <v>Dura Vermeer Infrastructuur BV Oost</v>
      </c>
      <c r="D135" s="4" t="s">
        <v>15</v>
      </c>
      <c r="E135" s="4" t="s">
        <v>16</v>
      </c>
      <c r="F135" s="6">
        <v>42867</v>
      </c>
      <c r="G135" s="4" t="s">
        <v>605</v>
      </c>
      <c r="H135" s="9">
        <v>1</v>
      </c>
      <c r="I135" s="6">
        <v>42867</v>
      </c>
      <c r="J135" s="4" t="s">
        <v>710</v>
      </c>
      <c r="K135" s="10" t="s">
        <v>2015</v>
      </c>
      <c r="L135" s="7">
        <f>_xll.AtlasFormulas.AtlasFunctions.AtlasBalance("PROD",DataAreaId,"T.LedgerTrans","Sum|AmountMST|0","","","","","","","AccountNum|Voucher","120010",$J135)</f>
        <v>70</v>
      </c>
      <c r="M135">
        <f>_xll.AtlasFormulas.AtlasFunctions.AtlasBalance("PROD",DataAreaId,"T.LedgerTrans","Sum|AmountMST|0","","","","","","","AccountNum|Voucher","120010",$K135)</f>
        <v>-213.08</v>
      </c>
    </row>
    <row r="136" spans="1:13" x14ac:dyDescent="0.25">
      <c r="A136" s="4" t="s">
        <v>504</v>
      </c>
      <c r="B136" s="7" t="str">
        <f>_xll.AtlasFormulas.AtlasFunctions.AtlasTable("PROD",DataAreaId,"T.SalesTable","%CustAccount","","","","","","","SalesId",$A136)</f>
        <v>364-000015</v>
      </c>
      <c r="C136" s="7" t="str">
        <f>_xll.AtlasFormulas.AtlasFunctions.AtlasTable("PROD",DataAreaId,"T.CustTable","%Name","","","","","","","AccountNum",$B136)</f>
        <v>Vogel B.V.</v>
      </c>
      <c r="D136" s="4" t="s">
        <v>15</v>
      </c>
      <c r="E136" s="4" t="s">
        <v>16</v>
      </c>
      <c r="F136" s="6">
        <v>42828</v>
      </c>
      <c r="G136" s="4" t="s">
        <v>605</v>
      </c>
      <c r="H136" s="9">
        <v>1</v>
      </c>
      <c r="I136" s="6">
        <v>42832</v>
      </c>
      <c r="J136" s="4" t="s">
        <v>711</v>
      </c>
      <c r="K136" s="10" t="s">
        <v>1836</v>
      </c>
      <c r="L136" s="7">
        <f>_xll.AtlasFormulas.AtlasFunctions.AtlasBalance("PROD",DataAreaId,"T.LedgerTrans","Sum|AmountMST|0","","","","","","","AccountNum|Voucher","120010",$J136)</f>
        <v>509.78</v>
      </c>
      <c r="M136">
        <f>_xll.AtlasFormulas.AtlasFunctions.AtlasBalance("PROD",DataAreaId,"T.LedgerTrans","Sum|AmountMST|0","","","","","","","AccountNum|Voucher","120010",$K136)</f>
        <v>-509.78</v>
      </c>
    </row>
    <row r="137" spans="1:13" x14ac:dyDescent="0.25">
      <c r="A137" s="4" t="s">
        <v>453</v>
      </c>
      <c r="B137" s="7" t="str">
        <f>_xll.AtlasFormulas.AtlasFunctions.AtlasTable("PROD",DataAreaId,"T.SalesTable","%CustAccount","","","","","","","SalesId",$A137)</f>
        <v>364-000021</v>
      </c>
      <c r="C137" s="7" t="str">
        <f>_xll.AtlasFormulas.AtlasFunctions.AtlasTable("PROD",DataAreaId,"T.CustTable","%Name","","","","","","","AccountNum",$B137)</f>
        <v>Gebr van Kessel Wegenbouw B.V (Buren)</v>
      </c>
      <c r="D137" s="4" t="s">
        <v>15</v>
      </c>
      <c r="E137" s="4" t="s">
        <v>16</v>
      </c>
      <c r="F137" s="6">
        <v>42851</v>
      </c>
      <c r="G137" s="4" t="s">
        <v>605</v>
      </c>
      <c r="H137" s="9">
        <v>1</v>
      </c>
      <c r="I137" s="6">
        <v>42863</v>
      </c>
      <c r="J137" s="4" t="s">
        <v>712</v>
      </c>
      <c r="K137" s="10" t="s">
        <v>1963</v>
      </c>
      <c r="L137" s="7">
        <f>_xll.AtlasFormulas.AtlasFunctions.AtlasBalance("PROD",DataAreaId,"T.LedgerTrans","Sum|AmountMST|0","","","","","","","AccountNum|Voucher","120010",$J137)</f>
        <v>65</v>
      </c>
      <c r="M137">
        <f>_xll.AtlasFormulas.AtlasFunctions.AtlasBalance("PROD",DataAreaId,"T.LedgerTrans","Sum|AmountMST|0","","","","","","","AccountNum|Voucher","120010",$K137)</f>
        <v>-581.75</v>
      </c>
    </row>
    <row r="138" spans="1:13" x14ac:dyDescent="0.25">
      <c r="A138" s="4" t="s">
        <v>210</v>
      </c>
      <c r="B138" s="7" t="str">
        <f>_xll.AtlasFormulas.AtlasFunctions.AtlasTable("PROD",DataAreaId,"T.SalesTable","%CustAccount","","","","","","","SalesId",$A138)</f>
        <v>364-000011</v>
      </c>
      <c r="C138" s="7" t="str">
        <f>_xll.AtlasFormulas.AtlasFunctions.AtlasTable("PROD",DataAreaId,"T.CustTable","%Name","","","","","","","AccountNum",$B138)</f>
        <v>Fortius B.K.International bvba</v>
      </c>
      <c r="D138" s="4" t="s">
        <v>15</v>
      </c>
      <c r="E138" s="4" t="s">
        <v>16</v>
      </c>
      <c r="F138" s="6">
        <v>42835</v>
      </c>
      <c r="G138" s="4" t="s">
        <v>605</v>
      </c>
      <c r="H138" s="9">
        <v>1</v>
      </c>
      <c r="I138" s="6">
        <v>42835</v>
      </c>
      <c r="J138" s="4" t="s">
        <v>713</v>
      </c>
      <c r="K138" s="10" t="s">
        <v>1857</v>
      </c>
      <c r="L138" s="7">
        <f>_xll.AtlasFormulas.AtlasFunctions.AtlasBalance("PROD",DataAreaId,"T.LedgerTrans","Sum|AmountMST|0","","","","","","","AccountNum|Voucher","120010",$J138)</f>
        <v>924</v>
      </c>
      <c r="M138">
        <f>_xll.AtlasFormulas.AtlasFunctions.AtlasBalance("PROD",DataAreaId,"T.LedgerTrans","Sum|AmountMST|0","","","","","","","AccountNum|Voucher","120010",$K138)</f>
        <v>-924</v>
      </c>
    </row>
    <row r="139" spans="1:13" x14ac:dyDescent="0.25">
      <c r="A139" s="4" t="s">
        <v>394</v>
      </c>
      <c r="B139" s="7" t="str">
        <f>_xll.AtlasFormulas.AtlasFunctions.AtlasTable("PROD",DataAreaId,"T.SalesTable","%CustAccount","","","","","","","SalesId",$A139)</f>
        <v>364-000065</v>
      </c>
      <c r="C139" s="7" t="str">
        <f>_xll.AtlasFormulas.AtlasFunctions.AtlasTable("PROD",DataAreaId,"T.CustTable","%Name","","","","","","","AccountNum",$B139)</f>
        <v>Gebr. van der Lee</v>
      </c>
      <c r="D139" s="4" t="s">
        <v>15</v>
      </c>
      <c r="E139" s="4" t="s">
        <v>16</v>
      </c>
      <c r="F139" s="6">
        <v>42831</v>
      </c>
      <c r="G139" s="4" t="s">
        <v>605</v>
      </c>
      <c r="H139" s="9">
        <v>1</v>
      </c>
      <c r="I139" s="6">
        <v>42838</v>
      </c>
      <c r="J139" s="4" t="s">
        <v>714</v>
      </c>
      <c r="K139" s="10" t="s">
        <v>1914</v>
      </c>
      <c r="L139" s="7">
        <f>_xll.AtlasFormulas.AtlasFunctions.AtlasBalance("PROD",DataAreaId,"T.LedgerTrans","Sum|AmountMST|0","","","","","","","AccountNum|Voucher","120010",$J139)</f>
        <v>9629.75</v>
      </c>
      <c r="M139">
        <f>_xll.AtlasFormulas.AtlasFunctions.AtlasBalance("PROD",DataAreaId,"T.LedgerTrans","Sum|AmountMST|0","","","","","","","AccountNum|Voucher","120010",$K139)</f>
        <v>-9629.75</v>
      </c>
    </row>
    <row r="140" spans="1:13" x14ac:dyDescent="0.25">
      <c r="A140" s="4" t="s">
        <v>216</v>
      </c>
      <c r="B140" s="7" t="str">
        <f>_xll.AtlasFormulas.AtlasFunctions.AtlasTable("PROD",DataAreaId,"T.SalesTable","%CustAccount","","","","","","","SalesId",$A140)</f>
        <v>364-000001</v>
      </c>
      <c r="C140" s="7" t="str">
        <f>_xll.AtlasFormulas.AtlasFunctions.AtlasTable("PROD",DataAreaId,"T.CustTable","%Name","","","","","","","AccountNum",$B140)</f>
        <v>Gemeente De Ronde Venen</v>
      </c>
      <c r="D140" s="4" t="s">
        <v>15</v>
      </c>
      <c r="E140" s="4" t="s">
        <v>16</v>
      </c>
      <c r="F140" s="6">
        <v>42836</v>
      </c>
      <c r="G140" s="4" t="s">
        <v>605</v>
      </c>
      <c r="H140" s="9">
        <v>1</v>
      </c>
      <c r="I140" s="6">
        <v>42837</v>
      </c>
      <c r="J140" s="4" t="s">
        <v>715</v>
      </c>
      <c r="K140" s="10" t="s">
        <v>1874</v>
      </c>
      <c r="L140" s="7">
        <f>_xll.AtlasFormulas.AtlasFunctions.AtlasBalance("PROD",DataAreaId,"T.LedgerTrans","Sum|AmountMST|0","","","","","","","AccountNum|Voucher","120010",$J140)</f>
        <v>45</v>
      </c>
      <c r="M140">
        <f>_xll.AtlasFormulas.AtlasFunctions.AtlasBalance("PROD",DataAreaId,"T.LedgerTrans","Sum|AmountMST|0","","","","","","","AccountNum|Voucher","120010",$K140)</f>
        <v>-385</v>
      </c>
    </row>
    <row r="141" spans="1:13" x14ac:dyDescent="0.25">
      <c r="A141" s="4" t="s">
        <v>217</v>
      </c>
      <c r="B141" s="7" t="str">
        <f>_xll.AtlasFormulas.AtlasFunctions.AtlasTable("PROD",DataAreaId,"T.SalesTable","%CustAccount","","","","","","","SalesId",$A141)</f>
        <v>364-000001</v>
      </c>
      <c r="C141" s="7" t="str">
        <f>_xll.AtlasFormulas.AtlasFunctions.AtlasTable("PROD",DataAreaId,"T.CustTable","%Name","","","","","","","AccountNum",$B141)</f>
        <v>Gemeente De Ronde Venen</v>
      </c>
      <c r="D141" s="4" t="s">
        <v>15</v>
      </c>
      <c r="E141" s="4" t="s">
        <v>16</v>
      </c>
      <c r="F141" s="6">
        <v>42836</v>
      </c>
      <c r="G141" s="4" t="s">
        <v>605</v>
      </c>
      <c r="H141" s="9">
        <v>1</v>
      </c>
      <c r="I141" s="6">
        <v>42837</v>
      </c>
      <c r="J141" s="4" t="s">
        <v>716</v>
      </c>
      <c r="K141" s="10" t="s">
        <v>1878</v>
      </c>
      <c r="L141" s="7">
        <f>_xll.AtlasFormulas.AtlasFunctions.AtlasBalance("PROD",DataAreaId,"T.LedgerTrans","Sum|AmountMST|0","","","","","","","AccountNum|Voucher","120010",$J141)</f>
        <v>45</v>
      </c>
      <c r="M141">
        <f>_xll.AtlasFormulas.AtlasFunctions.AtlasBalance("PROD",DataAreaId,"T.LedgerTrans","Sum|AmountMST|0","","","","","","","AccountNum|Voucher","120010",$K141)</f>
        <v>-385</v>
      </c>
    </row>
    <row r="142" spans="1:13" x14ac:dyDescent="0.25">
      <c r="A142" s="4" t="s">
        <v>218</v>
      </c>
      <c r="B142" s="7" t="str">
        <f>_xll.AtlasFormulas.AtlasFunctions.AtlasTable("PROD",DataAreaId,"T.SalesTable","%CustAccount","","","","","","","SalesId",$A142)</f>
        <v>364-000001</v>
      </c>
      <c r="C142" s="7" t="str">
        <f>_xll.AtlasFormulas.AtlasFunctions.AtlasTable("PROD",DataAreaId,"T.CustTable","%Name","","","","","","","AccountNum",$B142)</f>
        <v>Gemeente De Ronde Venen</v>
      </c>
      <c r="D142" s="4" t="s">
        <v>15</v>
      </c>
      <c r="E142" s="4" t="s">
        <v>16</v>
      </c>
      <c r="F142" s="6">
        <v>42836</v>
      </c>
      <c r="G142" s="4" t="s">
        <v>605</v>
      </c>
      <c r="H142" s="9">
        <v>1</v>
      </c>
      <c r="I142" s="6">
        <v>42837</v>
      </c>
      <c r="J142" s="4" t="s">
        <v>717</v>
      </c>
      <c r="K142" s="10" t="s">
        <v>1876</v>
      </c>
      <c r="L142" s="7">
        <f>_xll.AtlasFormulas.AtlasFunctions.AtlasBalance("PROD",DataAreaId,"T.LedgerTrans","Sum|AmountMST|0","","","","","","","AccountNum|Voucher","120010",$J142)</f>
        <v>45</v>
      </c>
      <c r="M142">
        <f>_xll.AtlasFormulas.AtlasFunctions.AtlasBalance("PROD",DataAreaId,"T.LedgerTrans","Sum|AmountMST|0","","","","","","","AccountNum|Voucher","120010",$K142)</f>
        <v>-385</v>
      </c>
    </row>
    <row r="143" spans="1:13" x14ac:dyDescent="0.25">
      <c r="A143" s="4" t="s">
        <v>380</v>
      </c>
      <c r="B143" s="7" t="str">
        <f>_xll.AtlasFormulas.AtlasFunctions.AtlasTable("PROD",DataAreaId,"T.SalesTable","%CustAccount","","","","","","","SalesId",$A143)</f>
        <v>364-000059</v>
      </c>
      <c r="C143" s="7" t="str">
        <f>_xll.AtlasFormulas.AtlasFunctions.AtlasTable("PROD",DataAreaId,"T.CustTable","%Name","","","","","","","AccountNum",$B143)</f>
        <v>Kreeft Betonrenovatie &amp; Injectietechnieken BV</v>
      </c>
      <c r="D143" s="4" t="s">
        <v>15</v>
      </c>
      <c r="E143" s="4" t="s">
        <v>16</v>
      </c>
      <c r="F143" s="6">
        <v>42804</v>
      </c>
      <c r="G143" s="4" t="s">
        <v>605</v>
      </c>
      <c r="H143" s="9">
        <v>1</v>
      </c>
      <c r="I143" s="6">
        <v>42804</v>
      </c>
      <c r="J143" s="4" t="s">
        <v>718</v>
      </c>
      <c r="K143" s="10" t="s">
        <v>1717</v>
      </c>
      <c r="L143" s="7">
        <f>_xll.AtlasFormulas.AtlasFunctions.AtlasBalance("PROD",DataAreaId,"T.LedgerTrans","Sum|AmountMST|0","","","","","","","AccountNum|Voucher","120010",$J143)</f>
        <v>75</v>
      </c>
      <c r="M143">
        <f>_xll.AtlasFormulas.AtlasFunctions.AtlasBalance("PROD",DataAreaId,"T.LedgerTrans","Sum|AmountMST|0","","","","","","","AccountNum|Voucher","120010",$K143)</f>
        <v>-75</v>
      </c>
    </row>
    <row r="144" spans="1:13" x14ac:dyDescent="0.25">
      <c r="A144" s="4" t="s">
        <v>391</v>
      </c>
      <c r="B144" s="7" t="str">
        <f>_xll.AtlasFormulas.AtlasFunctions.AtlasTable("PROD",DataAreaId,"T.SalesTable","%CustAccount","","","","","","","SalesId",$A144)</f>
        <v>364-000034</v>
      </c>
      <c r="C144" s="7" t="str">
        <f>_xll.AtlasFormulas.AtlasFunctions.AtlasTable("PROD",DataAreaId,"T.CustTable","%Name","","","","","","","AccountNum",$B144)</f>
        <v>Mouwrik Waardenburg B.V.</v>
      </c>
      <c r="D144" s="4" t="s">
        <v>15</v>
      </c>
      <c r="E144" s="4" t="s">
        <v>16</v>
      </c>
      <c r="F144" s="6">
        <v>42817</v>
      </c>
      <c r="G144" s="4" t="s">
        <v>605</v>
      </c>
      <c r="H144" s="9">
        <v>1</v>
      </c>
      <c r="I144" s="6">
        <v>42823</v>
      </c>
      <c r="J144" s="4" t="s">
        <v>719</v>
      </c>
      <c r="K144" s="10" t="s">
        <v>1802</v>
      </c>
      <c r="L144" s="7">
        <f>_xll.AtlasFormulas.AtlasFunctions.AtlasBalance("PROD",DataAreaId,"T.LedgerTrans","Sum|AmountMST|0","","","","","","","AccountNum|Voucher","120010",$J144)</f>
        <v>615.5</v>
      </c>
      <c r="M144">
        <f>_xll.AtlasFormulas.AtlasFunctions.AtlasBalance("PROD",DataAreaId,"T.LedgerTrans","Sum|AmountMST|0","","","","","","","AccountNum|Voucher","120010",$K144)</f>
        <v>-896.8</v>
      </c>
    </row>
    <row r="145" spans="1:13" x14ac:dyDescent="0.25">
      <c r="A145" s="4" t="s">
        <v>386</v>
      </c>
      <c r="B145" s="7" t="str">
        <f>_xll.AtlasFormulas.AtlasFunctions.AtlasTable("PROD",DataAreaId,"T.SalesTable","%CustAccount","","","","","","","SalesId",$A145)</f>
        <v>364-000085</v>
      </c>
      <c r="C145" s="7" t="str">
        <f>_xll.AtlasFormulas.AtlasFunctions.AtlasTable("PROD",DataAreaId,"T.CustTable","%Name","","","","","","","AccountNum",$B145)</f>
        <v>Heijmans Wegen, Regio Noord-Oost</v>
      </c>
      <c r="D145" s="4" t="s">
        <v>15</v>
      </c>
      <c r="E145" s="4" t="s">
        <v>16</v>
      </c>
      <c r="F145" s="6">
        <v>42809</v>
      </c>
      <c r="G145" s="4" t="s">
        <v>605</v>
      </c>
      <c r="H145" s="9">
        <v>1</v>
      </c>
      <c r="I145" s="6">
        <v>42823</v>
      </c>
      <c r="J145" s="4" t="s">
        <v>720</v>
      </c>
      <c r="K145" s="10" t="s">
        <v>1808</v>
      </c>
      <c r="L145" s="7">
        <f>_xll.AtlasFormulas.AtlasFunctions.AtlasBalance("PROD",DataAreaId,"T.LedgerTrans","Sum|AmountMST|0","","","","","","","AccountNum|Voucher","120010",$J145)</f>
        <v>2641.98</v>
      </c>
      <c r="M145">
        <f>_xll.AtlasFormulas.AtlasFunctions.AtlasBalance("PROD",DataAreaId,"T.LedgerTrans","Sum|AmountMST|0","","","","","","","AccountNum|Voucher","120010",$K145)</f>
        <v>-2641.98</v>
      </c>
    </row>
    <row r="146" spans="1:13" x14ac:dyDescent="0.25">
      <c r="A146" s="4" t="s">
        <v>450</v>
      </c>
      <c r="B146" s="7" t="str">
        <f>_xll.AtlasFormulas.AtlasFunctions.AtlasTable("PROD",DataAreaId,"T.SalesTable","%CustAccount","","","","","","","SalesId",$A146)</f>
        <v>364-000034</v>
      </c>
      <c r="C146" s="7" t="str">
        <f>_xll.AtlasFormulas.AtlasFunctions.AtlasTable("PROD",DataAreaId,"T.CustTable","%Name","","","","","","","AccountNum",$B146)</f>
        <v>Mouwrik Waardenburg B.V.</v>
      </c>
      <c r="D146" s="4" t="s">
        <v>15</v>
      </c>
      <c r="E146" s="4" t="s">
        <v>16</v>
      </c>
      <c r="F146" s="6">
        <v>42795</v>
      </c>
      <c r="G146" s="4" t="s">
        <v>605</v>
      </c>
      <c r="H146" s="9">
        <v>1</v>
      </c>
      <c r="I146" s="6">
        <v>42804</v>
      </c>
      <c r="J146" s="4" t="s">
        <v>721</v>
      </c>
      <c r="K146" s="10" t="s">
        <v>1725</v>
      </c>
      <c r="L146" s="7">
        <f>_xll.AtlasFormulas.AtlasFunctions.AtlasBalance("PROD",DataAreaId,"T.LedgerTrans","Sum|AmountMST|0","","","","","","","AccountNum|Voucher","120010",$J146)</f>
        <v>615.5</v>
      </c>
      <c r="M146">
        <f>_xll.AtlasFormulas.AtlasFunctions.AtlasBalance("PROD",DataAreaId,"T.LedgerTrans","Sum|AmountMST|0","","","","","","","AccountNum|Voucher","120010",$K146)</f>
        <v>-615.5</v>
      </c>
    </row>
    <row r="147" spans="1:13" x14ac:dyDescent="0.25">
      <c r="A147" s="4" t="s">
        <v>603</v>
      </c>
      <c r="B147" s="7" t="str">
        <f>_xll.AtlasFormulas.AtlasFunctions.AtlasTable("PROD",DataAreaId,"T.SalesTable","%CustAccount","","","","","","","SalesId",$A147)</f>
        <v>364-000171</v>
      </c>
      <c r="C147" s="7" t="str">
        <f>_xll.AtlasFormulas.AtlasFunctions.AtlasTable("PROD",DataAreaId,"T.CustTable","%Name","","","","","","","AccountNum",$B147)</f>
        <v>MJ Road S.A.R.L.</v>
      </c>
      <c r="D147" s="4" t="s">
        <v>15</v>
      </c>
      <c r="E147" s="4" t="s">
        <v>16</v>
      </c>
      <c r="F147" s="6">
        <v>42787</v>
      </c>
      <c r="G147" s="4" t="s">
        <v>605</v>
      </c>
      <c r="H147" s="9">
        <v>1</v>
      </c>
      <c r="I147" s="6">
        <v>42787</v>
      </c>
      <c r="J147" s="4" t="s">
        <v>722</v>
      </c>
      <c r="K147" s="10" t="s">
        <v>1673</v>
      </c>
      <c r="L147" s="7">
        <f>_xll.AtlasFormulas.AtlasFunctions.AtlasBalance("PROD",DataAreaId,"T.LedgerTrans","Sum|AmountMST|0","","","","","","","AccountNum|Voucher","120010",$J147)</f>
        <v>165</v>
      </c>
      <c r="M147">
        <f>_xll.AtlasFormulas.AtlasFunctions.AtlasBalance("PROD",DataAreaId,"T.LedgerTrans","Sum|AmountMST|0","","","","","","","AccountNum|Voucher","120010",$K147)</f>
        <v>-165</v>
      </c>
    </row>
    <row r="148" spans="1:13" x14ac:dyDescent="0.25">
      <c r="A148" s="4" t="s">
        <v>518</v>
      </c>
      <c r="B148" s="7" t="str">
        <f>_xll.AtlasFormulas.AtlasFunctions.AtlasTable("PROD",DataAreaId,"T.SalesTable","%CustAccount","","","","","","","SalesId",$A148)</f>
        <v>364-000159</v>
      </c>
      <c r="C148" s="7" t="str">
        <f>_xll.AtlasFormulas.AtlasFunctions.AtlasTable("PROD",DataAreaId,"T.CustTable","%Name","","","","","","","AccountNum",$B148)</f>
        <v>QuakeShield B.V.</v>
      </c>
      <c r="D148" s="4" t="s">
        <v>15</v>
      </c>
      <c r="E148" s="4" t="s">
        <v>16</v>
      </c>
      <c r="F148" s="6">
        <v>42775</v>
      </c>
      <c r="G148" s="4" t="s">
        <v>605</v>
      </c>
      <c r="H148" s="9">
        <v>1</v>
      </c>
      <c r="I148" s="6">
        <v>42776</v>
      </c>
      <c r="J148" s="4" t="s">
        <v>723</v>
      </c>
      <c r="K148" s="10" t="s">
        <v>1644</v>
      </c>
      <c r="L148" s="7">
        <f>_xll.AtlasFormulas.AtlasFunctions.AtlasBalance("PROD",DataAreaId,"T.LedgerTrans","Sum|AmountMST|0","","","","","","","AccountNum|Voucher","120010",$J148)</f>
        <v>1425</v>
      </c>
      <c r="M148">
        <f>_xll.AtlasFormulas.AtlasFunctions.AtlasBalance("PROD",DataAreaId,"T.LedgerTrans","Sum|AmountMST|0","","","","","","","AccountNum|Voucher","120010",$K148)</f>
        <v>-1425</v>
      </c>
    </row>
    <row r="149" spans="1:13" x14ac:dyDescent="0.25">
      <c r="A149" s="4" t="s">
        <v>550</v>
      </c>
      <c r="B149" s="7" t="str">
        <f>_xll.AtlasFormulas.AtlasFunctions.AtlasTable("PROD",DataAreaId,"T.SalesTable","%CustAccount","","","","","","","SalesId",$A149)</f>
        <v>364-000054</v>
      </c>
      <c r="C149" s="7" t="str">
        <f>_xll.AtlasFormulas.AtlasFunctions.AtlasTable("PROD",DataAreaId,"T.CustTable","%Name","","","","","","","AccountNum",$B149)</f>
        <v>Geco Composietbedrijf</v>
      </c>
      <c r="D149" s="4" t="s">
        <v>15</v>
      </c>
      <c r="E149" s="4" t="s">
        <v>16</v>
      </c>
      <c r="F149" s="6">
        <v>42774</v>
      </c>
      <c r="G149" s="4" t="s">
        <v>605</v>
      </c>
      <c r="H149" s="9">
        <v>1</v>
      </c>
      <c r="I149" s="6">
        <v>42774</v>
      </c>
      <c r="J149" s="4" t="s">
        <v>724</v>
      </c>
      <c r="K149" s="10" t="s">
        <v>1611</v>
      </c>
      <c r="L149" s="7">
        <f>_xll.AtlasFormulas.AtlasFunctions.AtlasBalance("PROD",DataAreaId,"T.LedgerTrans","Sum|AmountMST|0","","","","","","","AccountNum|Voucher","120010",$J149)</f>
        <v>75</v>
      </c>
      <c r="M149">
        <f>_xll.AtlasFormulas.AtlasFunctions.AtlasBalance("PROD",DataAreaId,"T.LedgerTrans","Sum|AmountMST|0","","","","","","","AccountNum|Voucher","120010",$K149)</f>
        <v>-94.25</v>
      </c>
    </row>
    <row r="150" spans="1:13" x14ac:dyDescent="0.25">
      <c r="A150" s="4" t="s">
        <v>563</v>
      </c>
      <c r="B150" s="7" t="str">
        <f>_xll.AtlasFormulas.AtlasFunctions.AtlasTable("PROD",DataAreaId,"T.SalesTable","%CustAccount","","","","","","","SalesId",$A150)</f>
        <v>364-000015</v>
      </c>
      <c r="C150" s="7" t="str">
        <f>_xll.AtlasFormulas.AtlasFunctions.AtlasTable("PROD",DataAreaId,"T.CustTable","%Name","","","","","","","AccountNum",$B150)</f>
        <v>Vogel B.V.</v>
      </c>
      <c r="D150" s="4" t="s">
        <v>15</v>
      </c>
      <c r="E150" s="4" t="s">
        <v>16</v>
      </c>
      <c r="F150" s="6">
        <v>42780</v>
      </c>
      <c r="G150" s="4" t="s">
        <v>605</v>
      </c>
      <c r="H150" s="9">
        <v>1</v>
      </c>
      <c r="I150" s="6">
        <v>42780</v>
      </c>
      <c r="J150" s="4" t="s">
        <v>679</v>
      </c>
      <c r="K150" s="10" t="s">
        <v>1663</v>
      </c>
      <c r="L150" s="7">
        <f>_xll.AtlasFormulas.AtlasFunctions.AtlasBalance("PROD",DataAreaId,"T.LedgerTrans","Sum|AmountMST|0","","","","","","","AccountNum|Voucher","120010",$J150)</f>
        <v>1137.92</v>
      </c>
      <c r="M150">
        <f>_xll.AtlasFormulas.AtlasFunctions.AtlasBalance("PROD",DataAreaId,"T.LedgerTrans","Sum|AmountMST|0","","","","","","","AccountNum|Voucher","120010",$K150)</f>
        <v>-1137.92</v>
      </c>
    </row>
    <row r="151" spans="1:13" x14ac:dyDescent="0.25">
      <c r="A151" s="4" t="s">
        <v>378</v>
      </c>
      <c r="B151" s="7" t="str">
        <f>_xll.AtlasFormulas.AtlasFunctions.AtlasTable("PROD",DataAreaId,"T.SalesTable","%CustAccount","","","","","","","SalesId",$A151)</f>
        <v>364-000168</v>
      </c>
      <c r="C151" s="7" t="str">
        <f>_xll.AtlasFormulas.AtlasFunctions.AtlasTable("PROD",DataAreaId,"T.CustTable","%Name","","","","","","","AccountNum",$B151)</f>
        <v>Edilon )(Sedra Contracting bv</v>
      </c>
      <c r="D151" s="4" t="s">
        <v>15</v>
      </c>
      <c r="E151" s="4" t="s">
        <v>16</v>
      </c>
      <c r="F151" s="6">
        <v>42760</v>
      </c>
      <c r="G151" s="4" t="s">
        <v>605</v>
      </c>
      <c r="H151" s="9">
        <v>1</v>
      </c>
      <c r="I151" s="6">
        <v>42760</v>
      </c>
      <c r="J151" s="4" t="s">
        <v>725</v>
      </c>
      <c r="K151" s="10" t="s">
        <v>725</v>
      </c>
      <c r="L151" s="7">
        <f>_xll.AtlasFormulas.AtlasFunctions.AtlasBalance("PROD",DataAreaId,"T.LedgerTrans","Sum|AmountMST|0","","","","","","","AccountNum|Voucher","120010",$J151)</f>
        <v>-323.39999999999998</v>
      </c>
      <c r="M151">
        <f>_xll.AtlasFormulas.AtlasFunctions.AtlasBalance("PROD",DataAreaId,"T.LedgerTrans","Sum|AmountMST|0","","","","","","","AccountNum|Voucher","120010",$K151)</f>
        <v>-323.39999999999998</v>
      </c>
    </row>
    <row r="152" spans="1:13" x14ac:dyDescent="0.25">
      <c r="A152" s="4" t="s">
        <v>448</v>
      </c>
      <c r="B152" s="7" t="str">
        <f>_xll.AtlasFormulas.AtlasFunctions.AtlasTable("PROD",DataAreaId,"T.SalesTable","%CustAccount","","","","","","","SalesId",$A152)</f>
        <v>364-000047</v>
      </c>
      <c r="C152" s="7" t="str">
        <f>_xll.AtlasFormulas.AtlasFunctions.AtlasTable("PROD",DataAreaId,"T.CustTable","%Name","","","","","","","AccountNum",$B152)</f>
        <v>BAM Wegen Regio West</v>
      </c>
      <c r="D152" s="4" t="s">
        <v>15</v>
      </c>
      <c r="E152" s="4" t="s">
        <v>16</v>
      </c>
      <c r="F152" s="6">
        <v>42765</v>
      </c>
      <c r="G152" s="4" t="s">
        <v>605</v>
      </c>
      <c r="H152" s="9">
        <v>1</v>
      </c>
      <c r="I152" s="6">
        <v>42774</v>
      </c>
      <c r="J152" s="4" t="s">
        <v>726</v>
      </c>
      <c r="K152" s="10" t="s">
        <v>1615</v>
      </c>
      <c r="L152" s="7">
        <f>_xll.AtlasFormulas.AtlasFunctions.AtlasBalance("PROD",DataAreaId,"T.LedgerTrans","Sum|AmountMST|0","","","","","","","AccountNum|Voucher","120010",$J152)</f>
        <v>839.75</v>
      </c>
      <c r="M152">
        <f>_xll.AtlasFormulas.AtlasFunctions.AtlasBalance("PROD",DataAreaId,"T.LedgerTrans","Sum|AmountMST|0","","","","","","","AccountNum|Voucher","120010",$K152)</f>
        <v>-839.75</v>
      </c>
    </row>
    <row r="153" spans="1:13" x14ac:dyDescent="0.25">
      <c r="A153" s="4" t="s">
        <v>494</v>
      </c>
      <c r="B153" s="7" t="str">
        <f>_xll.AtlasFormulas.AtlasFunctions.AtlasTable("PROD",DataAreaId,"T.SalesTable","%CustAccount","","","","","","","SalesId",$A153)</f>
        <v>364-000011</v>
      </c>
      <c r="C153" s="7" t="str">
        <f>_xll.AtlasFormulas.AtlasFunctions.AtlasTable("PROD",DataAreaId,"T.CustTable","%Name","","","","","","","AccountNum",$B153)</f>
        <v>Fortius B.K.International bvba</v>
      </c>
      <c r="D153" s="4" t="s">
        <v>15</v>
      </c>
      <c r="E153" s="4" t="s">
        <v>16</v>
      </c>
      <c r="F153" s="6">
        <v>42767</v>
      </c>
      <c r="G153" s="4" t="s">
        <v>605</v>
      </c>
      <c r="H153" s="9">
        <v>1</v>
      </c>
      <c r="I153" s="6">
        <v>42774</v>
      </c>
      <c r="J153" s="4" t="s">
        <v>727</v>
      </c>
      <c r="K153" s="10" t="s">
        <v>1617</v>
      </c>
      <c r="L153" s="7">
        <f>_xll.AtlasFormulas.AtlasFunctions.AtlasBalance("PROD",DataAreaId,"T.LedgerTrans","Sum|AmountMST|0","","","","","","","AccountNum|Voucher","120010",$J153)</f>
        <v>1000</v>
      </c>
      <c r="M153">
        <f>_xll.AtlasFormulas.AtlasFunctions.AtlasBalance("PROD",DataAreaId,"T.LedgerTrans","Sum|AmountMST|0","","","","","","","AccountNum|Voucher","120010",$K153)</f>
        <v>-1000</v>
      </c>
    </row>
    <row r="154" spans="1:13" x14ac:dyDescent="0.25">
      <c r="A154" s="4" t="s">
        <v>425</v>
      </c>
      <c r="B154" s="7" t="str">
        <f>_xll.AtlasFormulas.AtlasFunctions.AtlasTable("PROD",DataAreaId,"T.SalesTable","%CustAccount","","","","","","","SalesId",$A154)</f>
        <v>364-000169</v>
      </c>
      <c r="C154" s="7" t="str">
        <f>_xll.AtlasFormulas.AtlasFunctions.AtlasTable("PROD",DataAreaId,"T.CustTable","%Name","","","","","","","AccountNum",$B154)</f>
        <v>HWE Inkoop en Advies</v>
      </c>
      <c r="D154" s="4" t="s">
        <v>15</v>
      </c>
      <c r="E154" s="4" t="s">
        <v>16</v>
      </c>
      <c r="F154" s="6">
        <v>42765</v>
      </c>
      <c r="G154" s="4" t="s">
        <v>605</v>
      </c>
      <c r="H154" s="9">
        <v>1</v>
      </c>
      <c r="I154" s="6">
        <v>42774</v>
      </c>
      <c r="J154" s="4" t="s">
        <v>728</v>
      </c>
      <c r="K154" s="10" t="s">
        <v>1619</v>
      </c>
      <c r="L154" s="7">
        <f>_xll.AtlasFormulas.AtlasFunctions.AtlasBalance("PROD",DataAreaId,"T.LedgerTrans","Sum|AmountMST|0","","","","","","","AccountNum|Voucher","120010",$J154)</f>
        <v>445</v>
      </c>
      <c r="M154">
        <f>_xll.AtlasFormulas.AtlasFunctions.AtlasBalance("PROD",DataAreaId,"T.LedgerTrans","Sum|AmountMST|0","","","","","","","AccountNum|Voucher","120010",$K154)</f>
        <v>-445</v>
      </c>
    </row>
    <row r="155" spans="1:13" x14ac:dyDescent="0.25">
      <c r="A155" s="4" t="s">
        <v>459</v>
      </c>
      <c r="B155" s="7" t="str">
        <f>_xll.AtlasFormulas.AtlasFunctions.AtlasTable("PROD",DataAreaId,"T.SalesTable","%CustAccount","","","","","","","SalesId",$A155)</f>
        <v>364-000065</v>
      </c>
      <c r="C155" s="7" t="str">
        <f>_xll.AtlasFormulas.AtlasFunctions.AtlasTable("PROD",DataAreaId,"T.CustTable","%Name","","","","","","","AccountNum",$B155)</f>
        <v>Gebr. van der Lee</v>
      </c>
      <c r="D155" s="4" t="s">
        <v>15</v>
      </c>
      <c r="E155" s="4" t="s">
        <v>16</v>
      </c>
      <c r="F155" s="6">
        <v>42894</v>
      </c>
      <c r="G155" s="4" t="s">
        <v>605</v>
      </c>
      <c r="H155" s="9">
        <v>1</v>
      </c>
      <c r="I155" s="6">
        <v>42894</v>
      </c>
      <c r="J155" s="4" t="s">
        <v>729</v>
      </c>
      <c r="K155" s="10" t="s">
        <v>2216</v>
      </c>
      <c r="L155" s="7">
        <f>_xll.AtlasFormulas.AtlasFunctions.AtlasBalance("PROD",DataAreaId,"T.LedgerTrans","Sum|AmountMST|0","","","","","","","AccountNum|Voucher","120010",$J155)</f>
        <v>25</v>
      </c>
      <c r="M155">
        <f>_xll.AtlasFormulas.AtlasFunctions.AtlasBalance("PROD",DataAreaId,"T.LedgerTrans","Sum|AmountMST|0","","","","","","","AccountNum|Voucher","120010",$K155)</f>
        <v>-1065.52</v>
      </c>
    </row>
    <row r="156" spans="1:13" x14ac:dyDescent="0.25">
      <c r="A156" s="4" t="s">
        <v>185</v>
      </c>
      <c r="B156" s="7" t="str">
        <f>_xll.AtlasFormulas.AtlasFunctions.AtlasTable("PROD",DataAreaId,"T.SalesTable","%CustAccount","","","","","","","SalesId",$A156)</f>
        <v>364-000176</v>
      </c>
      <c r="C156" s="7" t="str">
        <f>_xll.AtlasFormulas.AtlasFunctions.AtlasTable("PROD",DataAreaId,"T.CustTable","%Name","","","","","","","AccountNum",$B156)</f>
        <v>Bedeko Betontechniek</v>
      </c>
      <c r="D156" s="4" t="s">
        <v>15</v>
      </c>
      <c r="E156" s="4" t="s">
        <v>16</v>
      </c>
      <c r="F156" s="6">
        <v>42888</v>
      </c>
      <c r="G156" s="4" t="s">
        <v>605</v>
      </c>
      <c r="H156" s="9">
        <v>1</v>
      </c>
      <c r="I156" s="6">
        <v>42894</v>
      </c>
      <c r="J156" s="4" t="s">
        <v>795</v>
      </c>
      <c r="K156" s="10" t="s">
        <v>2212</v>
      </c>
      <c r="L156" s="7">
        <f>_xll.AtlasFormulas.AtlasFunctions.AtlasBalance("PROD",DataAreaId,"T.LedgerTrans","Sum|AmountMST|0","","","","","","","AccountNum|Voucher","120010",$J156)</f>
        <v>827.78</v>
      </c>
      <c r="M156">
        <f>_xll.AtlasFormulas.AtlasFunctions.AtlasBalance("PROD",DataAreaId,"T.LedgerTrans","Sum|AmountMST|0","","","","","","","AccountNum|Voucher","120010",$K156)</f>
        <v>-827.78</v>
      </c>
    </row>
    <row r="157" spans="1:13" x14ac:dyDescent="0.25">
      <c r="A157" s="4" t="s">
        <v>581</v>
      </c>
      <c r="B157" s="7" t="str">
        <f>_xll.AtlasFormulas.AtlasFunctions.AtlasTable("PROD",DataAreaId,"T.SalesTable","%CustAccount","","","","","","","SalesId",$A157)</f>
        <v>364-000064</v>
      </c>
      <c r="C157" s="7" t="str">
        <f>_xll.AtlasFormulas.AtlasFunctions.AtlasTable("PROD",DataAreaId,"T.CustTable","%Name","","","","","","","AccountNum",$B157)</f>
        <v>Hakron-Nunspeet B.V.</v>
      </c>
      <c r="D157" s="4" t="s">
        <v>15</v>
      </c>
      <c r="E157" s="4" t="s">
        <v>16</v>
      </c>
      <c r="F157" s="6">
        <v>42898</v>
      </c>
      <c r="G157" s="4" t="s">
        <v>605</v>
      </c>
      <c r="H157" s="9">
        <v>1</v>
      </c>
      <c r="I157" s="6">
        <v>42901</v>
      </c>
      <c r="J157" s="4" t="s">
        <v>730</v>
      </c>
      <c r="K157" s="10" t="s">
        <v>2276</v>
      </c>
      <c r="L157" s="7">
        <f>_xll.AtlasFormulas.AtlasFunctions.AtlasBalance("PROD",DataAreaId,"T.LedgerTrans","Sum|AmountMST|0","","","","","","","AccountNum|Voucher","120010",$J157)</f>
        <v>60</v>
      </c>
      <c r="M157">
        <f>_xll.AtlasFormulas.AtlasFunctions.AtlasBalance("PROD",DataAreaId,"T.LedgerTrans","Sum|AmountMST|0","","","","","","","AccountNum|Voucher","120010",$K157)</f>
        <v>-60</v>
      </c>
    </row>
    <row r="158" spans="1:13" x14ac:dyDescent="0.25">
      <c r="A158" s="4" t="s">
        <v>493</v>
      </c>
      <c r="B158" s="7" t="str">
        <f>_xll.AtlasFormulas.AtlasFunctions.AtlasTable("PROD",DataAreaId,"T.SalesTable","%CustAccount","","","","","","","SalesId",$A158)</f>
        <v>364-000187</v>
      </c>
      <c r="C158" s="7" t="str">
        <f>_xll.AtlasFormulas.AtlasFunctions.AtlasTable("PROD",DataAreaId,"T.CustTable","%Name","","","","","","","AccountNum",$B158)</f>
        <v>Coaton B.V.</v>
      </c>
      <c r="D158" s="4" t="s">
        <v>15</v>
      </c>
      <c r="E158" s="4" t="s">
        <v>16</v>
      </c>
      <c r="F158" s="6">
        <v>42900</v>
      </c>
      <c r="G158" s="4" t="s">
        <v>605</v>
      </c>
      <c r="H158" s="9">
        <v>1</v>
      </c>
      <c r="I158" s="6">
        <v>42900</v>
      </c>
      <c r="J158" s="4" t="s">
        <v>731</v>
      </c>
      <c r="K158" s="10" t="s">
        <v>2252</v>
      </c>
      <c r="L158" s="7">
        <f>_xll.AtlasFormulas.AtlasFunctions.AtlasBalance("PROD",DataAreaId,"T.LedgerTrans","Sum|AmountMST|0","","","","","","","AccountNum|Voucher","120010",$J158)</f>
        <v>50</v>
      </c>
      <c r="M158">
        <f>_xll.AtlasFormulas.AtlasFunctions.AtlasBalance("PROD",DataAreaId,"T.LedgerTrans","Sum|AmountMST|0","","","","","","","AccountNum|Voucher","120010",$K158)</f>
        <v>-50</v>
      </c>
    </row>
    <row r="159" spans="1:13" x14ac:dyDescent="0.25">
      <c r="A159" s="4" t="s">
        <v>379</v>
      </c>
      <c r="B159" s="7" t="str">
        <f>_xll.AtlasFormulas.AtlasFunctions.AtlasTable("PROD",DataAreaId,"T.SalesTable","%CustAccount","","","","","","","SalesId",$A159)</f>
        <v>364-000011</v>
      </c>
      <c r="C159" s="7" t="str">
        <f>_xll.AtlasFormulas.AtlasFunctions.AtlasTable("PROD",DataAreaId,"T.CustTable","%Name","","","","","","","AccountNum",$B159)</f>
        <v>Fortius B.K.International bvba</v>
      </c>
      <c r="D159" s="4" t="s">
        <v>15</v>
      </c>
      <c r="E159" s="4" t="s">
        <v>16</v>
      </c>
      <c r="F159" s="6">
        <v>42901</v>
      </c>
      <c r="G159" s="4" t="s">
        <v>605</v>
      </c>
      <c r="H159" s="9">
        <v>1</v>
      </c>
      <c r="I159" s="6">
        <v>42901</v>
      </c>
      <c r="J159" s="4" t="s">
        <v>732</v>
      </c>
      <c r="K159" s="10" t="s">
        <v>2268</v>
      </c>
      <c r="L159" s="7">
        <f>_xll.AtlasFormulas.AtlasFunctions.AtlasBalance("PROD",DataAreaId,"T.LedgerTrans","Sum|AmountMST|0","","","","","","","AccountNum|Voucher","120010",$J159)</f>
        <v>2136</v>
      </c>
      <c r="M159">
        <f>_xll.AtlasFormulas.AtlasFunctions.AtlasBalance("PROD",DataAreaId,"T.LedgerTrans","Sum|AmountMST|0","","","","","","","AccountNum|Voucher","120010",$K159)</f>
        <v>-2136</v>
      </c>
    </row>
    <row r="160" spans="1:13" x14ac:dyDescent="0.25">
      <c r="A160" s="4" t="s">
        <v>565</v>
      </c>
      <c r="B160" s="7" t="str">
        <f>_xll.AtlasFormulas.AtlasFunctions.AtlasTable("PROD",DataAreaId,"T.SalesTable","%CustAccount","","","","","","","SalesId",$A160)</f>
        <v>364-000014</v>
      </c>
      <c r="C160" s="7" t="str">
        <f>_xll.AtlasFormulas.AtlasFunctions.AtlasTable("PROD",DataAreaId,"T.CustTable","%Name","","","","","","","AccountNum",$B160)</f>
        <v>Rowij</v>
      </c>
      <c r="D160" s="4" t="s">
        <v>151</v>
      </c>
      <c r="E160" s="4" t="s">
        <v>152</v>
      </c>
      <c r="F160" s="6">
        <v>42779</v>
      </c>
      <c r="G160" s="4" t="s">
        <v>605</v>
      </c>
      <c r="H160" s="9">
        <v>10</v>
      </c>
      <c r="I160" s="6">
        <v>42779</v>
      </c>
      <c r="J160" s="4" t="s">
        <v>733</v>
      </c>
      <c r="K160" s="10" t="s">
        <v>1655</v>
      </c>
      <c r="L160" s="7">
        <f>_xll.AtlasFormulas.AtlasFunctions.AtlasBalance("PROD",DataAreaId,"T.LedgerTrans","Sum|AmountMST|0","","","","","","","AccountNum|Voucher","120010",$J160)</f>
        <v>375</v>
      </c>
      <c r="M160">
        <f>_xll.AtlasFormulas.AtlasFunctions.AtlasBalance("PROD",DataAreaId,"T.LedgerTrans","Sum|AmountMST|0","","","","","","","AccountNum|Voucher","120010",$K160)</f>
        <v>-375</v>
      </c>
    </row>
    <row r="161" spans="1:13" x14ac:dyDescent="0.25">
      <c r="A161" s="4" t="s">
        <v>566</v>
      </c>
      <c r="B161" s="7" t="str">
        <f>_xll.AtlasFormulas.AtlasFunctions.AtlasTable("PROD",DataAreaId,"T.SalesTable","%CustAccount","","","","","","","SalesId",$A161)</f>
        <v>364-000015</v>
      </c>
      <c r="C161" s="7" t="str">
        <f>_xll.AtlasFormulas.AtlasFunctions.AtlasTable("PROD",DataAreaId,"T.CustTable","%Name","","","","","","","AccountNum",$B161)</f>
        <v>Vogel B.V.</v>
      </c>
      <c r="D161" s="4" t="s">
        <v>151</v>
      </c>
      <c r="E161" s="4" t="s">
        <v>152</v>
      </c>
      <c r="F161" s="6">
        <v>42780</v>
      </c>
      <c r="G161" s="4" t="s">
        <v>605</v>
      </c>
      <c r="H161" s="9">
        <v>42</v>
      </c>
      <c r="I161" s="6">
        <v>42790</v>
      </c>
      <c r="J161" s="4" t="s">
        <v>734</v>
      </c>
      <c r="K161" s="10" t="s">
        <v>2400</v>
      </c>
      <c r="L161" s="7">
        <f>_xll.AtlasFormulas.AtlasFunctions.AtlasBalance("PROD",DataAreaId,"T.LedgerTrans","Sum|AmountMST|0","","","","","","","AccountNum|Voucher","120010",$J161)</f>
        <v>0</v>
      </c>
      <c r="M161">
        <f>_xll.AtlasFormulas.AtlasFunctions.AtlasBalance("PROD",DataAreaId,"T.LedgerTrans","Sum|AmountMST|0","","","","","","","AccountNum|Voucher","120010",$K161)</f>
        <v>0</v>
      </c>
    </row>
    <row r="162" spans="1:13" x14ac:dyDescent="0.25">
      <c r="A162" s="4" t="s">
        <v>482</v>
      </c>
      <c r="B162" s="7" t="str">
        <f>_xll.AtlasFormulas.AtlasFunctions.AtlasTable("PROD",DataAreaId,"T.SalesTable","%CustAccount","","","","","","","SalesId",$A162)</f>
        <v>364-000010</v>
      </c>
      <c r="C162" s="7" t="str">
        <f>_xll.AtlasFormulas.AtlasFunctions.AtlasTable("PROD",DataAreaId,"T.CustTable","%Name","","","","","","","AccountNum",$B162)</f>
        <v>Balm Uitwendige Wapening B.V.</v>
      </c>
      <c r="D162" s="4" t="s">
        <v>151</v>
      </c>
      <c r="E162" s="4" t="s">
        <v>152</v>
      </c>
      <c r="F162" s="6">
        <v>42789</v>
      </c>
      <c r="G162" s="4" t="s">
        <v>605</v>
      </c>
      <c r="H162" s="9">
        <v>2</v>
      </c>
      <c r="I162" s="6">
        <v>42797</v>
      </c>
      <c r="J162" s="4" t="s">
        <v>735</v>
      </c>
      <c r="K162" s="10" t="s">
        <v>2401</v>
      </c>
      <c r="L162" s="7">
        <f>_xll.AtlasFormulas.AtlasFunctions.AtlasBalance("PROD",DataAreaId,"T.LedgerTrans","Sum|AmountMST|0","","","","","","","AccountNum|Voucher","120010",$J162)</f>
        <v>0</v>
      </c>
      <c r="M162">
        <f>_xll.AtlasFormulas.AtlasFunctions.AtlasBalance("PROD",DataAreaId,"T.LedgerTrans","Sum|AmountMST|0","","","","","","","AccountNum|Voucher","120010",$K162)</f>
        <v>0</v>
      </c>
    </row>
    <row r="163" spans="1:13" x14ac:dyDescent="0.25">
      <c r="A163" s="4" t="s">
        <v>497</v>
      </c>
      <c r="B163" s="7" t="str">
        <f>_xll.AtlasFormulas.AtlasFunctions.AtlasTable("PROD",DataAreaId,"T.SalesTable","%CustAccount","","","","","","","SalesId",$A163)</f>
        <v>364-000064</v>
      </c>
      <c r="C163" s="7" t="str">
        <f>_xll.AtlasFormulas.AtlasFunctions.AtlasTable("PROD",DataAreaId,"T.CustTable","%Name","","","","","","","AccountNum",$B163)</f>
        <v>Hakron-Nunspeet B.V.</v>
      </c>
      <c r="D163" s="4" t="s">
        <v>151</v>
      </c>
      <c r="E163" s="4" t="s">
        <v>152</v>
      </c>
      <c r="F163" s="6">
        <v>42809</v>
      </c>
      <c r="G163" s="4" t="s">
        <v>605</v>
      </c>
      <c r="H163" s="9">
        <v>20</v>
      </c>
      <c r="I163" s="6">
        <v>42811</v>
      </c>
      <c r="J163" s="4" t="s">
        <v>736</v>
      </c>
      <c r="K163" s="10" t="s">
        <v>1761</v>
      </c>
      <c r="L163" s="7">
        <f>_xll.AtlasFormulas.AtlasFunctions.AtlasBalance("PROD",DataAreaId,"T.LedgerTrans","Sum|AmountMST|0","","","","","","","AccountNum|Voucher","120010",$J163)</f>
        <v>2590.5</v>
      </c>
      <c r="M163">
        <f>_xll.AtlasFormulas.AtlasFunctions.AtlasBalance("PROD",DataAreaId,"T.LedgerTrans","Sum|AmountMST|0","","","","","","","AccountNum|Voucher","120010",$K163)</f>
        <v>-2590.5</v>
      </c>
    </row>
    <row r="164" spans="1:13" x14ac:dyDescent="0.25">
      <c r="A164" s="4" t="s">
        <v>569</v>
      </c>
      <c r="B164" s="7" t="str">
        <f>_xll.AtlasFormulas.AtlasFunctions.AtlasTable("PROD",DataAreaId,"T.SalesTable","%CustAccount","","","","","","","SalesId",$A164)</f>
        <v>364-000015</v>
      </c>
      <c r="C164" s="7" t="str">
        <f>_xll.AtlasFormulas.AtlasFunctions.AtlasTable("PROD",DataAreaId,"T.CustTable","%Name","","","","","","","AccountNum",$B164)</f>
        <v>Vogel B.V.</v>
      </c>
      <c r="D164" s="4" t="s">
        <v>151</v>
      </c>
      <c r="E164" s="4" t="s">
        <v>152</v>
      </c>
      <c r="F164" s="6">
        <v>42810</v>
      </c>
      <c r="G164" s="4" t="s">
        <v>605</v>
      </c>
      <c r="H164" s="9">
        <v>42</v>
      </c>
      <c r="I164" s="6">
        <v>42815</v>
      </c>
      <c r="J164" s="4" t="s">
        <v>737</v>
      </c>
      <c r="K164" s="10" t="s">
        <v>1774</v>
      </c>
      <c r="L164" s="7">
        <f>_xll.AtlasFormulas.AtlasFunctions.AtlasBalance("PROD",DataAreaId,"T.LedgerTrans","Sum|AmountMST|0","","","","","","","AccountNum|Voucher","120010",$J164)</f>
        <v>1312.5</v>
      </c>
      <c r="M164">
        <f>_xll.AtlasFormulas.AtlasFunctions.AtlasBalance("PROD",DataAreaId,"T.LedgerTrans","Sum|AmountMST|0","","","","","","","AccountNum|Voucher","120010",$K164)</f>
        <v>-1312.5</v>
      </c>
    </row>
    <row r="165" spans="1:13" x14ac:dyDescent="0.25">
      <c r="A165" s="4" t="s">
        <v>489</v>
      </c>
      <c r="B165" s="7" t="str">
        <f>_xll.AtlasFormulas.AtlasFunctions.AtlasTable("PROD",DataAreaId,"T.SalesTable","%CustAccount","","","","","","","SalesId",$A165)</f>
        <v>364-000089</v>
      </c>
      <c r="C165" s="7" t="str">
        <f>_xll.AtlasFormulas.AtlasFunctions.AtlasTable("PROD",DataAreaId,"T.CustTable","%Name","","","","","","","AccountNum",$B165)</f>
        <v>Kiwitz Jaki B.V.</v>
      </c>
      <c r="D165" s="4" t="s">
        <v>151</v>
      </c>
      <c r="E165" s="4" t="s">
        <v>152</v>
      </c>
      <c r="F165" s="6">
        <v>42860</v>
      </c>
      <c r="G165" s="4" t="s">
        <v>605</v>
      </c>
      <c r="H165" s="9">
        <v>42</v>
      </c>
      <c r="I165" s="6">
        <v>42867</v>
      </c>
      <c r="J165" s="4" t="s">
        <v>692</v>
      </c>
      <c r="K165" s="10" t="s">
        <v>2402</v>
      </c>
      <c r="L165" s="7">
        <f>_xll.AtlasFormulas.AtlasFunctions.AtlasBalance("PROD",DataAreaId,"T.LedgerTrans","Sum|AmountMST|0","","","","","","","AccountNum|Voucher","120010",$J165)</f>
        <v>0</v>
      </c>
      <c r="M165">
        <f>_xll.AtlasFormulas.AtlasFunctions.AtlasBalance("PROD",DataAreaId,"T.LedgerTrans","Sum|AmountMST|0","","","","","","","AccountNum|Voucher","120010",$K165)</f>
        <v>0</v>
      </c>
    </row>
    <row r="166" spans="1:13" x14ac:dyDescent="0.25">
      <c r="A166" s="4" t="s">
        <v>574</v>
      </c>
      <c r="B166" s="7" t="str">
        <f>_xll.AtlasFormulas.AtlasFunctions.AtlasTable("PROD",DataAreaId,"T.SalesTable","%CustAccount","","","","","","","SalesId",$A166)</f>
        <v>364-000004</v>
      </c>
      <c r="C166" s="7" t="str">
        <f>_xll.AtlasFormulas.AtlasFunctions.AtlasTable("PROD",DataAreaId,"T.CustTable","%Name","","","","","","","AccountNum",$B166)</f>
        <v>Rendon</v>
      </c>
      <c r="D166" s="4" t="s">
        <v>151</v>
      </c>
      <c r="E166" s="4" t="s">
        <v>152</v>
      </c>
      <c r="F166" s="6">
        <v>42859</v>
      </c>
      <c r="G166" s="4" t="s">
        <v>605</v>
      </c>
      <c r="H166" s="9">
        <v>2</v>
      </c>
      <c r="I166" s="6">
        <v>42863</v>
      </c>
      <c r="J166" s="4" t="s">
        <v>738</v>
      </c>
      <c r="K166" s="10" t="s">
        <v>2403</v>
      </c>
      <c r="L166" s="7">
        <f>_xll.AtlasFormulas.AtlasFunctions.AtlasBalance("PROD",DataAreaId,"T.LedgerTrans","Sum|AmountMST|0","","","","","","","AccountNum|Voucher","120010",$J166)</f>
        <v>0</v>
      </c>
      <c r="M166">
        <f>_xll.AtlasFormulas.AtlasFunctions.AtlasBalance("PROD",DataAreaId,"T.LedgerTrans","Sum|AmountMST|0","","","","","","","AccountNum|Voucher","120010",$K166)</f>
        <v>0</v>
      </c>
    </row>
    <row r="167" spans="1:13" x14ac:dyDescent="0.25">
      <c r="A167" s="4" t="s">
        <v>382</v>
      </c>
      <c r="B167" s="7" t="str">
        <f>_xll.AtlasFormulas.AtlasFunctions.AtlasTable("PROD",DataAreaId,"T.SalesTable","%CustAccount","","","","","","","SalesId",$A167)</f>
        <v>364-000059</v>
      </c>
      <c r="C167" s="7" t="str">
        <f>_xll.AtlasFormulas.AtlasFunctions.AtlasTable("PROD",DataAreaId,"T.CustTable","%Name","","","","","","","AccountNum",$B167)</f>
        <v>Kreeft Betonrenovatie &amp; Injectietechnieken BV</v>
      </c>
      <c r="D167" s="4" t="s">
        <v>151</v>
      </c>
      <c r="E167" s="4" t="s">
        <v>152</v>
      </c>
      <c r="F167" s="6">
        <v>42858</v>
      </c>
      <c r="G167" s="4" t="s">
        <v>605</v>
      </c>
      <c r="H167" s="9">
        <v>24</v>
      </c>
      <c r="I167" s="6">
        <v>42863</v>
      </c>
      <c r="J167" s="4" t="s">
        <v>685</v>
      </c>
      <c r="K167" s="10" t="s">
        <v>2394</v>
      </c>
      <c r="L167" s="7">
        <f>_xll.AtlasFormulas.AtlasFunctions.AtlasBalance("PROD",DataAreaId,"T.LedgerTrans","Sum|AmountMST|0","","","","","","","AccountNum|Voucher","120010",$J167)</f>
        <v>0</v>
      </c>
      <c r="M167">
        <f>_xll.AtlasFormulas.AtlasFunctions.AtlasBalance("PROD",DataAreaId,"T.LedgerTrans","Sum|AmountMST|0","","","","","","","AccountNum|Voucher","120010",$K167)</f>
        <v>0</v>
      </c>
    </row>
    <row r="168" spans="1:13" x14ac:dyDescent="0.25">
      <c r="A168" s="4" t="s">
        <v>575</v>
      </c>
      <c r="B168" s="7" t="str">
        <f>_xll.AtlasFormulas.AtlasFunctions.AtlasTable("PROD",DataAreaId,"T.SalesTable","%CustAccount","","","","","","","SalesId",$A168)</f>
        <v>364-000015</v>
      </c>
      <c r="C168" s="7" t="str">
        <f>_xll.AtlasFormulas.AtlasFunctions.AtlasTable("PROD",DataAreaId,"T.CustTable","%Name","","","","","","","AccountNum",$B168)</f>
        <v>Vogel B.V.</v>
      </c>
      <c r="D168" s="4" t="s">
        <v>151</v>
      </c>
      <c r="E168" s="4" t="s">
        <v>152</v>
      </c>
      <c r="F168" s="6">
        <v>42871</v>
      </c>
      <c r="G168" s="4" t="s">
        <v>605</v>
      </c>
      <c r="H168" s="9">
        <v>42</v>
      </c>
      <c r="I168" s="6">
        <v>42872</v>
      </c>
      <c r="J168" s="4" t="s">
        <v>739</v>
      </c>
      <c r="K168" s="10" t="s">
        <v>2404</v>
      </c>
      <c r="L168" s="7">
        <f>_xll.AtlasFormulas.AtlasFunctions.AtlasBalance("PROD",DataAreaId,"T.LedgerTrans","Sum|AmountMST|0","","","","","","","AccountNum|Voucher","120010",$J168)</f>
        <v>0</v>
      </c>
      <c r="M168">
        <f>_xll.AtlasFormulas.AtlasFunctions.AtlasBalance("PROD",DataAreaId,"T.LedgerTrans","Sum|AmountMST|0","","","","","","","AccountNum|Voucher","120010",$K168)</f>
        <v>0</v>
      </c>
    </row>
    <row r="169" spans="1:13" x14ac:dyDescent="0.25">
      <c r="A169" s="4" t="s">
        <v>516</v>
      </c>
      <c r="B169" s="7" t="str">
        <f>_xll.AtlasFormulas.AtlasFunctions.AtlasTable("PROD",DataAreaId,"T.SalesTable","%CustAccount","","","","","","","SalesId",$A169)</f>
        <v>364-000004</v>
      </c>
      <c r="C169" s="7" t="str">
        <f>_xll.AtlasFormulas.AtlasFunctions.AtlasTable("PROD",DataAreaId,"T.CustTable","%Name","","","","","","","AccountNum",$B169)</f>
        <v>Rendon</v>
      </c>
      <c r="D169" s="4" t="s">
        <v>151</v>
      </c>
      <c r="E169" s="4" t="s">
        <v>152</v>
      </c>
      <c r="F169" s="6">
        <v>42866</v>
      </c>
      <c r="G169" s="4" t="s">
        <v>605</v>
      </c>
      <c r="H169" s="9">
        <v>42</v>
      </c>
      <c r="I169" s="6">
        <v>42870</v>
      </c>
      <c r="J169" s="4" t="s">
        <v>740</v>
      </c>
      <c r="K169" s="10" t="s">
        <v>2059</v>
      </c>
      <c r="L169" s="7">
        <f>_xll.AtlasFormulas.AtlasFunctions.AtlasBalance("PROD",DataAreaId,"T.LedgerTrans","Sum|AmountMST|0","","","","","","","AccountNum|Voucher","120010",$J169)</f>
        <v>11595</v>
      </c>
      <c r="M169">
        <f>_xll.AtlasFormulas.AtlasFunctions.AtlasBalance("PROD",DataAreaId,"T.LedgerTrans","Sum|AmountMST|0","","","","","","","AccountNum|Voucher","120010",$K169)</f>
        <v>-11595</v>
      </c>
    </row>
    <row r="170" spans="1:13" x14ac:dyDescent="0.25">
      <c r="A170" s="4" t="s">
        <v>381</v>
      </c>
      <c r="B170" s="7" t="str">
        <f>_xll.AtlasFormulas.AtlasFunctions.AtlasTable("PROD",DataAreaId,"T.SalesTable","%CustAccount","","","","","","","SalesId",$A170)</f>
        <v>364-000175</v>
      </c>
      <c r="C170" s="7" t="str">
        <f>_xll.AtlasFormulas.AtlasFunctions.AtlasTable("PROD",DataAreaId,"T.CustTable","%Name","","","","","","","AccountNum",$B170)</f>
        <v>Desami SPRL</v>
      </c>
      <c r="D170" s="4" t="s">
        <v>151</v>
      </c>
      <c r="E170" s="4" t="s">
        <v>152</v>
      </c>
      <c r="F170" s="6">
        <v>42844</v>
      </c>
      <c r="G170" s="4" t="s">
        <v>605</v>
      </c>
      <c r="H170" s="9">
        <v>1</v>
      </c>
      <c r="I170" s="6">
        <v>42844</v>
      </c>
      <c r="J170" s="4" t="s">
        <v>666</v>
      </c>
      <c r="K170" s="10" t="s">
        <v>2392</v>
      </c>
      <c r="L170" s="7">
        <f>_xll.AtlasFormulas.AtlasFunctions.AtlasBalance("PROD",DataAreaId,"T.LedgerTrans","Sum|AmountMST|0","","","","","","","AccountNum|Voucher","120010",$J170)</f>
        <v>0</v>
      </c>
      <c r="M170">
        <f>_xll.AtlasFormulas.AtlasFunctions.AtlasBalance("PROD",DataAreaId,"T.LedgerTrans","Sum|AmountMST|0","","","","","","","AccountNum|Voucher","120010",$K170)</f>
        <v>0</v>
      </c>
    </row>
    <row r="171" spans="1:13" x14ac:dyDescent="0.25">
      <c r="A171" s="4" t="s">
        <v>487</v>
      </c>
      <c r="B171" s="7" t="str">
        <f>_xll.AtlasFormulas.AtlasFunctions.AtlasTable("PROD",DataAreaId,"T.SalesTable","%CustAccount","","","","","","","SalesId",$A171)</f>
        <v>364-000014</v>
      </c>
      <c r="C171" s="7" t="str">
        <f>_xll.AtlasFormulas.AtlasFunctions.AtlasTable("PROD",DataAreaId,"T.CustTable","%Name","","","","","","","AccountNum",$B171)</f>
        <v>Rowij</v>
      </c>
      <c r="D171" s="4" t="s">
        <v>151</v>
      </c>
      <c r="E171" s="4" t="s">
        <v>152</v>
      </c>
      <c r="F171" s="6">
        <v>42828</v>
      </c>
      <c r="G171" s="4" t="s">
        <v>605</v>
      </c>
      <c r="H171" s="9">
        <v>6</v>
      </c>
      <c r="I171" s="6">
        <v>42832</v>
      </c>
      <c r="J171" s="4" t="s">
        <v>691</v>
      </c>
      <c r="K171" s="10" t="s">
        <v>2405</v>
      </c>
      <c r="L171" s="7">
        <f>_xll.AtlasFormulas.AtlasFunctions.AtlasBalance("PROD",DataAreaId,"T.LedgerTrans","Sum|AmountMST|0","","","","","","","AccountNum|Voucher","120010",$J171)</f>
        <v>0</v>
      </c>
      <c r="M171">
        <f>_xll.AtlasFormulas.AtlasFunctions.AtlasBalance("PROD",DataAreaId,"T.LedgerTrans","Sum|AmountMST|0","","","","","","","AccountNum|Voucher","120010",$K171)</f>
        <v>0</v>
      </c>
    </row>
    <row r="172" spans="1:13" x14ac:dyDescent="0.25">
      <c r="A172" s="4" t="s">
        <v>570</v>
      </c>
      <c r="B172" s="7" t="str">
        <f>_xll.AtlasFormulas.AtlasFunctions.AtlasTable("PROD",DataAreaId,"T.SalesTable","%CustAccount","","","","","","","SalesId",$A172)</f>
        <v>364-000015</v>
      </c>
      <c r="C172" s="7" t="str">
        <f>_xll.AtlasFormulas.AtlasFunctions.AtlasTable("PROD",DataAreaId,"T.CustTable","%Name","","","","","","","AccountNum",$B172)</f>
        <v>Vogel B.V.</v>
      </c>
      <c r="D172" s="4" t="s">
        <v>151</v>
      </c>
      <c r="E172" s="4" t="s">
        <v>152</v>
      </c>
      <c r="F172" s="6">
        <v>42825</v>
      </c>
      <c r="G172" s="4" t="s">
        <v>605</v>
      </c>
      <c r="H172" s="9">
        <v>42</v>
      </c>
      <c r="I172" s="6">
        <v>42830</v>
      </c>
      <c r="J172" s="4" t="s">
        <v>741</v>
      </c>
      <c r="K172" s="10" t="s">
        <v>2406</v>
      </c>
      <c r="L172" s="7">
        <f>_xll.AtlasFormulas.AtlasFunctions.AtlasBalance("PROD",DataAreaId,"T.LedgerTrans","Sum|AmountMST|0","","","","","","","AccountNum|Voucher","120010",$J172)</f>
        <v>0</v>
      </c>
      <c r="M172">
        <f>_xll.AtlasFormulas.AtlasFunctions.AtlasBalance("PROD",DataAreaId,"T.LedgerTrans","Sum|AmountMST|0","","","","","","","AccountNum|Voucher","120010",$K172)</f>
        <v>0</v>
      </c>
    </row>
    <row r="173" spans="1:13" x14ac:dyDescent="0.25">
      <c r="A173" s="4" t="s">
        <v>571</v>
      </c>
      <c r="B173" s="7" t="str">
        <f>_xll.AtlasFormulas.AtlasFunctions.AtlasTable("PROD",DataAreaId,"T.SalesTable","%CustAccount","","","","","","","SalesId",$A173)</f>
        <v>364-000015</v>
      </c>
      <c r="C173" s="7" t="str">
        <f>_xll.AtlasFormulas.AtlasFunctions.AtlasTable("PROD",DataAreaId,"T.CustTable","%Name","","","","","","","AccountNum",$B173)</f>
        <v>Vogel B.V.</v>
      </c>
      <c r="D173" s="4" t="s">
        <v>151</v>
      </c>
      <c r="E173" s="4" t="s">
        <v>152</v>
      </c>
      <c r="F173" s="6">
        <v>42832</v>
      </c>
      <c r="G173" s="4" t="s">
        <v>605</v>
      </c>
      <c r="H173" s="9">
        <v>42</v>
      </c>
      <c r="I173" s="6">
        <v>42835</v>
      </c>
      <c r="J173" s="4" t="s">
        <v>742</v>
      </c>
      <c r="K173" s="10" t="s">
        <v>1853</v>
      </c>
      <c r="L173" s="7">
        <f>_xll.AtlasFormulas.AtlasFunctions.AtlasBalance("PROD",DataAreaId,"T.LedgerTrans","Sum|AmountMST|0","","","","","","","AccountNum|Voucher","120010",$J173)</f>
        <v>1312.5</v>
      </c>
      <c r="M173">
        <f>_xll.AtlasFormulas.AtlasFunctions.AtlasBalance("PROD",DataAreaId,"T.LedgerTrans","Sum|AmountMST|0","","","","","","","AccountNum|Voucher","120010",$K173)</f>
        <v>-1312.5</v>
      </c>
    </row>
    <row r="174" spans="1:13" x14ac:dyDescent="0.25">
      <c r="A174" s="4" t="s">
        <v>573</v>
      </c>
      <c r="B174" s="7" t="str">
        <f>_xll.AtlasFormulas.AtlasFunctions.AtlasTable("PROD",DataAreaId,"T.SalesTable","%CustAccount","","","","","","","SalesId",$A174)</f>
        <v>364-000015</v>
      </c>
      <c r="C174" s="7" t="str">
        <f>_xll.AtlasFormulas.AtlasFunctions.AtlasTable("PROD",DataAreaId,"T.CustTable","%Name","","","","","","","AccountNum",$B174)</f>
        <v>Vogel B.V.</v>
      </c>
      <c r="D174" s="4" t="s">
        <v>151</v>
      </c>
      <c r="E174" s="4" t="s">
        <v>152</v>
      </c>
      <c r="F174" s="6">
        <v>42856</v>
      </c>
      <c r="G174" s="4" t="s">
        <v>605</v>
      </c>
      <c r="H174" s="9">
        <v>42</v>
      </c>
      <c r="I174" s="6">
        <v>42863</v>
      </c>
      <c r="J174" s="4" t="s">
        <v>743</v>
      </c>
      <c r="K174" s="10" t="s">
        <v>2407</v>
      </c>
      <c r="L174" s="7">
        <f>_xll.AtlasFormulas.AtlasFunctions.AtlasBalance("PROD",DataAreaId,"T.LedgerTrans","Sum|AmountMST|0","","","","","","","AccountNum|Voucher","120010",$J174)</f>
        <v>0</v>
      </c>
      <c r="M174">
        <f>_xll.AtlasFormulas.AtlasFunctions.AtlasBalance("PROD",DataAreaId,"T.LedgerTrans","Sum|AmountMST|0","","","","","","","AccountNum|Voucher","120010",$K174)</f>
        <v>0</v>
      </c>
    </row>
    <row r="175" spans="1:13" x14ac:dyDescent="0.25">
      <c r="A175" s="4" t="s">
        <v>520</v>
      </c>
      <c r="B175" s="7" t="str">
        <f>_xll.AtlasFormulas.AtlasFunctions.AtlasTable("PROD",DataAreaId,"T.SalesTable","%CustAccount","","","","","","","SalesId",$A175)</f>
        <v>364-000036</v>
      </c>
      <c r="C175" s="7" t="str">
        <f>_xll.AtlasFormulas.AtlasFunctions.AtlasTable("PROD",DataAreaId,"T.CustTable","%Name","","","","","","","AccountNum",$B175)</f>
        <v>Bouwbedrijf Salverda B.V.</v>
      </c>
      <c r="D175" s="4" t="s">
        <v>151</v>
      </c>
      <c r="E175" s="4" t="s">
        <v>152</v>
      </c>
      <c r="F175" s="6">
        <v>42844</v>
      </c>
      <c r="G175" s="4" t="s">
        <v>605</v>
      </c>
      <c r="H175" s="9">
        <v>8</v>
      </c>
      <c r="I175" s="6">
        <v>42863</v>
      </c>
      <c r="J175" s="4" t="s">
        <v>744</v>
      </c>
      <c r="K175" s="10" t="s">
        <v>2408</v>
      </c>
      <c r="L175" s="7">
        <f>_xll.AtlasFormulas.AtlasFunctions.AtlasBalance("PROD",DataAreaId,"T.LedgerTrans","Sum|AmountMST|0","","","","","","","AccountNum|Voucher","120010",$J175)</f>
        <v>0</v>
      </c>
      <c r="M175">
        <f>_xll.AtlasFormulas.AtlasFunctions.AtlasBalance("PROD",DataAreaId,"T.LedgerTrans","Sum|AmountMST|0","","","","","","","AccountNum|Voucher","120010",$K175)</f>
        <v>0</v>
      </c>
    </row>
    <row r="176" spans="1:13" x14ac:dyDescent="0.25">
      <c r="A176" s="4" t="s">
        <v>572</v>
      </c>
      <c r="B176" s="7" t="str">
        <f>_xll.AtlasFormulas.AtlasFunctions.AtlasTable("PROD",DataAreaId,"T.SalesTable","%CustAccount","","","","","","","SalesId",$A176)</f>
        <v>364-000015</v>
      </c>
      <c r="C176" s="7" t="str">
        <f>_xll.AtlasFormulas.AtlasFunctions.AtlasTable("PROD",DataAreaId,"T.CustTable","%Name","","","","","","","AccountNum",$B176)</f>
        <v>Vogel B.V.</v>
      </c>
      <c r="D176" s="4" t="s">
        <v>151</v>
      </c>
      <c r="E176" s="4" t="s">
        <v>152</v>
      </c>
      <c r="F176" s="6">
        <v>42844</v>
      </c>
      <c r="G176" s="4" t="s">
        <v>605</v>
      </c>
      <c r="H176" s="9">
        <v>42</v>
      </c>
      <c r="I176" s="6">
        <v>42853</v>
      </c>
      <c r="J176" s="4" t="s">
        <v>745</v>
      </c>
      <c r="K176" s="10" t="s">
        <v>1938</v>
      </c>
      <c r="L176" s="7">
        <f>_xll.AtlasFormulas.AtlasFunctions.AtlasBalance("PROD",DataAreaId,"T.LedgerTrans","Sum|AmountMST|0","","","","","","","AccountNum|Voucher","120010",$J176)</f>
        <v>1312.5</v>
      </c>
      <c r="M176">
        <f>_xll.AtlasFormulas.AtlasFunctions.AtlasBalance("PROD",DataAreaId,"T.LedgerTrans","Sum|AmountMST|0","","","","","","","AccountNum|Voucher","120010",$K176)</f>
        <v>-1312.5</v>
      </c>
    </row>
    <row r="177" spans="1:13" x14ac:dyDescent="0.25">
      <c r="A177" s="4" t="s">
        <v>511</v>
      </c>
      <c r="B177" s="7" t="str">
        <f>_xll.AtlasFormulas.AtlasFunctions.AtlasTable("PROD",DataAreaId,"T.SalesTable","%CustAccount","","","","","","","SalesId",$A177)</f>
        <v>364-000010</v>
      </c>
      <c r="C177" s="7" t="str">
        <f>_xll.AtlasFormulas.AtlasFunctions.AtlasTable("PROD",DataAreaId,"T.CustTable","%Name","","","","","","","AccountNum",$B177)</f>
        <v>Balm Uitwendige Wapening B.V.</v>
      </c>
      <c r="D177" s="4" t="s">
        <v>151</v>
      </c>
      <c r="E177" s="4" t="s">
        <v>152</v>
      </c>
      <c r="F177" s="6">
        <v>42775</v>
      </c>
      <c r="G177" s="4" t="s">
        <v>605</v>
      </c>
      <c r="H177" s="9">
        <v>30</v>
      </c>
      <c r="I177" s="6">
        <v>42775</v>
      </c>
      <c r="J177" s="4" t="s">
        <v>670</v>
      </c>
      <c r="K177" s="10" t="s">
        <v>1632</v>
      </c>
      <c r="L177" s="7">
        <f>_xll.AtlasFormulas.AtlasFunctions.AtlasBalance("PROD",DataAreaId,"T.LedgerTrans","Sum|AmountMST|0","","","","","","","AccountNum|Voucher","120010",$J177)</f>
        <v>6097.5</v>
      </c>
      <c r="M177">
        <f>_xll.AtlasFormulas.AtlasFunctions.AtlasBalance("PROD",DataAreaId,"T.LedgerTrans","Sum|AmountMST|0","","","","","","","AccountNum|Voucher","120010",$K177)</f>
        <v>-6097.5</v>
      </c>
    </row>
    <row r="178" spans="1:13" x14ac:dyDescent="0.25">
      <c r="A178" s="4" t="s">
        <v>540</v>
      </c>
      <c r="B178" s="7" t="str">
        <f>_xll.AtlasFormulas.AtlasFunctions.AtlasTable("PROD",DataAreaId,"T.SalesTable","%CustAccount","","","","","","","SalesId",$A178)</f>
        <v>364-000014</v>
      </c>
      <c r="C178" s="7" t="str">
        <f>_xll.AtlasFormulas.AtlasFunctions.AtlasTable("PROD",DataAreaId,"T.CustTable","%Name","","","","","","","AccountNum",$B178)</f>
        <v>Rowij</v>
      </c>
      <c r="D178" s="4" t="s">
        <v>151</v>
      </c>
      <c r="E178" s="4" t="s">
        <v>152</v>
      </c>
      <c r="F178" s="6">
        <v>42760</v>
      </c>
      <c r="G178" s="4" t="s">
        <v>605</v>
      </c>
      <c r="H178" s="9">
        <v>10</v>
      </c>
      <c r="I178" s="6">
        <v>42761</v>
      </c>
      <c r="J178" s="4" t="s">
        <v>671</v>
      </c>
      <c r="K178" s="10" t="s">
        <v>2409</v>
      </c>
      <c r="L178" s="7">
        <f>_xll.AtlasFormulas.AtlasFunctions.AtlasBalance("PROD",DataAreaId,"T.LedgerTrans","Sum|AmountMST|0","","","","","","","AccountNum|Voucher","120010",$J178)</f>
        <v>0</v>
      </c>
      <c r="M178">
        <f>_xll.AtlasFormulas.AtlasFunctions.AtlasBalance("PROD",DataAreaId,"T.LedgerTrans","Sum|AmountMST|0","","","","","","","AccountNum|Voucher","120010",$K178)</f>
        <v>0</v>
      </c>
    </row>
    <row r="179" spans="1:13" x14ac:dyDescent="0.25">
      <c r="A179" s="4" t="s">
        <v>550</v>
      </c>
      <c r="B179" s="7" t="str">
        <f>_xll.AtlasFormulas.AtlasFunctions.AtlasTable("PROD",DataAreaId,"T.SalesTable","%CustAccount","","","","","","","SalesId",$A179)</f>
        <v>364-000054</v>
      </c>
      <c r="C179" s="7" t="str">
        <f>_xll.AtlasFormulas.AtlasFunctions.AtlasTable("PROD",DataAreaId,"T.CustTable","%Name","","","","","","","AccountNum",$B179)</f>
        <v>Geco Composietbedrijf</v>
      </c>
      <c r="D179" s="4" t="s">
        <v>151</v>
      </c>
      <c r="E179" s="4" t="s">
        <v>152</v>
      </c>
      <c r="F179" s="6">
        <v>42765</v>
      </c>
      <c r="G179" s="4" t="s">
        <v>605</v>
      </c>
      <c r="H179" s="9">
        <v>20</v>
      </c>
      <c r="I179" s="6">
        <v>42774</v>
      </c>
      <c r="J179" s="4" t="s">
        <v>672</v>
      </c>
      <c r="K179" s="10" t="s">
        <v>1611</v>
      </c>
      <c r="L179" s="7">
        <f>_xll.AtlasFormulas.AtlasFunctions.AtlasBalance("PROD",DataAreaId,"T.LedgerTrans","Sum|AmountMST|0","","","","","","","AccountNum|Voucher","120010",$J179)</f>
        <v>0</v>
      </c>
      <c r="M179">
        <f>_xll.AtlasFormulas.AtlasFunctions.AtlasBalance("PROD",DataAreaId,"T.LedgerTrans","Sum|AmountMST|0","","","","","","","AccountNum|Voucher","120010",$K179)</f>
        <v>-94.25</v>
      </c>
    </row>
    <row r="180" spans="1:13" x14ac:dyDescent="0.25">
      <c r="A180" s="4" t="s">
        <v>568</v>
      </c>
      <c r="B180" s="7" t="str">
        <f>_xll.AtlasFormulas.AtlasFunctions.AtlasTable("PROD",DataAreaId,"T.SalesTable","%CustAccount","","","","","","","SalesId",$A180)</f>
        <v>364-000010</v>
      </c>
      <c r="C180" s="7" t="str">
        <f>_xll.AtlasFormulas.AtlasFunctions.AtlasTable("PROD",DataAreaId,"T.CustTable","%Name","","","","","","","AccountNum",$B180)</f>
        <v>Balm Uitwendige Wapening B.V.</v>
      </c>
      <c r="D180" s="4" t="s">
        <v>151</v>
      </c>
      <c r="E180" s="4" t="s">
        <v>152</v>
      </c>
      <c r="F180" s="6">
        <v>42797</v>
      </c>
      <c r="G180" s="4" t="s">
        <v>605</v>
      </c>
      <c r="H180" s="9">
        <v>70</v>
      </c>
      <c r="I180" s="6">
        <v>42804</v>
      </c>
      <c r="J180" s="4" t="s">
        <v>673</v>
      </c>
      <c r="K180" s="10" t="s">
        <v>2410</v>
      </c>
      <c r="L180" s="7">
        <f>_xll.AtlasFormulas.AtlasFunctions.AtlasBalance("PROD",DataAreaId,"T.LedgerTrans","Sum|AmountMST|0","","","","","","","AccountNum|Voucher","120010",$J180)</f>
        <v>0</v>
      </c>
      <c r="M180">
        <f>_xll.AtlasFormulas.AtlasFunctions.AtlasBalance("PROD",DataAreaId,"T.LedgerTrans","Sum|AmountMST|0","","","","","","","AccountNum|Voucher","120010",$K180)</f>
        <v>0</v>
      </c>
    </row>
    <row r="181" spans="1:13" x14ac:dyDescent="0.25">
      <c r="A181" s="4" t="s">
        <v>495</v>
      </c>
      <c r="B181" s="7" t="str">
        <f>_xll.AtlasFormulas.AtlasFunctions.AtlasTable("PROD",DataAreaId,"T.SalesTable","%CustAccount","","","","","","","SalesId",$A181)</f>
        <v>364-000010</v>
      </c>
      <c r="C181" s="7" t="str">
        <f>_xll.AtlasFormulas.AtlasFunctions.AtlasTable("PROD",DataAreaId,"T.CustTable","%Name","","","","","","","AccountNum",$B181)</f>
        <v>Balm Uitwendige Wapening B.V.</v>
      </c>
      <c r="D181" s="4" t="s">
        <v>151</v>
      </c>
      <c r="E181" s="4" t="s">
        <v>152</v>
      </c>
      <c r="F181" s="6">
        <v>42796</v>
      </c>
      <c r="G181" s="4" t="s">
        <v>605</v>
      </c>
      <c r="H181" s="9">
        <v>22</v>
      </c>
      <c r="I181" s="6">
        <v>42811</v>
      </c>
      <c r="J181" s="4" t="s">
        <v>674</v>
      </c>
      <c r="K181" s="10" t="s">
        <v>1763</v>
      </c>
      <c r="L181" s="7">
        <f>_xll.AtlasFormulas.AtlasFunctions.AtlasBalance("PROD",DataAreaId,"T.LedgerTrans","Sum|AmountMST|0","","","","","","","AccountNum|Voucher","120010",$J181)</f>
        <v>2885.11</v>
      </c>
      <c r="M181">
        <f>_xll.AtlasFormulas.AtlasFunctions.AtlasBalance("PROD",DataAreaId,"T.LedgerTrans","Sum|AmountMST|0","","","","","","","AccountNum|Voucher","120010",$K181)</f>
        <v>-3544.81</v>
      </c>
    </row>
    <row r="182" spans="1:13" x14ac:dyDescent="0.25">
      <c r="A182" s="4" t="s">
        <v>567</v>
      </c>
      <c r="B182" s="7" t="str">
        <f>_xll.AtlasFormulas.AtlasFunctions.AtlasTable("PROD",DataAreaId,"T.SalesTable","%CustAccount","","","","","","","SalesId",$A182)</f>
        <v>364-000059</v>
      </c>
      <c r="C182" s="7" t="str">
        <f>_xll.AtlasFormulas.AtlasFunctions.AtlasTable("PROD",DataAreaId,"T.CustTable","%Name","","","","","","","AccountNum",$B182)</f>
        <v>Kreeft Betonrenovatie &amp; Injectietechnieken BV</v>
      </c>
      <c r="D182" s="4" t="s">
        <v>151</v>
      </c>
      <c r="E182" s="4" t="s">
        <v>152</v>
      </c>
      <c r="F182" s="6">
        <v>42795</v>
      </c>
      <c r="G182" s="4" t="s">
        <v>605</v>
      </c>
      <c r="H182" s="9">
        <v>42</v>
      </c>
      <c r="I182" s="6">
        <v>42804</v>
      </c>
      <c r="J182" s="4" t="s">
        <v>675</v>
      </c>
      <c r="K182" s="10" t="s">
        <v>2411</v>
      </c>
      <c r="L182" s="7">
        <f>_xll.AtlasFormulas.AtlasFunctions.AtlasBalance("PROD",DataAreaId,"T.LedgerTrans","Sum|AmountMST|0","","","","","","","AccountNum|Voucher","120010",$J182)</f>
        <v>0</v>
      </c>
      <c r="M182">
        <f>_xll.AtlasFormulas.AtlasFunctions.AtlasBalance("PROD",DataAreaId,"T.LedgerTrans","Sum|AmountMST|0","","","","","","","AccountNum|Voucher","120010",$K182)</f>
        <v>0</v>
      </c>
    </row>
    <row r="183" spans="1:13" x14ac:dyDescent="0.25">
      <c r="A183" s="4" t="s">
        <v>492</v>
      </c>
      <c r="B183" s="7" t="str">
        <f>_xll.AtlasFormulas.AtlasFunctions.AtlasTable("PROD",DataAreaId,"T.SalesTable","%CustAccount","","","","","","","SalesId",$A183)</f>
        <v>364-000059</v>
      </c>
      <c r="C183" s="7" t="str">
        <f>_xll.AtlasFormulas.AtlasFunctions.AtlasTable("PROD",DataAreaId,"T.CustTable","%Name","","","","","","","AccountNum",$B183)</f>
        <v>Kreeft Betonrenovatie &amp; Injectietechnieken BV</v>
      </c>
      <c r="D183" s="4" t="s">
        <v>126</v>
      </c>
      <c r="E183" s="4" t="s">
        <v>127</v>
      </c>
      <c r="F183" s="6">
        <v>42892</v>
      </c>
      <c r="G183" s="4" t="s">
        <v>605</v>
      </c>
      <c r="H183" s="9">
        <v>39.200000000000003</v>
      </c>
      <c r="I183" s="6">
        <v>42894</v>
      </c>
      <c r="J183" s="4" t="s">
        <v>746</v>
      </c>
      <c r="K183" s="10" t="s">
        <v>2412</v>
      </c>
      <c r="L183" s="7">
        <f>_xll.AtlasFormulas.AtlasFunctions.AtlasBalance("PROD",DataAreaId,"T.LedgerTrans","Sum|AmountMST|0","","","","","","","AccountNum|Voucher","120010",$J183)</f>
        <v>0</v>
      </c>
      <c r="M183">
        <f>_xll.AtlasFormulas.AtlasFunctions.AtlasBalance("PROD",DataAreaId,"T.LedgerTrans","Sum|AmountMST|0","","","","","","","AccountNum|Voucher","120010",$K183)</f>
        <v>0</v>
      </c>
    </row>
    <row r="184" spans="1:13" x14ac:dyDescent="0.25">
      <c r="A184" s="4" t="s">
        <v>492</v>
      </c>
      <c r="B184" s="7" t="str">
        <f>_xll.AtlasFormulas.AtlasFunctions.AtlasTable("PROD",DataAreaId,"T.SalesTable","%CustAccount","","","","","","","SalesId",$A184)</f>
        <v>364-000059</v>
      </c>
      <c r="C184" s="7" t="str">
        <f>_xll.AtlasFormulas.AtlasFunctions.AtlasTable("PROD",DataAreaId,"T.CustTable","%Name","","","","","","","AccountNum",$B184)</f>
        <v>Kreeft Betonrenovatie &amp; Injectietechnieken BV</v>
      </c>
      <c r="D184" s="4" t="s">
        <v>126</v>
      </c>
      <c r="E184" s="4" t="s">
        <v>127</v>
      </c>
      <c r="F184" s="6">
        <v>42892</v>
      </c>
      <c r="G184" s="4" t="s">
        <v>605</v>
      </c>
      <c r="H184" s="9">
        <v>84</v>
      </c>
      <c r="I184" s="6">
        <v>42894</v>
      </c>
      <c r="J184" s="4" t="s">
        <v>746</v>
      </c>
      <c r="K184" s="10" t="s">
        <v>2412</v>
      </c>
      <c r="L184" s="7">
        <f>_xll.AtlasFormulas.AtlasFunctions.AtlasBalance("PROD",DataAreaId,"T.LedgerTrans","Sum|AmountMST|0","","","","","","","AccountNum|Voucher","120010",$J184)</f>
        <v>0</v>
      </c>
      <c r="M184">
        <f>_xll.AtlasFormulas.AtlasFunctions.AtlasBalance("PROD",DataAreaId,"T.LedgerTrans","Sum|AmountMST|0","","","","","","","AccountNum|Voucher","120010",$K184)</f>
        <v>0</v>
      </c>
    </row>
    <row r="185" spans="1:13" x14ac:dyDescent="0.25">
      <c r="A185" s="4" t="s">
        <v>486</v>
      </c>
      <c r="B185" s="7" t="str">
        <f>_xll.AtlasFormulas.AtlasFunctions.AtlasTable("PROD",DataAreaId,"T.SalesTable","%CustAccount","","","","","","","SalesId",$A185)</f>
        <v>364-000014</v>
      </c>
      <c r="C185" s="7" t="str">
        <f>_xll.AtlasFormulas.AtlasFunctions.AtlasTable("PROD",DataAreaId,"T.CustTable","%Name","","","","","","","AccountNum",$B185)</f>
        <v>Rowij</v>
      </c>
      <c r="D185" s="4" t="s">
        <v>126</v>
      </c>
      <c r="E185" s="4" t="s">
        <v>127</v>
      </c>
      <c r="F185" s="6">
        <v>42801</v>
      </c>
      <c r="G185" s="4" t="s">
        <v>605</v>
      </c>
      <c r="H185" s="9">
        <v>150</v>
      </c>
      <c r="I185" s="6">
        <v>42807</v>
      </c>
      <c r="J185" s="4" t="s">
        <v>663</v>
      </c>
      <c r="K185" s="10" t="s">
        <v>2413</v>
      </c>
      <c r="L185" s="7">
        <f>_xll.AtlasFormulas.AtlasFunctions.AtlasBalance("PROD",DataAreaId,"T.LedgerTrans","Sum|AmountMST|0","","","","","","","AccountNum|Voucher","120010",$J185)</f>
        <v>0</v>
      </c>
      <c r="M185">
        <f>_xll.AtlasFormulas.AtlasFunctions.AtlasBalance("PROD",DataAreaId,"T.LedgerTrans","Sum|AmountMST|0","","","","","","","AccountNum|Voucher","120010",$K185)</f>
        <v>0</v>
      </c>
    </row>
    <row r="186" spans="1:13" x14ac:dyDescent="0.25">
      <c r="A186" s="4" t="s">
        <v>560</v>
      </c>
      <c r="B186" s="7" t="str">
        <f>_xll.AtlasFormulas.AtlasFunctions.AtlasTable("PROD",DataAreaId,"T.SalesTable","%CustAccount","","","","","","","SalesId",$A186)</f>
        <v>364-000049</v>
      </c>
      <c r="C186" s="7" t="str">
        <f>_xll.AtlasFormulas.AtlasFunctions.AtlasTable("PROD",DataAreaId,"T.CustTable","%Name","","","","","","","AccountNum",$B186)</f>
        <v>Dirkzwager Groep B.V.</v>
      </c>
      <c r="D186" s="4" t="s">
        <v>561</v>
      </c>
      <c r="E186" s="4" t="s">
        <v>562</v>
      </c>
      <c r="F186" s="6">
        <v>42809</v>
      </c>
      <c r="G186" s="4" t="s">
        <v>605</v>
      </c>
      <c r="H186" s="9">
        <v>60</v>
      </c>
      <c r="I186" s="6">
        <v>42811</v>
      </c>
      <c r="J186" s="4" t="s">
        <v>693</v>
      </c>
      <c r="K186" s="10" t="s">
        <v>2414</v>
      </c>
      <c r="L186" s="7">
        <f>_xll.AtlasFormulas.AtlasFunctions.AtlasBalance("PROD",DataAreaId,"T.LedgerTrans","Sum|AmountMST|0","","","","","","","AccountNum|Voucher","120010",$J186)</f>
        <v>0</v>
      </c>
      <c r="M186">
        <f>_xll.AtlasFormulas.AtlasFunctions.AtlasBalance("PROD",DataAreaId,"T.LedgerTrans","Sum|AmountMST|0","","","","","","","AccountNum|Voucher","120010",$K186)</f>
        <v>0</v>
      </c>
    </row>
    <row r="187" spans="1:13" x14ac:dyDescent="0.25">
      <c r="A187" s="4" t="s">
        <v>563</v>
      </c>
      <c r="B187" s="7" t="str">
        <f>_xll.AtlasFormulas.AtlasFunctions.AtlasTable("PROD",DataAreaId,"T.SalesTable","%CustAccount","","","","","","","SalesId",$A187)</f>
        <v>364-000015</v>
      </c>
      <c r="C187" s="7" t="str">
        <f>_xll.AtlasFormulas.AtlasFunctions.AtlasTable("PROD",DataAreaId,"T.CustTable","%Name","","","","","","","AccountNum",$B187)</f>
        <v>Vogel B.V.</v>
      </c>
      <c r="D187" s="4" t="s">
        <v>147</v>
      </c>
      <c r="E187" s="4" t="s">
        <v>148</v>
      </c>
      <c r="F187" s="6">
        <v>42780</v>
      </c>
      <c r="G187" s="4" t="s">
        <v>605</v>
      </c>
      <c r="H187" s="9">
        <v>48</v>
      </c>
      <c r="I187" s="6">
        <v>42780</v>
      </c>
      <c r="J187" s="4" t="s">
        <v>679</v>
      </c>
      <c r="K187" s="10" t="s">
        <v>1663</v>
      </c>
      <c r="L187" s="7">
        <f>_xll.AtlasFormulas.AtlasFunctions.AtlasBalance("PROD",DataAreaId,"T.LedgerTrans","Sum|AmountMST|0","","","","","","","AccountNum|Voucher","120010",$J187)</f>
        <v>1137.92</v>
      </c>
      <c r="M187">
        <f>_xll.AtlasFormulas.AtlasFunctions.AtlasBalance("PROD",DataAreaId,"T.LedgerTrans","Sum|AmountMST|0","","","","","","","AccountNum|Voucher","120010",$K187)</f>
        <v>-1137.92</v>
      </c>
    </row>
    <row r="188" spans="1:13" x14ac:dyDescent="0.25">
      <c r="A188" s="4" t="s">
        <v>508</v>
      </c>
      <c r="B188" s="7" t="str">
        <f>_xll.AtlasFormulas.AtlasFunctions.AtlasTable("PROD",DataAreaId,"T.SalesTable","%CustAccount","","","","","","","SalesId",$A188)</f>
        <v>364-000010</v>
      </c>
      <c r="C188" s="7" t="str">
        <f>_xll.AtlasFormulas.AtlasFunctions.AtlasTable("PROD",DataAreaId,"T.CustTable","%Name","","","","","","","AccountNum",$B188)</f>
        <v>Balm Uitwendige Wapening B.V.</v>
      </c>
      <c r="D188" s="4" t="s">
        <v>151</v>
      </c>
      <c r="E188" s="4" t="s">
        <v>152</v>
      </c>
      <c r="F188" s="6">
        <v>42769</v>
      </c>
      <c r="G188" s="4" t="s">
        <v>605</v>
      </c>
      <c r="H188" s="9">
        <v>30</v>
      </c>
      <c r="I188" s="6">
        <v>42774</v>
      </c>
      <c r="J188" s="4" t="s">
        <v>676</v>
      </c>
      <c r="K188" s="10" t="s">
        <v>1625</v>
      </c>
      <c r="L188" s="7">
        <f>_xll.AtlasFormulas.AtlasFunctions.AtlasBalance("PROD",DataAreaId,"T.LedgerTrans","Sum|AmountMST|0","","","","","","","AccountNum|Voucher","120010",$J188)</f>
        <v>3805</v>
      </c>
      <c r="M188">
        <f>_xll.AtlasFormulas.AtlasFunctions.AtlasBalance("PROD",DataAreaId,"T.LedgerTrans","Sum|AmountMST|0","","","","","","","AccountNum|Voucher","120010",$K188)</f>
        <v>-3805</v>
      </c>
    </row>
    <row r="189" spans="1:13" x14ac:dyDescent="0.25">
      <c r="A189" s="4" t="s">
        <v>559</v>
      </c>
      <c r="B189" s="7" t="str">
        <f>_xll.AtlasFormulas.AtlasFunctions.AtlasTable("PROD",DataAreaId,"T.SalesTable","%CustAccount","","","","","","","SalesId",$A189)</f>
        <v>364-000018</v>
      </c>
      <c r="C189" s="7" t="str">
        <f>_xll.AtlasFormulas.AtlasFunctions.AtlasTable("PROD",DataAreaId,"T.CustTable","%Name","","","","","","","AccountNum",$B189)</f>
        <v>Tebecon B.V.</v>
      </c>
      <c r="D189" s="4" t="s">
        <v>50</v>
      </c>
      <c r="E189" s="4" t="s">
        <v>146</v>
      </c>
      <c r="F189" s="6">
        <v>42823</v>
      </c>
      <c r="G189" s="4" t="s">
        <v>605</v>
      </c>
      <c r="H189" s="9">
        <v>89</v>
      </c>
      <c r="I189" s="6">
        <v>42823</v>
      </c>
      <c r="J189" s="4" t="s">
        <v>688</v>
      </c>
      <c r="K189" s="10" t="s">
        <v>1816</v>
      </c>
      <c r="L189" s="7">
        <f>_xll.AtlasFormulas.AtlasFunctions.AtlasBalance("PROD",DataAreaId,"T.LedgerTrans","Sum|AmountMST|0","","","","","","","AccountNum|Voucher","120010",$J189)</f>
        <v>6681.5</v>
      </c>
      <c r="M189">
        <f>_xll.AtlasFormulas.AtlasFunctions.AtlasBalance("PROD",DataAreaId,"T.LedgerTrans","Sum|AmountMST|0","","","","","","","AccountNum|Voucher","120010",$K189)</f>
        <v>-6681.5</v>
      </c>
    </row>
    <row r="190" spans="1:13" x14ac:dyDescent="0.25">
      <c r="A190" s="4" t="s">
        <v>498</v>
      </c>
      <c r="B190" s="7" t="str">
        <f>_xll.AtlasFormulas.AtlasFunctions.AtlasTable("PROD",DataAreaId,"T.SalesTable","%CustAccount","","","","","","","SalesId",$A190)</f>
        <v>364-000014</v>
      </c>
      <c r="C190" s="7" t="str">
        <f>_xll.AtlasFormulas.AtlasFunctions.AtlasTable("PROD",DataAreaId,"T.CustTable","%Name","","","","","","","AccountNum",$B190)</f>
        <v>Rowij</v>
      </c>
      <c r="D190" s="4" t="s">
        <v>50</v>
      </c>
      <c r="E190" s="4" t="s">
        <v>146</v>
      </c>
      <c r="F190" s="6">
        <v>42822</v>
      </c>
      <c r="G190" s="4" t="s">
        <v>605</v>
      </c>
      <c r="H190" s="9">
        <v>1</v>
      </c>
      <c r="I190" s="6">
        <v>42823</v>
      </c>
      <c r="J190" s="4" t="s">
        <v>689</v>
      </c>
      <c r="K190" s="10" t="s">
        <v>1794</v>
      </c>
      <c r="L190" s="7">
        <f>_xll.AtlasFormulas.AtlasFunctions.AtlasBalance("PROD",DataAreaId,"T.LedgerTrans","Sum|AmountMST|0","","","","","","","AccountNum|Voucher","120010",$J190)</f>
        <v>38.5</v>
      </c>
      <c r="M190">
        <f>_xll.AtlasFormulas.AtlasFunctions.AtlasBalance("PROD",DataAreaId,"T.LedgerTrans","Sum|AmountMST|0","","","","","","","AccountNum|Voucher","120010",$K190)</f>
        <v>-38.5</v>
      </c>
    </row>
    <row r="191" spans="1:13" x14ac:dyDescent="0.25">
      <c r="A191" s="4" t="s">
        <v>558</v>
      </c>
      <c r="B191" s="7" t="str">
        <f>_xll.AtlasFormulas.AtlasFunctions.AtlasTable("PROD",DataAreaId,"T.SalesTable","%CustAccount","","","","","","","SalesId",$A191)</f>
        <v>364-000018</v>
      </c>
      <c r="C191" s="7" t="str">
        <f>_xll.AtlasFormulas.AtlasFunctions.AtlasTable("PROD",DataAreaId,"T.CustTable","%Name","","","","","","","AccountNum",$B191)</f>
        <v>Tebecon B.V.</v>
      </c>
      <c r="D191" s="4" t="s">
        <v>50</v>
      </c>
      <c r="E191" s="4" t="s">
        <v>146</v>
      </c>
      <c r="F191" s="6">
        <v>42800</v>
      </c>
      <c r="G191" s="4" t="s">
        <v>605</v>
      </c>
      <c r="H191" s="9">
        <v>1</v>
      </c>
      <c r="I191" s="6">
        <v>42823</v>
      </c>
      <c r="J191" s="4" t="s">
        <v>690</v>
      </c>
      <c r="K191" s="10" t="s">
        <v>1798</v>
      </c>
      <c r="L191" s="7">
        <f>_xll.AtlasFormulas.AtlasFunctions.AtlasBalance("PROD",DataAreaId,"T.LedgerTrans","Sum|AmountMST|0","","","","","","","AccountNum|Voucher","120010",$J191)</f>
        <v>44.64</v>
      </c>
      <c r="M191">
        <f>_xll.AtlasFormulas.AtlasFunctions.AtlasBalance("PROD",DataAreaId,"T.LedgerTrans","Sum|AmountMST|0","","","","","","","AccountNum|Voucher","120010",$K191)</f>
        <v>-44.64</v>
      </c>
    </row>
    <row r="192" spans="1:13" x14ac:dyDescent="0.25">
      <c r="A192" s="4" t="s">
        <v>523</v>
      </c>
      <c r="B192" s="7" t="str">
        <f>_xll.AtlasFormulas.AtlasFunctions.AtlasTable("PROD",DataAreaId,"T.SalesTable","%CustAccount","","","","","","","SalesId",$A192)</f>
        <v>364-000018</v>
      </c>
      <c r="C192" s="7" t="str">
        <f>_xll.AtlasFormulas.AtlasFunctions.AtlasTable("PROD",DataAreaId,"T.CustTable","%Name","","","","","","","AccountNum",$B192)</f>
        <v>Tebecon B.V.</v>
      </c>
      <c r="D192" s="4" t="s">
        <v>50</v>
      </c>
      <c r="E192" s="4" t="s">
        <v>146</v>
      </c>
      <c r="F192" s="6">
        <v>42851</v>
      </c>
      <c r="G192" s="4" t="s">
        <v>605</v>
      </c>
      <c r="H192" s="9">
        <v>1</v>
      </c>
      <c r="I192" s="6">
        <v>42863</v>
      </c>
      <c r="J192" s="4" t="s">
        <v>667</v>
      </c>
      <c r="K192" s="10" t="s">
        <v>2393</v>
      </c>
      <c r="L192" s="7">
        <f>_xll.AtlasFormulas.AtlasFunctions.AtlasBalance("PROD",DataAreaId,"T.LedgerTrans","Sum|AmountMST|0","","","","","","","AccountNum|Voucher","120010",$J192)</f>
        <v>0</v>
      </c>
      <c r="M192">
        <f>_xll.AtlasFormulas.AtlasFunctions.AtlasBalance("PROD",DataAreaId,"T.LedgerTrans","Sum|AmountMST|0","","","","","","","AccountNum|Voucher","120010",$K192)</f>
        <v>0</v>
      </c>
    </row>
    <row r="193" spans="1:13" x14ac:dyDescent="0.25">
      <c r="A193" s="4" t="s">
        <v>487</v>
      </c>
      <c r="B193" s="7" t="str">
        <f>_xll.AtlasFormulas.AtlasFunctions.AtlasTable("PROD",DataAreaId,"T.SalesTable","%CustAccount","","","","","","","SalesId",$A193)</f>
        <v>364-000014</v>
      </c>
      <c r="C193" s="7" t="str">
        <f>_xll.AtlasFormulas.AtlasFunctions.AtlasTable("PROD",DataAreaId,"T.CustTable","%Name","","","","","","","AccountNum",$B193)</f>
        <v>Rowij</v>
      </c>
      <c r="D193" s="4" t="s">
        <v>50</v>
      </c>
      <c r="E193" s="4" t="s">
        <v>146</v>
      </c>
      <c r="F193" s="6">
        <v>42828</v>
      </c>
      <c r="G193" s="4" t="s">
        <v>605</v>
      </c>
      <c r="H193" s="9">
        <v>58</v>
      </c>
      <c r="I193" s="6">
        <v>42832</v>
      </c>
      <c r="J193" s="4" t="s">
        <v>691</v>
      </c>
      <c r="K193" s="10" t="s">
        <v>2405</v>
      </c>
      <c r="L193" s="7">
        <f>_xll.AtlasFormulas.AtlasFunctions.AtlasBalance("PROD",DataAreaId,"T.LedgerTrans","Sum|AmountMST|0","","","","","","","AccountNum|Voucher","120010",$J193)</f>
        <v>0</v>
      </c>
      <c r="M193">
        <f>_xll.AtlasFormulas.AtlasFunctions.AtlasBalance("PROD",DataAreaId,"T.LedgerTrans","Sum|AmountMST|0","","","","","","","AccountNum|Voucher","120010",$K193)</f>
        <v>0</v>
      </c>
    </row>
    <row r="194" spans="1:13" x14ac:dyDescent="0.25">
      <c r="A194" s="4" t="s">
        <v>489</v>
      </c>
      <c r="B194" s="7" t="str">
        <f>_xll.AtlasFormulas.AtlasFunctions.AtlasTable("PROD",DataAreaId,"T.SalesTable","%CustAccount","","","","","","","SalesId",$A194)</f>
        <v>364-000089</v>
      </c>
      <c r="C194" s="7" t="str">
        <f>_xll.AtlasFormulas.AtlasFunctions.AtlasTable("PROD",DataAreaId,"T.CustTable","%Name","","","","","","","AccountNum",$B194)</f>
        <v>Kiwitz Jaki B.V.</v>
      </c>
      <c r="D194" s="4" t="s">
        <v>52</v>
      </c>
      <c r="E194" s="4" t="s">
        <v>51</v>
      </c>
      <c r="F194" s="6">
        <v>42860</v>
      </c>
      <c r="G194" s="4" t="s">
        <v>605</v>
      </c>
      <c r="H194" s="9">
        <v>1</v>
      </c>
      <c r="I194" s="6">
        <v>42867</v>
      </c>
      <c r="J194" s="4" t="s">
        <v>692</v>
      </c>
      <c r="K194" s="10" t="s">
        <v>2402</v>
      </c>
      <c r="L194" s="7">
        <f>_xll.AtlasFormulas.AtlasFunctions.AtlasBalance("PROD",DataAreaId,"T.LedgerTrans","Sum|AmountMST|0","","","","","","","AccountNum|Voucher","120010",$J194)</f>
        <v>0</v>
      </c>
      <c r="M194">
        <f>_xll.AtlasFormulas.AtlasFunctions.AtlasBalance("PROD",DataAreaId,"T.LedgerTrans","Sum|AmountMST|0","","","","","","","AccountNum|Voucher","120010",$K194)</f>
        <v>0</v>
      </c>
    </row>
    <row r="195" spans="1:13" x14ac:dyDescent="0.25">
      <c r="A195" s="4" t="s">
        <v>484</v>
      </c>
      <c r="B195" s="7" t="str">
        <f>_xll.AtlasFormulas.AtlasFunctions.AtlasTable("PROD",DataAreaId,"T.SalesTable","%CustAccount","","","","","","","SalesId",$A195)</f>
        <v>364-000014</v>
      </c>
      <c r="C195" s="7" t="str">
        <f>_xll.AtlasFormulas.AtlasFunctions.AtlasTable("PROD",DataAreaId,"T.CustTable","%Name","","","","","","","AccountNum",$B195)</f>
        <v>Rowij</v>
      </c>
      <c r="D195" s="4" t="s">
        <v>52</v>
      </c>
      <c r="E195" s="4" t="s">
        <v>51</v>
      </c>
      <c r="F195" s="6">
        <v>42797</v>
      </c>
      <c r="G195" s="4" t="s">
        <v>605</v>
      </c>
      <c r="H195" s="9">
        <v>1</v>
      </c>
      <c r="I195" s="6">
        <v>42797</v>
      </c>
      <c r="J195" s="4" t="s">
        <v>668</v>
      </c>
      <c r="K195" s="10" t="s">
        <v>1700</v>
      </c>
      <c r="L195" s="7">
        <f>_xll.AtlasFormulas.AtlasFunctions.AtlasBalance("PROD",DataAreaId,"T.LedgerTrans","Sum|AmountMST|0","","","","","","","AccountNum|Voucher","120010",$J195)</f>
        <v>15067.56</v>
      </c>
      <c r="M195">
        <f>_xll.AtlasFormulas.AtlasFunctions.AtlasBalance("PROD",DataAreaId,"T.LedgerTrans","Sum|AmountMST|0","","","","","","","AccountNum|Voucher","120010",$K195)</f>
        <v>-15067.56</v>
      </c>
    </row>
    <row r="196" spans="1:13" x14ac:dyDescent="0.25">
      <c r="A196" s="4" t="s">
        <v>582</v>
      </c>
      <c r="B196" s="7" t="str">
        <f>_xll.AtlasFormulas.AtlasFunctions.AtlasTable("PROD",DataAreaId,"T.SalesTable","%CustAccount","","","","","","","SalesId",$A196)</f>
        <v>364-000059</v>
      </c>
      <c r="C196" s="7" t="str">
        <f>_xll.AtlasFormulas.AtlasFunctions.AtlasTable("PROD",DataAreaId,"T.CustTable","%Name","","","","","","","AccountNum",$B196)</f>
        <v>Kreeft Betonrenovatie &amp; Injectietechnieken BV</v>
      </c>
      <c r="D196" s="4" t="s">
        <v>151</v>
      </c>
      <c r="E196" s="4" t="s">
        <v>152</v>
      </c>
      <c r="F196" s="6">
        <v>42905</v>
      </c>
      <c r="G196" s="4" t="s">
        <v>605</v>
      </c>
      <c r="H196" s="9">
        <v>42</v>
      </c>
      <c r="I196" s="6">
        <v>42907</v>
      </c>
      <c r="J196" s="4" t="s">
        <v>751</v>
      </c>
      <c r="K196" s="10" t="s">
        <v>2415</v>
      </c>
      <c r="L196" s="7">
        <f>_xll.AtlasFormulas.AtlasFunctions.AtlasBalance("PROD",DataAreaId,"T.LedgerTrans","Sum|AmountMST|0","","","","","","","AccountNum|Voucher","120010",$J196)</f>
        <v>0</v>
      </c>
      <c r="M196">
        <f>_xll.AtlasFormulas.AtlasFunctions.AtlasBalance("PROD",DataAreaId,"T.LedgerTrans","Sum|AmountMST|0","","","","","","","AccountNum|Voucher","120010",$K196)</f>
        <v>0</v>
      </c>
    </row>
    <row r="197" spans="1:13" x14ac:dyDescent="0.25">
      <c r="A197" s="4" t="s">
        <v>554</v>
      </c>
      <c r="B197" s="7" t="str">
        <f>_xll.AtlasFormulas.AtlasFunctions.AtlasTable("PROD",DataAreaId,"T.SalesTable","%CustAccount","","","","","","","SalesId",$A197)</f>
        <v>364-000015</v>
      </c>
      <c r="C197" s="7" t="str">
        <f>_xll.AtlasFormulas.AtlasFunctions.AtlasTable("PROD",DataAreaId,"T.CustTable","%Name","","","","","","","AccountNum",$B197)</f>
        <v>Vogel B.V.</v>
      </c>
      <c r="D197" s="4" t="s">
        <v>151</v>
      </c>
      <c r="E197" s="4" t="s">
        <v>152</v>
      </c>
      <c r="F197" s="6">
        <v>42905</v>
      </c>
      <c r="G197" s="4" t="s">
        <v>605</v>
      </c>
      <c r="H197" s="9">
        <v>42</v>
      </c>
      <c r="I197" s="6">
        <v>42906</v>
      </c>
      <c r="J197" s="4" t="s">
        <v>750</v>
      </c>
      <c r="K197" s="10" t="s">
        <v>2416</v>
      </c>
      <c r="L197" s="7">
        <f>_xll.AtlasFormulas.AtlasFunctions.AtlasBalance("PROD",DataAreaId,"T.LedgerTrans","Sum|AmountMST|0","","","","","","","AccountNum|Voucher","120010",$J197)</f>
        <v>0</v>
      </c>
      <c r="M197">
        <f>_xll.AtlasFormulas.AtlasFunctions.AtlasBalance("PROD",DataAreaId,"T.LedgerTrans","Sum|AmountMST|0","","","","","","","AccountNum|Voucher","120010",$K197)</f>
        <v>0</v>
      </c>
    </row>
    <row r="198" spans="1:13" x14ac:dyDescent="0.25">
      <c r="A198" s="4" t="s">
        <v>492</v>
      </c>
      <c r="B198" s="7" t="str">
        <f>_xll.AtlasFormulas.AtlasFunctions.AtlasTable("PROD",DataAreaId,"T.SalesTable","%CustAccount","","","","","","","SalesId",$A198)</f>
        <v>364-000059</v>
      </c>
      <c r="C198" s="7" t="str">
        <f>_xll.AtlasFormulas.AtlasFunctions.AtlasTable("PROD",DataAreaId,"T.CustTable","%Name","","","","","","","AccountNum",$B198)</f>
        <v>Kreeft Betonrenovatie &amp; Injectietechnieken BV</v>
      </c>
      <c r="D198" s="4" t="s">
        <v>151</v>
      </c>
      <c r="E198" s="4" t="s">
        <v>152</v>
      </c>
      <c r="F198" s="6">
        <v>42892</v>
      </c>
      <c r="G198" s="4" t="s">
        <v>605</v>
      </c>
      <c r="H198" s="9">
        <v>10</v>
      </c>
      <c r="I198" s="6">
        <v>42894</v>
      </c>
      <c r="J198" s="4" t="s">
        <v>746</v>
      </c>
      <c r="K198" s="10" t="s">
        <v>2412</v>
      </c>
      <c r="L198" s="7">
        <f>_xll.AtlasFormulas.AtlasFunctions.AtlasBalance("PROD",DataAreaId,"T.LedgerTrans","Sum|AmountMST|0","","","","","","","AccountNum|Voucher","120010",$J198)</f>
        <v>0</v>
      </c>
      <c r="M198">
        <f>_xll.AtlasFormulas.AtlasFunctions.AtlasBalance("PROD",DataAreaId,"T.LedgerTrans","Sum|AmountMST|0","","","","","","","AccountNum|Voucher","120010",$K198)</f>
        <v>0</v>
      </c>
    </row>
    <row r="199" spans="1:13" x14ac:dyDescent="0.25">
      <c r="A199" s="4" t="s">
        <v>578</v>
      </c>
      <c r="B199" s="7" t="str">
        <f>_xll.AtlasFormulas.AtlasFunctions.AtlasTable("PROD",DataAreaId,"T.SalesTable","%CustAccount","","","","","","","SalesId",$A199)</f>
        <v>364-000010</v>
      </c>
      <c r="C199" s="7" t="str">
        <f>_xll.AtlasFormulas.AtlasFunctions.AtlasTable("PROD",DataAreaId,"T.CustTable","%Name","","","","","","","AccountNum",$B199)</f>
        <v>Balm Uitwendige Wapening B.V.</v>
      </c>
      <c r="D199" s="4" t="s">
        <v>151</v>
      </c>
      <c r="E199" s="4" t="s">
        <v>152</v>
      </c>
      <c r="F199" s="6">
        <v>42893</v>
      </c>
      <c r="G199" s="4" t="s">
        <v>605</v>
      </c>
      <c r="H199" s="9">
        <v>10</v>
      </c>
      <c r="I199" s="6">
        <v>42894</v>
      </c>
      <c r="J199" s="4" t="s">
        <v>748</v>
      </c>
      <c r="K199" s="10" t="s">
        <v>2226</v>
      </c>
      <c r="L199" s="7">
        <f>_xll.AtlasFormulas.AtlasFunctions.AtlasBalance("PROD",DataAreaId,"T.LedgerTrans","Sum|AmountMST|0","","","","","","","AccountNum|Voucher","120010",$J199)</f>
        <v>337.5</v>
      </c>
      <c r="M199">
        <f>_xll.AtlasFormulas.AtlasFunctions.AtlasBalance("PROD",DataAreaId,"T.LedgerTrans","Sum|AmountMST|0","","","","","","","AccountNum|Voucher","120010",$K199)</f>
        <v>-337.5</v>
      </c>
    </row>
    <row r="200" spans="1:13" x14ac:dyDescent="0.25">
      <c r="A200" s="4" t="s">
        <v>579</v>
      </c>
      <c r="B200" s="7" t="str">
        <f>_xll.AtlasFormulas.AtlasFunctions.AtlasTable("PROD",DataAreaId,"T.SalesTable","%CustAccount","","","","","","","SalesId",$A200)</f>
        <v>364-000010</v>
      </c>
      <c r="C200" s="7" t="str">
        <f>_xll.AtlasFormulas.AtlasFunctions.AtlasTable("PROD",DataAreaId,"T.CustTable","%Name","","","","","","","AccountNum",$B200)</f>
        <v>Balm Uitwendige Wapening B.V.</v>
      </c>
      <c r="D200" s="4" t="s">
        <v>151</v>
      </c>
      <c r="E200" s="4" t="s">
        <v>152</v>
      </c>
      <c r="F200" s="6">
        <v>42893</v>
      </c>
      <c r="G200" s="4" t="s">
        <v>605</v>
      </c>
      <c r="H200" s="9">
        <v>2</v>
      </c>
      <c r="I200" s="6">
        <v>42894</v>
      </c>
      <c r="J200" s="4" t="s">
        <v>749</v>
      </c>
      <c r="K200" s="10" t="s">
        <v>2228</v>
      </c>
      <c r="L200" s="7">
        <f>_xll.AtlasFormulas.AtlasFunctions.AtlasBalance("PROD",DataAreaId,"T.LedgerTrans","Sum|AmountMST|0","","","","","","","AccountNum|Voucher","120010",$J200)</f>
        <v>67.5</v>
      </c>
      <c r="M200">
        <f>_xll.AtlasFormulas.AtlasFunctions.AtlasBalance("PROD",DataAreaId,"T.LedgerTrans","Sum|AmountMST|0","","","","","","","AccountNum|Voucher","120010",$K200)</f>
        <v>-67.5</v>
      </c>
    </row>
    <row r="201" spans="1:13" x14ac:dyDescent="0.25">
      <c r="A201" s="4" t="s">
        <v>577</v>
      </c>
      <c r="B201" s="7" t="str">
        <f>_xll.AtlasFormulas.AtlasFunctions.AtlasTable("PROD",DataAreaId,"T.SalesTable","%CustAccount","","","","","","","SalesId",$A201)</f>
        <v>364-000010</v>
      </c>
      <c r="C201" s="7" t="str">
        <f>_xll.AtlasFormulas.AtlasFunctions.AtlasTable("PROD",DataAreaId,"T.CustTable","%Name","","","","","","","AccountNum",$B201)</f>
        <v>Balm Uitwendige Wapening B.V.</v>
      </c>
      <c r="D201" s="4" t="s">
        <v>151</v>
      </c>
      <c r="E201" s="4" t="s">
        <v>152</v>
      </c>
      <c r="F201" s="6">
        <v>42892</v>
      </c>
      <c r="G201" s="4" t="s">
        <v>605</v>
      </c>
      <c r="H201" s="9">
        <v>8</v>
      </c>
      <c r="I201" s="6">
        <v>42894</v>
      </c>
      <c r="J201" s="4" t="s">
        <v>747</v>
      </c>
      <c r="K201" s="10" t="s">
        <v>2417</v>
      </c>
      <c r="L201" s="7">
        <f>_xll.AtlasFormulas.AtlasFunctions.AtlasBalance("PROD",DataAreaId,"T.LedgerTrans","Sum|AmountMST|0","","","","","","","AccountNum|Voucher","120010",$J201)</f>
        <v>0</v>
      </c>
      <c r="M201">
        <f>_xll.AtlasFormulas.AtlasFunctions.AtlasBalance("PROD",DataAreaId,"T.LedgerTrans","Sum|AmountMST|0","","","","","","","AccountNum|Voucher","120010",$K201)</f>
        <v>0</v>
      </c>
    </row>
    <row r="202" spans="1:13" x14ac:dyDescent="0.25">
      <c r="A202" s="4" t="s">
        <v>581</v>
      </c>
      <c r="B202" s="7" t="str">
        <f>_xll.AtlasFormulas.AtlasFunctions.AtlasTable("PROD",DataAreaId,"T.SalesTable","%CustAccount","","","","","","","SalesId",$A202)</f>
        <v>364-000064</v>
      </c>
      <c r="C202" s="7" t="str">
        <f>_xll.AtlasFormulas.AtlasFunctions.AtlasTable("PROD",DataAreaId,"T.CustTable","%Name","","","","","","","AccountNum",$B202)</f>
        <v>Hakron-Nunspeet B.V.</v>
      </c>
      <c r="D202" s="4" t="s">
        <v>151</v>
      </c>
      <c r="E202" s="4" t="s">
        <v>152</v>
      </c>
      <c r="F202" s="6">
        <v>42898</v>
      </c>
      <c r="G202" s="4" t="s">
        <v>605</v>
      </c>
      <c r="H202" s="9">
        <v>4</v>
      </c>
      <c r="I202" s="6">
        <v>42901</v>
      </c>
      <c r="J202" s="4" t="s">
        <v>730</v>
      </c>
      <c r="K202" s="10" t="s">
        <v>2276</v>
      </c>
      <c r="L202" s="7">
        <f>_xll.AtlasFormulas.AtlasFunctions.AtlasBalance("PROD",DataAreaId,"T.LedgerTrans","Sum|AmountMST|0","","","","","","","AccountNum|Voucher","120010",$J202)</f>
        <v>60</v>
      </c>
      <c r="M202">
        <f>_xll.AtlasFormulas.AtlasFunctions.AtlasBalance("PROD",DataAreaId,"T.LedgerTrans","Sum|AmountMST|0","","","","","","","AccountNum|Voucher","120010",$K202)</f>
        <v>-60</v>
      </c>
    </row>
    <row r="203" spans="1:13" x14ac:dyDescent="0.25">
      <c r="A203" s="4" t="s">
        <v>493</v>
      </c>
      <c r="B203" s="7" t="str">
        <f>_xll.AtlasFormulas.AtlasFunctions.AtlasTable("PROD",DataAreaId,"T.SalesTable","%CustAccount","","","","","","","SalesId",$A203)</f>
        <v>364-000187</v>
      </c>
      <c r="C203" s="7" t="str">
        <f>_xll.AtlasFormulas.AtlasFunctions.AtlasTable("PROD",DataAreaId,"T.CustTable","%Name","","","","","","","AccountNum",$B203)</f>
        <v>Coaton B.V.</v>
      </c>
      <c r="D203" s="4" t="s">
        <v>151</v>
      </c>
      <c r="E203" s="4" t="s">
        <v>152</v>
      </c>
      <c r="F203" s="6">
        <v>42894</v>
      </c>
      <c r="G203" s="4" t="s">
        <v>605</v>
      </c>
      <c r="H203" s="9">
        <v>3</v>
      </c>
      <c r="I203" s="6">
        <v>42900</v>
      </c>
      <c r="J203" s="4" t="s">
        <v>753</v>
      </c>
      <c r="K203" s="10" t="s">
        <v>2252</v>
      </c>
      <c r="L203" s="7">
        <f>_xll.AtlasFormulas.AtlasFunctions.AtlasBalance("PROD",DataAreaId,"T.LedgerTrans","Sum|AmountMST|0","","","","","","","AccountNum|Voucher","120010",$J203)</f>
        <v>0</v>
      </c>
      <c r="M203">
        <f>_xll.AtlasFormulas.AtlasFunctions.AtlasBalance("PROD",DataAreaId,"T.LedgerTrans","Sum|AmountMST|0","","","","","","","AccountNum|Voucher","120010",$K203)</f>
        <v>-50</v>
      </c>
    </row>
    <row r="204" spans="1:13" x14ac:dyDescent="0.25">
      <c r="A204" s="4" t="s">
        <v>580</v>
      </c>
      <c r="B204" s="7" t="str">
        <f>_xll.AtlasFormulas.AtlasFunctions.AtlasTable("PROD",DataAreaId,"T.SalesTable","%CustAccount","","","","","","","SalesId",$A204)</f>
        <v>364-000175</v>
      </c>
      <c r="C204" s="7" t="str">
        <f>_xll.AtlasFormulas.AtlasFunctions.AtlasTable("PROD",DataAreaId,"T.CustTable","%Name","","","","","","","AccountNum",$B204)</f>
        <v>Desami SPRL</v>
      </c>
      <c r="D204" s="4" t="s">
        <v>151</v>
      </c>
      <c r="E204" s="4" t="s">
        <v>152</v>
      </c>
      <c r="F204" s="6">
        <v>42894</v>
      </c>
      <c r="G204" s="4" t="s">
        <v>605</v>
      </c>
      <c r="H204" s="9">
        <v>6</v>
      </c>
      <c r="I204" s="6">
        <v>42894</v>
      </c>
      <c r="J204" s="4" t="s">
        <v>754</v>
      </c>
      <c r="K204" s="10" t="s">
        <v>2210</v>
      </c>
      <c r="L204" s="7">
        <f>_xll.AtlasFormulas.AtlasFunctions.AtlasBalance("PROD",DataAreaId,"T.LedgerTrans","Sum|AmountMST|0","","","","","","","AccountNum|Voucher","120010",$J204)</f>
        <v>3082.5</v>
      </c>
      <c r="M204">
        <f>_xll.AtlasFormulas.AtlasFunctions.AtlasBalance("PROD",DataAreaId,"T.LedgerTrans","Sum|AmountMST|0","","","","","","","AccountNum|Voucher","120010",$K204)</f>
        <v>-3082.5</v>
      </c>
    </row>
    <row r="205" spans="1:13" x14ac:dyDescent="0.25">
      <c r="A205" s="4" t="s">
        <v>491</v>
      </c>
      <c r="B205" s="7" t="str">
        <f>_xll.AtlasFormulas.AtlasFunctions.AtlasTable("PROD",DataAreaId,"T.SalesTable","%CustAccount","","","","","","","SalesId",$A205)</f>
        <v>364-000089</v>
      </c>
      <c r="C205" s="7" t="str">
        <f>_xll.AtlasFormulas.AtlasFunctions.AtlasTable("PROD",DataAreaId,"T.CustTable","%Name","","","","","","","AccountNum",$B205)</f>
        <v>Kiwitz Jaki B.V.</v>
      </c>
      <c r="D205" s="4" t="s">
        <v>151</v>
      </c>
      <c r="E205" s="4" t="s">
        <v>152</v>
      </c>
      <c r="F205" s="6">
        <v>42873</v>
      </c>
      <c r="G205" s="4" t="s">
        <v>605</v>
      </c>
      <c r="H205" s="9">
        <v>10</v>
      </c>
      <c r="I205" s="6">
        <v>42879</v>
      </c>
      <c r="J205" s="4" t="s">
        <v>755</v>
      </c>
      <c r="K205" s="10" t="s">
        <v>2128</v>
      </c>
      <c r="L205" s="7">
        <f>_xll.AtlasFormulas.AtlasFunctions.AtlasBalance("PROD",DataAreaId,"T.LedgerTrans","Sum|AmountMST|0","","","","","","","AccountNum|Voucher","120010",$J205)</f>
        <v>312.5</v>
      </c>
      <c r="M205">
        <f>_xll.AtlasFormulas.AtlasFunctions.AtlasBalance("PROD",DataAreaId,"T.LedgerTrans","Sum|AmountMST|0","","","","","","","AccountNum|Voucher","120010",$K205)</f>
        <v>-312.5</v>
      </c>
    </row>
    <row r="206" spans="1:13" x14ac:dyDescent="0.25">
      <c r="A206" s="4" t="s">
        <v>576</v>
      </c>
      <c r="B206" s="7" t="str">
        <f>_xll.AtlasFormulas.AtlasFunctions.AtlasTable("PROD",DataAreaId,"T.SalesTable","%CustAccount","","","","","","","SalesId",$A206)</f>
        <v>364-000064</v>
      </c>
      <c r="C206" s="7" t="str">
        <f>_xll.AtlasFormulas.AtlasFunctions.AtlasTable("PROD",DataAreaId,"T.CustTable","%Name","","","","","","","AccountNum",$B206)</f>
        <v>Hakron-Nunspeet B.V.</v>
      </c>
      <c r="D206" s="4" t="s">
        <v>151</v>
      </c>
      <c r="E206" s="4" t="s">
        <v>152</v>
      </c>
      <c r="F206" s="6">
        <v>42873</v>
      </c>
      <c r="G206" s="4" t="s">
        <v>605</v>
      </c>
      <c r="H206" s="9">
        <v>8</v>
      </c>
      <c r="I206" s="6">
        <v>42877</v>
      </c>
      <c r="J206" s="4" t="s">
        <v>756</v>
      </c>
      <c r="K206" s="10" t="s">
        <v>2119</v>
      </c>
      <c r="L206" s="7">
        <f>_xll.AtlasFormulas.AtlasFunctions.AtlasBalance("PROD",DataAreaId,"T.LedgerTrans","Sum|AmountMST|0","","","","","","","AccountNum|Voucher","120010",$J206)</f>
        <v>360</v>
      </c>
      <c r="M206">
        <f>_xll.AtlasFormulas.AtlasFunctions.AtlasBalance("PROD",DataAreaId,"T.LedgerTrans","Sum|AmountMST|0","","","","","","","AccountNum|Voucher","120010",$K206)</f>
        <v>-360</v>
      </c>
    </row>
    <row r="207" spans="1:13" x14ac:dyDescent="0.25">
      <c r="A207" s="4" t="s">
        <v>580</v>
      </c>
      <c r="B207" s="7" t="str">
        <f>_xll.AtlasFormulas.AtlasFunctions.AtlasTable("PROD",DataAreaId,"T.SalesTable","%CustAccount","","","","","","","SalesId",$A207)</f>
        <v>364-000175</v>
      </c>
      <c r="C207" s="7" t="str">
        <f>_xll.AtlasFormulas.AtlasFunctions.AtlasTable("PROD",DataAreaId,"T.CustTable","%Name","","","","","","","AccountNum",$B207)</f>
        <v>Desami SPRL</v>
      </c>
      <c r="D207" s="4" t="s">
        <v>153</v>
      </c>
      <c r="E207" s="4" t="s">
        <v>154</v>
      </c>
      <c r="F207" s="6">
        <v>42894</v>
      </c>
      <c r="G207" s="4" t="s">
        <v>605</v>
      </c>
      <c r="H207" s="9">
        <v>26</v>
      </c>
      <c r="I207" s="6">
        <v>42894</v>
      </c>
      <c r="J207" s="4" t="s">
        <v>754</v>
      </c>
      <c r="K207" s="10" t="s">
        <v>2210</v>
      </c>
      <c r="L207" s="7">
        <f>_xll.AtlasFormulas.AtlasFunctions.AtlasBalance("PROD",DataAreaId,"T.LedgerTrans","Sum|AmountMST|0","","","","","","","AccountNum|Voucher","120010",$J207)</f>
        <v>3082.5</v>
      </c>
      <c r="M207">
        <f>_xll.AtlasFormulas.AtlasFunctions.AtlasBalance("PROD",DataAreaId,"T.LedgerTrans","Sum|AmountMST|0","","","","","","","AccountNum|Voucher","120010",$K207)</f>
        <v>-3082.5</v>
      </c>
    </row>
    <row r="208" spans="1:13" x14ac:dyDescent="0.25">
      <c r="A208" s="4" t="s">
        <v>193</v>
      </c>
      <c r="B208" s="7" t="str">
        <f>_xll.AtlasFormulas.AtlasFunctions.AtlasTable("PROD",DataAreaId,"T.SalesTable","%CustAccount","","","","","","","SalesId",$A208)</f>
        <v>364-000011</v>
      </c>
      <c r="C208" s="7" t="str">
        <f>_xll.AtlasFormulas.AtlasFunctions.AtlasTable("PROD",DataAreaId,"T.CustTable","%Name","","","","","","","AccountNum",$B208)</f>
        <v>Fortius B.K.International bvba</v>
      </c>
      <c r="D208" s="4" t="s">
        <v>153</v>
      </c>
      <c r="E208" s="4" t="s">
        <v>154</v>
      </c>
      <c r="F208" s="6">
        <v>42886</v>
      </c>
      <c r="G208" s="4" t="s">
        <v>605</v>
      </c>
      <c r="H208" s="9">
        <v>15</v>
      </c>
      <c r="I208" s="6">
        <v>42886</v>
      </c>
      <c r="J208" s="4" t="s">
        <v>757</v>
      </c>
      <c r="K208" s="10" t="s">
        <v>2159</v>
      </c>
      <c r="L208" s="7">
        <f>_xll.AtlasFormulas.AtlasFunctions.AtlasBalance("PROD",DataAreaId,"T.LedgerTrans","Sum|AmountMST|0","","","","","","","AccountNum|Voucher","120010",$J208)</f>
        <v>18522</v>
      </c>
      <c r="M208">
        <f>_xll.AtlasFormulas.AtlasFunctions.AtlasBalance("PROD",DataAreaId,"T.LedgerTrans","Sum|AmountMST|0","","","","","","","AccountNum|Voucher","120010",$K208)</f>
        <v>-18522</v>
      </c>
    </row>
    <row r="209" spans="1:13" x14ac:dyDescent="0.25">
      <c r="A209" s="4" t="s">
        <v>587</v>
      </c>
      <c r="B209" s="7" t="str">
        <f>_xll.AtlasFormulas.AtlasFunctions.AtlasTable("PROD",DataAreaId,"T.SalesTable","%CustAccount","","","","","","","SalesId",$A209)</f>
        <v>364-000017</v>
      </c>
      <c r="C209" s="7" t="str">
        <f>_xll.AtlasFormulas.AtlasFunctions.AtlasTable("PROD",DataAreaId,"T.CustTable","%Name","","","","","","","AccountNum",$B209)</f>
        <v>Ervas International B.V.</v>
      </c>
      <c r="D209" s="4" t="s">
        <v>153</v>
      </c>
      <c r="E209" s="4" t="s">
        <v>154</v>
      </c>
      <c r="F209" s="6">
        <v>42899</v>
      </c>
      <c r="G209" s="4" t="s">
        <v>605</v>
      </c>
      <c r="H209" s="9">
        <v>2</v>
      </c>
      <c r="I209" s="6">
        <v>42901</v>
      </c>
      <c r="J209" s="4" t="s">
        <v>758</v>
      </c>
      <c r="K209" s="10" t="s">
        <v>2418</v>
      </c>
      <c r="L209" s="7">
        <f>_xll.AtlasFormulas.AtlasFunctions.AtlasBalance("PROD",DataAreaId,"T.LedgerTrans","Sum|AmountMST|0","","","","","","","AccountNum|Voucher","120010",$J209)</f>
        <v>0</v>
      </c>
      <c r="M209">
        <f>_xll.AtlasFormulas.AtlasFunctions.AtlasBalance("PROD",DataAreaId,"T.LedgerTrans","Sum|AmountMST|0","","","","","","","AccountNum|Voucher","120010",$K209)</f>
        <v>0</v>
      </c>
    </row>
    <row r="210" spans="1:13" x14ac:dyDescent="0.25">
      <c r="A210" s="4" t="s">
        <v>585</v>
      </c>
      <c r="B210" s="7" t="str">
        <f>_xll.AtlasFormulas.AtlasFunctions.AtlasTable("PROD",DataAreaId,"T.SalesTable","%CustAccount","","","","","","","SalesId",$A210)</f>
        <v>364-000014</v>
      </c>
      <c r="C210" s="7" t="str">
        <f>_xll.AtlasFormulas.AtlasFunctions.AtlasTable("PROD",DataAreaId,"T.CustTable","%Name","","","","","","","AccountNum",$B210)</f>
        <v>Rowij</v>
      </c>
      <c r="D210" s="4" t="s">
        <v>153</v>
      </c>
      <c r="E210" s="4" t="s">
        <v>154</v>
      </c>
      <c r="F210" s="6">
        <v>42843</v>
      </c>
      <c r="G210" s="4" t="s">
        <v>605</v>
      </c>
      <c r="H210" s="9">
        <v>10</v>
      </c>
      <c r="I210" s="6">
        <v>42863</v>
      </c>
      <c r="J210" s="4" t="s">
        <v>759</v>
      </c>
      <c r="K210" s="10" t="s">
        <v>1973</v>
      </c>
      <c r="L210" s="7">
        <f>_xll.AtlasFormulas.AtlasFunctions.AtlasBalance("PROD",DataAreaId,"T.LedgerTrans","Sum|AmountMST|0","","","","","","","AccountNum|Voucher","120010",$J210)</f>
        <v>0</v>
      </c>
      <c r="M210">
        <f>_xll.AtlasFormulas.AtlasFunctions.AtlasBalance("PROD",DataAreaId,"T.LedgerTrans","Sum|AmountMST|0","","","","","","","AccountNum|Voucher","120010",$K210)</f>
        <v>-49.95</v>
      </c>
    </row>
    <row r="211" spans="1:13" x14ac:dyDescent="0.25">
      <c r="A211" s="4" t="s">
        <v>586</v>
      </c>
      <c r="B211" s="7" t="str">
        <f>_xll.AtlasFormulas.AtlasFunctions.AtlasTable("PROD",DataAreaId,"T.SalesTable","%CustAccount","","","","","","","SalesId",$A211)</f>
        <v>364-000014</v>
      </c>
      <c r="C211" s="7" t="str">
        <f>_xll.AtlasFormulas.AtlasFunctions.AtlasTable("PROD",DataAreaId,"T.CustTable","%Name","","","","","","","AccountNum",$B211)</f>
        <v>Rowij</v>
      </c>
      <c r="D211" s="4" t="s">
        <v>153</v>
      </c>
      <c r="E211" s="4" t="s">
        <v>154</v>
      </c>
      <c r="F211" s="6">
        <v>42849</v>
      </c>
      <c r="G211" s="4" t="s">
        <v>605</v>
      </c>
      <c r="H211" s="9">
        <v>10</v>
      </c>
      <c r="I211" s="6">
        <v>42863</v>
      </c>
      <c r="J211" s="4" t="s">
        <v>760</v>
      </c>
      <c r="K211" s="10" t="s">
        <v>1987</v>
      </c>
      <c r="L211" s="7">
        <f>_xll.AtlasFormulas.AtlasFunctions.AtlasBalance("PROD",DataAreaId,"T.LedgerTrans","Sum|AmountMST|0","","","","","","","AccountNum|Voucher","120010",$J211)</f>
        <v>0</v>
      </c>
      <c r="M211">
        <f>_xll.AtlasFormulas.AtlasFunctions.AtlasBalance("PROD",DataAreaId,"T.LedgerTrans","Sum|AmountMST|0","","","","","","","AccountNum|Voucher","120010",$K211)</f>
        <v>-49.95</v>
      </c>
    </row>
    <row r="212" spans="1:13" x14ac:dyDescent="0.25">
      <c r="A212" s="4" t="s">
        <v>488</v>
      </c>
      <c r="B212" s="7" t="str">
        <f>_xll.AtlasFormulas.AtlasFunctions.AtlasTable("PROD",DataAreaId,"T.SalesTable","%CustAccount","","","","","","","SalesId",$A212)</f>
        <v>364-000010</v>
      </c>
      <c r="C212" s="7" t="str">
        <f>_xll.AtlasFormulas.AtlasFunctions.AtlasTable("PROD",DataAreaId,"T.CustTable","%Name","","","","","","","AccountNum",$B212)</f>
        <v>Balm Uitwendige Wapening B.V.</v>
      </c>
      <c r="D212" s="4" t="s">
        <v>153</v>
      </c>
      <c r="E212" s="4" t="s">
        <v>154</v>
      </c>
      <c r="F212" s="6">
        <v>42849</v>
      </c>
      <c r="G212" s="4" t="s">
        <v>605</v>
      </c>
      <c r="H212" s="9">
        <v>7</v>
      </c>
      <c r="I212" s="6">
        <v>42853</v>
      </c>
      <c r="J212" s="4" t="s">
        <v>761</v>
      </c>
      <c r="K212" s="10" t="s">
        <v>2419</v>
      </c>
      <c r="L212" s="7">
        <f>_xll.AtlasFormulas.AtlasFunctions.AtlasBalance("PROD",DataAreaId,"T.LedgerTrans","Sum|AmountMST|0","","","","","","","AccountNum|Voucher","120010",$J212)</f>
        <v>0</v>
      </c>
      <c r="M212">
        <f>_xll.AtlasFormulas.AtlasFunctions.AtlasBalance("PROD",DataAreaId,"T.LedgerTrans","Sum|AmountMST|0","","","","","","","AccountNum|Voucher","120010",$K212)</f>
        <v>0</v>
      </c>
    </row>
    <row r="213" spans="1:13" x14ac:dyDescent="0.25">
      <c r="A213" s="4" t="s">
        <v>584</v>
      </c>
      <c r="B213" s="7" t="str">
        <f>_xll.AtlasFormulas.AtlasFunctions.AtlasTable("PROD",DataAreaId,"T.SalesTable","%CustAccount","","","","","","","SalesId",$A213)</f>
        <v>364-000014</v>
      </c>
      <c r="C213" s="7" t="str">
        <f>_xll.AtlasFormulas.AtlasFunctions.AtlasTable("PROD",DataAreaId,"T.CustTable","%Name","","","","","","","AccountNum",$B213)</f>
        <v>Rowij</v>
      </c>
      <c r="D213" s="4" t="s">
        <v>153</v>
      </c>
      <c r="E213" s="4" t="s">
        <v>154</v>
      </c>
      <c r="F213" s="6">
        <v>42836</v>
      </c>
      <c r="G213" s="4" t="s">
        <v>605</v>
      </c>
      <c r="H213" s="9">
        <v>15</v>
      </c>
      <c r="I213" s="6">
        <v>42837</v>
      </c>
      <c r="J213" s="4" t="s">
        <v>762</v>
      </c>
      <c r="K213" s="10" t="s">
        <v>2420</v>
      </c>
      <c r="L213" s="7">
        <f>_xll.AtlasFormulas.AtlasFunctions.AtlasBalance("PROD",DataAreaId,"T.LedgerTrans","Sum|AmountMST|0","","","","","","","AccountNum|Voucher","120010",$J213)</f>
        <v>0</v>
      </c>
      <c r="M213">
        <f>_xll.AtlasFormulas.AtlasFunctions.AtlasBalance("PROD",DataAreaId,"T.LedgerTrans","Sum|AmountMST|0","","","","","","","AccountNum|Voucher","120010",$K213)</f>
        <v>0</v>
      </c>
    </row>
    <row r="214" spans="1:13" x14ac:dyDescent="0.25">
      <c r="A214" s="4" t="s">
        <v>583</v>
      </c>
      <c r="B214" s="7" t="str">
        <f>_xll.AtlasFormulas.AtlasFunctions.AtlasTable("PROD",DataAreaId,"T.SalesTable","%CustAccount","","","","","","","SalesId",$A214)</f>
        <v>364-000010</v>
      </c>
      <c r="C214" s="7" t="str">
        <f>_xll.AtlasFormulas.AtlasFunctions.AtlasTable("PROD",DataAreaId,"T.CustTable","%Name","","","","","","","AccountNum",$B214)</f>
        <v>Balm Uitwendige Wapening B.V.</v>
      </c>
      <c r="D214" s="4" t="s">
        <v>153</v>
      </c>
      <c r="E214" s="4" t="s">
        <v>154</v>
      </c>
      <c r="F214" s="6">
        <v>42824</v>
      </c>
      <c r="G214" s="4" t="s">
        <v>605</v>
      </c>
      <c r="H214" s="9">
        <v>20</v>
      </c>
      <c r="I214" s="6">
        <v>42830</v>
      </c>
      <c r="J214" s="4" t="s">
        <v>763</v>
      </c>
      <c r="K214" s="10" t="s">
        <v>2421</v>
      </c>
      <c r="L214" s="7">
        <f>_xll.AtlasFormulas.AtlasFunctions.AtlasBalance("PROD",DataAreaId,"T.LedgerTrans","Sum|AmountMST|0","","","","","","","AccountNum|Voucher","120010",$J214)</f>
        <v>0</v>
      </c>
      <c r="M214">
        <f>_xll.AtlasFormulas.AtlasFunctions.AtlasBalance("PROD",DataAreaId,"T.LedgerTrans","Sum|AmountMST|0","","","","","","","AccountNum|Voucher","120010",$K214)</f>
        <v>0</v>
      </c>
    </row>
    <row r="215" spans="1:13" x14ac:dyDescent="0.25">
      <c r="A215" s="4" t="s">
        <v>487</v>
      </c>
      <c r="B215" s="7" t="str">
        <f>_xll.AtlasFormulas.AtlasFunctions.AtlasTable("PROD",DataAreaId,"T.SalesTable","%CustAccount","","","","","","","SalesId",$A215)</f>
        <v>364-000014</v>
      </c>
      <c r="C215" s="7" t="str">
        <f>_xll.AtlasFormulas.AtlasFunctions.AtlasTable("PROD",DataAreaId,"T.CustTable","%Name","","","","","","","AccountNum",$B215)</f>
        <v>Rowij</v>
      </c>
      <c r="D215" s="4" t="s">
        <v>153</v>
      </c>
      <c r="E215" s="4" t="s">
        <v>154</v>
      </c>
      <c r="F215" s="6">
        <v>42828</v>
      </c>
      <c r="G215" s="4" t="s">
        <v>605</v>
      </c>
      <c r="H215" s="9">
        <v>28</v>
      </c>
      <c r="I215" s="6">
        <v>42832</v>
      </c>
      <c r="J215" s="4" t="s">
        <v>691</v>
      </c>
      <c r="K215" s="10" t="s">
        <v>2405</v>
      </c>
      <c r="L215" s="7">
        <f>_xll.AtlasFormulas.AtlasFunctions.AtlasBalance("PROD",DataAreaId,"T.LedgerTrans","Sum|AmountMST|0","","","","","","","AccountNum|Voucher","120010",$J215)</f>
        <v>0</v>
      </c>
      <c r="M215">
        <f>_xll.AtlasFormulas.AtlasFunctions.AtlasBalance("PROD",DataAreaId,"T.LedgerTrans","Sum|AmountMST|0","","","","","","","AccountNum|Voucher","120010",$K215)</f>
        <v>0</v>
      </c>
    </row>
    <row r="216" spans="1:13" x14ac:dyDescent="0.25">
      <c r="A216" s="4" t="s">
        <v>516</v>
      </c>
      <c r="B216" s="7" t="str">
        <f>_xll.AtlasFormulas.AtlasFunctions.AtlasTable("PROD",DataAreaId,"T.SalesTable","%CustAccount","","","","","","","SalesId",$A216)</f>
        <v>364-000004</v>
      </c>
      <c r="C216" s="7" t="str">
        <f>_xll.AtlasFormulas.AtlasFunctions.AtlasTable("PROD",DataAreaId,"T.CustTable","%Name","","","","","","","AccountNum",$B216)</f>
        <v>Rendon</v>
      </c>
      <c r="D216" s="4" t="s">
        <v>153</v>
      </c>
      <c r="E216" s="4" t="s">
        <v>154</v>
      </c>
      <c r="F216" s="6">
        <v>42866</v>
      </c>
      <c r="G216" s="4" t="s">
        <v>605</v>
      </c>
      <c r="H216" s="9">
        <v>28</v>
      </c>
      <c r="I216" s="6">
        <v>42870</v>
      </c>
      <c r="J216" s="4" t="s">
        <v>740</v>
      </c>
      <c r="K216" s="10" t="s">
        <v>2059</v>
      </c>
      <c r="L216" s="7">
        <f>_xll.AtlasFormulas.AtlasFunctions.AtlasBalance("PROD",DataAreaId,"T.LedgerTrans","Sum|AmountMST|0","","","","","","","AccountNum|Voucher","120010",$J216)</f>
        <v>11595</v>
      </c>
      <c r="M216">
        <f>_xll.AtlasFormulas.AtlasFunctions.AtlasBalance("PROD",DataAreaId,"T.LedgerTrans","Sum|AmountMST|0","","","","","","","AccountNum|Voucher","120010",$K216)</f>
        <v>-11595</v>
      </c>
    </row>
    <row r="217" spans="1:13" x14ac:dyDescent="0.25">
      <c r="A217" s="4" t="s">
        <v>507</v>
      </c>
      <c r="B217" s="7" t="str">
        <f>_xll.AtlasFormulas.AtlasFunctions.AtlasTable("PROD",DataAreaId,"T.SalesTable","%CustAccount","","","","","","","SalesId",$A217)</f>
        <v>364-000059</v>
      </c>
      <c r="C217" s="7" t="str">
        <f>_xll.AtlasFormulas.AtlasFunctions.AtlasTable("PROD",DataAreaId,"T.CustTable","%Name","","","","","","","AccountNum",$B217)</f>
        <v>Kreeft Betonrenovatie &amp; Injectietechnieken BV</v>
      </c>
      <c r="D217" s="4" t="s">
        <v>153</v>
      </c>
      <c r="E217" s="4" t="s">
        <v>154</v>
      </c>
      <c r="F217" s="6">
        <v>42860</v>
      </c>
      <c r="G217" s="4" t="s">
        <v>605</v>
      </c>
      <c r="H217" s="9">
        <v>56</v>
      </c>
      <c r="I217" s="6">
        <v>42867</v>
      </c>
      <c r="J217" s="4" t="s">
        <v>764</v>
      </c>
      <c r="K217" s="10" t="s">
        <v>2422</v>
      </c>
      <c r="L217" s="7">
        <f>_xll.AtlasFormulas.AtlasFunctions.AtlasBalance("PROD",DataAreaId,"T.LedgerTrans","Sum|AmountMST|0","","","","","","","AccountNum|Voucher","120010",$J217)</f>
        <v>0</v>
      </c>
      <c r="M217">
        <f>_xll.AtlasFormulas.AtlasFunctions.AtlasBalance("PROD",DataAreaId,"T.LedgerTrans","Sum|AmountMST|0","","","","","","","AccountNum|Voucher","120010",$K217)</f>
        <v>0</v>
      </c>
    </row>
    <row r="218" spans="1:13" x14ac:dyDescent="0.25">
      <c r="A218" s="4" t="s">
        <v>486</v>
      </c>
      <c r="B218" s="7" t="str">
        <f>_xll.AtlasFormulas.AtlasFunctions.AtlasTable("PROD",DataAreaId,"T.SalesTable","%CustAccount","","","","","","","SalesId",$A218)</f>
        <v>364-000014</v>
      </c>
      <c r="C218" s="7" t="str">
        <f>_xll.AtlasFormulas.AtlasFunctions.AtlasTable("PROD",DataAreaId,"T.CustTable","%Name","","","","","","","AccountNum",$B218)</f>
        <v>Rowij</v>
      </c>
      <c r="D218" s="4" t="s">
        <v>153</v>
      </c>
      <c r="E218" s="4" t="s">
        <v>154</v>
      </c>
      <c r="F218" s="6">
        <v>42801</v>
      </c>
      <c r="G218" s="4" t="s">
        <v>605</v>
      </c>
      <c r="H218" s="9">
        <v>30</v>
      </c>
      <c r="I218" s="6">
        <v>42807</v>
      </c>
      <c r="J218" s="4" t="s">
        <v>663</v>
      </c>
      <c r="K218" s="10" t="s">
        <v>2413</v>
      </c>
      <c r="L218" s="7">
        <f>_xll.AtlasFormulas.AtlasFunctions.AtlasBalance("PROD",DataAreaId,"T.LedgerTrans","Sum|AmountMST|0","","","","","","","AccountNum|Voucher","120010",$J218)</f>
        <v>0</v>
      </c>
      <c r="M218">
        <f>_xll.AtlasFormulas.AtlasFunctions.AtlasBalance("PROD",DataAreaId,"T.LedgerTrans","Sum|AmountMST|0","","","","","","","AccountNum|Voucher","120010",$K218)</f>
        <v>0</v>
      </c>
    </row>
    <row r="219" spans="1:13" x14ac:dyDescent="0.25">
      <c r="A219" s="4" t="s">
        <v>498</v>
      </c>
      <c r="B219" s="7" t="str">
        <f>_xll.AtlasFormulas.AtlasFunctions.AtlasTable("PROD",DataAreaId,"T.SalesTable","%CustAccount","","","","","","","SalesId",$A219)</f>
        <v>364-000014</v>
      </c>
      <c r="C219" s="7" t="str">
        <f>_xll.AtlasFormulas.AtlasFunctions.AtlasTable("PROD",DataAreaId,"T.CustTable","%Name","","","","","","","AccountNum",$B219)</f>
        <v>Rowij</v>
      </c>
      <c r="D219" s="4" t="s">
        <v>153</v>
      </c>
      <c r="E219" s="4" t="s">
        <v>154</v>
      </c>
      <c r="F219" s="6">
        <v>42815</v>
      </c>
      <c r="G219" s="4" t="s">
        <v>605</v>
      </c>
      <c r="H219" s="9">
        <v>7</v>
      </c>
      <c r="I219" s="6">
        <v>42823</v>
      </c>
      <c r="J219" s="4" t="s">
        <v>765</v>
      </c>
      <c r="K219" s="10" t="s">
        <v>1794</v>
      </c>
      <c r="L219" s="7">
        <f>_xll.AtlasFormulas.AtlasFunctions.AtlasBalance("PROD",DataAreaId,"T.LedgerTrans","Sum|AmountMST|0","","","","","","","AccountNum|Voucher","120010",$J219)</f>
        <v>0</v>
      </c>
      <c r="M219">
        <f>_xll.AtlasFormulas.AtlasFunctions.AtlasBalance("PROD",DataAreaId,"T.LedgerTrans","Sum|AmountMST|0","","","","","","","AccountNum|Voucher","120010",$K219)</f>
        <v>-38.5</v>
      </c>
    </row>
    <row r="220" spans="1:13" x14ac:dyDescent="0.25">
      <c r="A220" s="4" t="s">
        <v>559</v>
      </c>
      <c r="B220" s="7" t="str">
        <f>_xll.AtlasFormulas.AtlasFunctions.AtlasTable("PROD",DataAreaId,"T.SalesTable","%CustAccount","","","","","","","SalesId",$A220)</f>
        <v>364-000018</v>
      </c>
      <c r="C220" s="7" t="str">
        <f>_xll.AtlasFormulas.AtlasFunctions.AtlasTable("PROD",DataAreaId,"T.CustTable","%Name","","","","","","","AccountNum",$B220)</f>
        <v>Tebecon B.V.</v>
      </c>
      <c r="D220" s="4" t="s">
        <v>153</v>
      </c>
      <c r="E220" s="4" t="s">
        <v>154</v>
      </c>
      <c r="F220" s="6">
        <v>42823</v>
      </c>
      <c r="G220" s="4" t="s">
        <v>605</v>
      </c>
      <c r="H220" s="9">
        <v>26</v>
      </c>
      <c r="I220" s="6">
        <v>42823</v>
      </c>
      <c r="J220" s="4" t="s">
        <v>688</v>
      </c>
      <c r="K220" s="10" t="s">
        <v>1816</v>
      </c>
      <c r="L220" s="7">
        <f>_xll.AtlasFormulas.AtlasFunctions.AtlasBalance("PROD",DataAreaId,"T.LedgerTrans","Sum|AmountMST|0","","","","","","","AccountNum|Voucher","120010",$J220)</f>
        <v>6681.5</v>
      </c>
      <c r="M220">
        <f>_xll.AtlasFormulas.AtlasFunctions.AtlasBalance("PROD",DataAreaId,"T.LedgerTrans","Sum|AmountMST|0","","","","","","","AccountNum|Voucher","120010",$K220)</f>
        <v>-6681.5</v>
      </c>
    </row>
    <row r="221" spans="1:13" x14ac:dyDescent="0.25">
      <c r="A221" s="4" t="s">
        <v>499</v>
      </c>
      <c r="B221" s="7" t="str">
        <f>_xll.AtlasFormulas.AtlasFunctions.AtlasTable("PROD",DataAreaId,"T.SalesTable","%CustAccount","","","","","","","SalesId",$A221)</f>
        <v>364-000014</v>
      </c>
      <c r="C221" s="7" t="str">
        <f>_xll.AtlasFormulas.AtlasFunctions.AtlasTable("PROD",DataAreaId,"T.CustTable","%Name","","","","","","","AccountNum",$B221)</f>
        <v>Rowij</v>
      </c>
      <c r="D221" s="4" t="s">
        <v>153</v>
      </c>
      <c r="E221" s="4" t="s">
        <v>154</v>
      </c>
      <c r="F221" s="6">
        <v>42821</v>
      </c>
      <c r="G221" s="4" t="s">
        <v>605</v>
      </c>
      <c r="H221" s="9">
        <v>15</v>
      </c>
      <c r="I221" s="6">
        <v>42823</v>
      </c>
      <c r="J221" s="4" t="s">
        <v>766</v>
      </c>
      <c r="K221" s="10" t="s">
        <v>2423</v>
      </c>
      <c r="L221" s="7">
        <f>_xll.AtlasFormulas.AtlasFunctions.AtlasBalance("PROD",DataAreaId,"T.LedgerTrans","Sum|AmountMST|0","","","","","","","AccountNum|Voucher","120010",$J221)</f>
        <v>0</v>
      </c>
      <c r="M221">
        <f>_xll.AtlasFormulas.AtlasFunctions.AtlasBalance("PROD",DataAreaId,"T.LedgerTrans","Sum|AmountMST|0","","","","","","","AccountNum|Voucher","120010",$K221)</f>
        <v>0</v>
      </c>
    </row>
    <row r="222" spans="1:13" x14ac:dyDescent="0.25">
      <c r="A222" s="4" t="s">
        <v>482</v>
      </c>
      <c r="B222" s="7" t="str">
        <f>_xll.AtlasFormulas.AtlasFunctions.AtlasTable("PROD",DataAreaId,"T.SalesTable","%CustAccount","","","","","","","SalesId",$A222)</f>
        <v>364-000010</v>
      </c>
      <c r="C222" s="7" t="str">
        <f>_xll.AtlasFormulas.AtlasFunctions.AtlasTable("PROD",DataAreaId,"T.CustTable","%Name","","","","","","","AccountNum",$B222)</f>
        <v>Balm Uitwendige Wapening B.V.</v>
      </c>
      <c r="D222" s="4" t="s">
        <v>153</v>
      </c>
      <c r="E222" s="4" t="s">
        <v>154</v>
      </c>
      <c r="F222" s="6">
        <v>42789</v>
      </c>
      <c r="G222" s="4" t="s">
        <v>605</v>
      </c>
      <c r="H222" s="9">
        <v>4</v>
      </c>
      <c r="I222" s="6">
        <v>42797</v>
      </c>
      <c r="J222" s="4" t="s">
        <v>735</v>
      </c>
      <c r="K222" s="10" t="s">
        <v>2401</v>
      </c>
      <c r="L222" s="7">
        <f>_xll.AtlasFormulas.AtlasFunctions.AtlasBalance("PROD",DataAreaId,"T.LedgerTrans","Sum|AmountMST|0","","","","","","","AccountNum|Voucher","120010",$J222)</f>
        <v>0</v>
      </c>
      <c r="M222">
        <f>_xll.AtlasFormulas.AtlasFunctions.AtlasBalance("PROD",DataAreaId,"T.LedgerTrans","Sum|AmountMST|0","","","","","","","AccountNum|Voucher","120010",$K222)</f>
        <v>0</v>
      </c>
    </row>
    <row r="223" spans="1:13" x14ac:dyDescent="0.25">
      <c r="A223" s="4" t="s">
        <v>514</v>
      </c>
      <c r="B223" s="7" t="str">
        <f>_xll.AtlasFormulas.AtlasFunctions.AtlasTable("PROD",DataAreaId,"T.SalesTable","%CustAccount","","","","","","","SalesId",$A223)</f>
        <v>364-000010</v>
      </c>
      <c r="C223" s="7" t="str">
        <f>_xll.AtlasFormulas.AtlasFunctions.AtlasTable("PROD",DataAreaId,"T.CustTable","%Name","","","","","","","AccountNum",$B223)</f>
        <v>Balm Uitwendige Wapening B.V.</v>
      </c>
      <c r="D223" s="4" t="s">
        <v>153</v>
      </c>
      <c r="E223" s="4" t="s">
        <v>154</v>
      </c>
      <c r="F223" s="6">
        <v>42776</v>
      </c>
      <c r="G223" s="4" t="s">
        <v>605</v>
      </c>
      <c r="H223" s="9">
        <v>1</v>
      </c>
      <c r="I223" s="6">
        <v>42776</v>
      </c>
      <c r="J223" s="4" t="s">
        <v>767</v>
      </c>
      <c r="K223" s="10" t="s">
        <v>1652</v>
      </c>
      <c r="L223" s="7">
        <f>_xll.AtlasFormulas.AtlasFunctions.AtlasBalance("PROD",DataAreaId,"T.LedgerTrans","Sum|AmountMST|0","","","","","","","AccountNum|Voucher","120010",$J223)</f>
        <v>2979</v>
      </c>
      <c r="M223">
        <f>_xll.AtlasFormulas.AtlasFunctions.AtlasBalance("PROD",DataAreaId,"T.LedgerTrans","Sum|AmountMST|0","","","","","","","AccountNum|Voucher","120010",$K223)</f>
        <v>-2979</v>
      </c>
    </row>
    <row r="224" spans="1:13" x14ac:dyDescent="0.25">
      <c r="A224" s="4" t="s">
        <v>514</v>
      </c>
      <c r="B224" s="7" t="str">
        <f>_xll.AtlasFormulas.AtlasFunctions.AtlasTable("PROD",DataAreaId,"T.SalesTable","%CustAccount","","","","","","","SalesId",$A224)</f>
        <v>364-000010</v>
      </c>
      <c r="C224" s="7" t="str">
        <f>_xll.AtlasFormulas.AtlasFunctions.AtlasTable("PROD",DataAreaId,"T.CustTable","%Name","","","","","","","AccountNum",$B224)</f>
        <v>Balm Uitwendige Wapening B.V.</v>
      </c>
      <c r="D224" s="4" t="s">
        <v>153</v>
      </c>
      <c r="E224" s="4" t="s">
        <v>154</v>
      </c>
      <c r="F224" s="6">
        <v>42776</v>
      </c>
      <c r="G224" s="4" t="s">
        <v>605</v>
      </c>
      <c r="H224" s="9">
        <v>11</v>
      </c>
      <c r="I224" s="6">
        <v>42776</v>
      </c>
      <c r="J224" s="4" t="s">
        <v>767</v>
      </c>
      <c r="K224" s="10" t="s">
        <v>1652</v>
      </c>
      <c r="L224" s="7">
        <f>_xll.AtlasFormulas.AtlasFunctions.AtlasBalance("PROD",DataAreaId,"T.LedgerTrans","Sum|AmountMST|0","","","","","","","AccountNum|Voucher","120010",$J224)</f>
        <v>2979</v>
      </c>
      <c r="M224">
        <f>_xll.AtlasFormulas.AtlasFunctions.AtlasBalance("PROD",DataAreaId,"T.LedgerTrans","Sum|AmountMST|0","","","","","","","AccountNum|Voucher","120010",$K224)</f>
        <v>-2979</v>
      </c>
    </row>
    <row r="225" spans="1:13" x14ac:dyDescent="0.25">
      <c r="A225" s="4" t="s">
        <v>515</v>
      </c>
      <c r="B225" s="7" t="str">
        <f>_xll.AtlasFormulas.AtlasFunctions.AtlasTable("PROD",DataAreaId,"T.SalesTable","%CustAccount","","","","","","","SalesId",$A225)</f>
        <v>364-000010</v>
      </c>
      <c r="C225" s="7" t="str">
        <f>_xll.AtlasFormulas.AtlasFunctions.AtlasTable("PROD",DataAreaId,"T.CustTable","%Name","","","","","","","AccountNum",$B225)</f>
        <v>Balm Uitwendige Wapening B.V.</v>
      </c>
      <c r="D225" s="4" t="s">
        <v>153</v>
      </c>
      <c r="E225" s="4" t="s">
        <v>154</v>
      </c>
      <c r="F225" s="6">
        <v>42781</v>
      </c>
      <c r="G225" s="4" t="s">
        <v>605</v>
      </c>
      <c r="H225" s="9">
        <v>15</v>
      </c>
      <c r="I225" s="6">
        <v>42790</v>
      </c>
      <c r="J225" s="4" t="s">
        <v>664</v>
      </c>
      <c r="K225" s="10" t="s">
        <v>2399</v>
      </c>
      <c r="L225" s="7">
        <f>_xll.AtlasFormulas.AtlasFunctions.AtlasBalance("PROD",DataAreaId,"T.LedgerTrans","Sum|AmountMST|0","","","","","","","AccountNum|Voucher","120010",$J225)</f>
        <v>0</v>
      </c>
      <c r="M225">
        <f>_xll.AtlasFormulas.AtlasFunctions.AtlasBalance("PROD",DataAreaId,"T.LedgerTrans","Sum|AmountMST|0","","","","","","","AccountNum|Voucher","120010",$K225)</f>
        <v>0</v>
      </c>
    </row>
    <row r="226" spans="1:13" x14ac:dyDescent="0.25">
      <c r="A226" s="4" t="s">
        <v>495</v>
      </c>
      <c r="B226" s="7" t="str">
        <f>_xll.AtlasFormulas.AtlasFunctions.AtlasTable("PROD",DataAreaId,"T.SalesTable","%CustAccount","","","","","","","SalesId",$A226)</f>
        <v>364-000010</v>
      </c>
      <c r="C226" s="7" t="str">
        <f>_xll.AtlasFormulas.AtlasFunctions.AtlasTable("PROD",DataAreaId,"T.CustTable","%Name","","","","","","","AccountNum",$B226)</f>
        <v>Balm Uitwendige Wapening B.V.</v>
      </c>
      <c r="D226" s="4" t="s">
        <v>153</v>
      </c>
      <c r="E226" s="4" t="s">
        <v>154</v>
      </c>
      <c r="F226" s="6">
        <v>42796</v>
      </c>
      <c r="G226" s="4" t="s">
        <v>605</v>
      </c>
      <c r="H226" s="9">
        <v>4</v>
      </c>
      <c r="I226" s="6">
        <v>42811</v>
      </c>
      <c r="J226" s="4" t="s">
        <v>674</v>
      </c>
      <c r="K226" s="10" t="s">
        <v>1763</v>
      </c>
      <c r="L226" s="7">
        <f>_xll.AtlasFormulas.AtlasFunctions.AtlasBalance("PROD",DataAreaId,"T.LedgerTrans","Sum|AmountMST|0","","","","","","","AccountNum|Voucher","120010",$J226)</f>
        <v>2885.11</v>
      </c>
      <c r="M226">
        <f>_xll.AtlasFormulas.AtlasFunctions.AtlasBalance("PROD",DataAreaId,"T.LedgerTrans","Sum|AmountMST|0","","","","","","","AccountNum|Voucher","120010",$K226)</f>
        <v>-3544.81</v>
      </c>
    </row>
    <row r="227" spans="1:13" x14ac:dyDescent="0.25">
      <c r="A227" s="4" t="s">
        <v>484</v>
      </c>
      <c r="B227" s="7" t="str">
        <f>_xll.AtlasFormulas.AtlasFunctions.AtlasTable("PROD",DataAreaId,"T.SalesTable","%CustAccount","","","","","","","SalesId",$A227)</f>
        <v>364-000014</v>
      </c>
      <c r="C227" s="7" t="str">
        <f>_xll.AtlasFormulas.AtlasFunctions.AtlasTable("PROD",DataAreaId,"T.CustTable","%Name","","","","","","","AccountNum",$B227)</f>
        <v>Rowij</v>
      </c>
      <c r="D227" s="4" t="s">
        <v>153</v>
      </c>
      <c r="E227" s="4" t="s">
        <v>154</v>
      </c>
      <c r="F227" s="6">
        <v>42797</v>
      </c>
      <c r="G227" s="4" t="s">
        <v>605</v>
      </c>
      <c r="H227" s="9">
        <v>44</v>
      </c>
      <c r="I227" s="6">
        <v>42797</v>
      </c>
      <c r="J227" s="4" t="s">
        <v>668</v>
      </c>
      <c r="K227" s="10" t="s">
        <v>1700</v>
      </c>
      <c r="L227" s="7">
        <f>_xll.AtlasFormulas.AtlasFunctions.AtlasBalance("PROD",DataAreaId,"T.LedgerTrans","Sum|AmountMST|0","","","","","","","AccountNum|Voucher","120010",$J227)</f>
        <v>15067.56</v>
      </c>
      <c r="M227">
        <f>_xll.AtlasFormulas.AtlasFunctions.AtlasBalance("PROD",DataAreaId,"T.LedgerTrans","Sum|AmountMST|0","","","","","","","AccountNum|Voucher","120010",$K227)</f>
        <v>-15067.56</v>
      </c>
    </row>
    <row r="228" spans="1:13" x14ac:dyDescent="0.25">
      <c r="A228" s="4" t="s">
        <v>513</v>
      </c>
      <c r="B228" s="7" t="str">
        <f>_xll.AtlasFormulas.AtlasFunctions.AtlasTable("PROD",DataAreaId,"T.SalesTable","%CustAccount","","","","","","","SalesId",$A228)</f>
        <v>364-000010</v>
      </c>
      <c r="C228" s="7" t="str">
        <f>_xll.AtlasFormulas.AtlasFunctions.AtlasTable("PROD",DataAreaId,"T.CustTable","%Name","","","","","","","AccountNum",$B228)</f>
        <v>Balm Uitwendige Wapening B.V.</v>
      </c>
      <c r="D228" s="4" t="s">
        <v>153</v>
      </c>
      <c r="E228" s="4" t="s">
        <v>154</v>
      </c>
      <c r="F228" s="6">
        <v>42775</v>
      </c>
      <c r="G228" s="4" t="s">
        <v>605</v>
      </c>
      <c r="H228" s="9">
        <v>15</v>
      </c>
      <c r="I228" s="6">
        <v>42775</v>
      </c>
      <c r="J228" s="4" t="s">
        <v>768</v>
      </c>
      <c r="K228" s="10" t="s">
        <v>768</v>
      </c>
      <c r="L228" s="7">
        <f>_xll.AtlasFormulas.AtlasFunctions.AtlasBalance("PROD",DataAreaId,"T.LedgerTrans","Sum|AmountMST|0","","","","","","","AccountNum|Voucher","120010",$J228)</f>
        <v>0</v>
      </c>
      <c r="M228">
        <f>_xll.AtlasFormulas.AtlasFunctions.AtlasBalance("PROD",DataAreaId,"T.LedgerTrans","Sum|AmountMST|0","","","","","","","AccountNum|Voucher","120010",$K228)</f>
        <v>0</v>
      </c>
    </row>
    <row r="229" spans="1:13" x14ac:dyDescent="0.25">
      <c r="A229" s="4" t="s">
        <v>511</v>
      </c>
      <c r="B229" s="7" t="str">
        <f>_xll.AtlasFormulas.AtlasFunctions.AtlasTable("PROD",DataAreaId,"T.SalesTable","%CustAccount","","","","","","","SalesId",$A229)</f>
        <v>364-000010</v>
      </c>
      <c r="C229" s="7" t="str">
        <f>_xll.AtlasFormulas.AtlasFunctions.AtlasTable("PROD",DataAreaId,"T.CustTable","%Name","","","","","","","AccountNum",$B229)</f>
        <v>Balm Uitwendige Wapening B.V.</v>
      </c>
      <c r="D229" s="4" t="s">
        <v>153</v>
      </c>
      <c r="E229" s="4" t="s">
        <v>154</v>
      </c>
      <c r="F229" s="6">
        <v>42775</v>
      </c>
      <c r="G229" s="4" t="s">
        <v>605</v>
      </c>
      <c r="H229" s="9">
        <v>4</v>
      </c>
      <c r="I229" s="6">
        <v>42775</v>
      </c>
      <c r="J229" s="4" t="s">
        <v>670</v>
      </c>
      <c r="K229" s="10" t="s">
        <v>1632</v>
      </c>
      <c r="L229" s="7">
        <f>_xll.AtlasFormulas.AtlasFunctions.AtlasBalance("PROD",DataAreaId,"T.LedgerTrans","Sum|AmountMST|0","","","","","","","AccountNum|Voucher","120010",$J229)</f>
        <v>6097.5</v>
      </c>
      <c r="M229">
        <f>_xll.AtlasFormulas.AtlasFunctions.AtlasBalance("PROD",DataAreaId,"T.LedgerTrans","Sum|AmountMST|0","","","","","","","AccountNum|Voucher","120010",$K229)</f>
        <v>-6097.5</v>
      </c>
    </row>
    <row r="230" spans="1:13" x14ac:dyDescent="0.25">
      <c r="A230" s="4" t="s">
        <v>533</v>
      </c>
      <c r="B230" s="7" t="str">
        <f>_xll.AtlasFormulas.AtlasFunctions.AtlasTable("PROD",DataAreaId,"T.SalesTable","%CustAccount","","","","","","","SalesId",$A230)</f>
        <v>364-000010</v>
      </c>
      <c r="C230" s="7" t="str">
        <f>_xll.AtlasFormulas.AtlasFunctions.AtlasTable("PROD",DataAreaId,"T.CustTable","%Name","","","","","","","AccountNum",$B230)</f>
        <v>Balm Uitwendige Wapening B.V.</v>
      </c>
      <c r="D230" s="4" t="s">
        <v>530</v>
      </c>
      <c r="E230" s="4" t="s">
        <v>531</v>
      </c>
      <c r="F230" s="6">
        <v>42790</v>
      </c>
      <c r="G230" s="4" t="s">
        <v>605</v>
      </c>
      <c r="H230" s="9">
        <v>24</v>
      </c>
      <c r="I230" s="6">
        <v>42790</v>
      </c>
      <c r="J230" s="4" t="s">
        <v>769</v>
      </c>
      <c r="K230" s="10" t="s">
        <v>769</v>
      </c>
      <c r="L230" s="7">
        <f>_xll.AtlasFormulas.AtlasFunctions.AtlasBalance("PROD",DataAreaId,"T.LedgerTrans","Sum|AmountMST|0","","","","","","","AccountNum|Voucher","120010",$J230)</f>
        <v>0</v>
      </c>
      <c r="M230">
        <f>_xll.AtlasFormulas.AtlasFunctions.AtlasBalance("PROD",DataAreaId,"T.LedgerTrans","Sum|AmountMST|0","","","","","","","AccountNum|Voucher","120010",$K230)</f>
        <v>0</v>
      </c>
    </row>
    <row r="231" spans="1:13" x14ac:dyDescent="0.25">
      <c r="A231" s="4" t="s">
        <v>515</v>
      </c>
      <c r="B231" s="7" t="str">
        <f>_xll.AtlasFormulas.AtlasFunctions.AtlasTable("PROD",DataAreaId,"T.SalesTable","%CustAccount","","","","","","","SalesId",$A231)</f>
        <v>364-000010</v>
      </c>
      <c r="C231" s="7" t="str">
        <f>_xll.AtlasFormulas.AtlasFunctions.AtlasTable("PROD",DataAreaId,"T.CustTable","%Name","","","","","","","AccountNum",$B231)</f>
        <v>Balm Uitwendige Wapening B.V.</v>
      </c>
      <c r="D231" s="4" t="s">
        <v>142</v>
      </c>
      <c r="E231" s="4" t="s">
        <v>143</v>
      </c>
      <c r="F231" s="6">
        <v>42781</v>
      </c>
      <c r="G231" s="4" t="s">
        <v>605</v>
      </c>
      <c r="H231" s="9">
        <v>20</v>
      </c>
      <c r="I231" s="6">
        <v>42790</v>
      </c>
      <c r="J231" s="4" t="s">
        <v>664</v>
      </c>
      <c r="K231" s="10" t="s">
        <v>2399</v>
      </c>
      <c r="L231" s="7">
        <f>_xll.AtlasFormulas.AtlasFunctions.AtlasBalance("PROD",DataAreaId,"T.LedgerTrans","Sum|AmountMST|0","","","","","","","AccountNum|Voucher","120010",$J231)</f>
        <v>0</v>
      </c>
      <c r="M231">
        <f>_xll.AtlasFormulas.AtlasFunctions.AtlasBalance("PROD",DataAreaId,"T.LedgerTrans","Sum|AmountMST|0","","","","","","","AccountNum|Voucher","120010",$K231)</f>
        <v>0</v>
      </c>
    </row>
    <row r="232" spans="1:13" x14ac:dyDescent="0.25">
      <c r="A232" s="4" t="s">
        <v>534</v>
      </c>
      <c r="B232" s="7" t="str">
        <f>_xll.AtlasFormulas.AtlasFunctions.AtlasTable("PROD",DataAreaId,"T.SalesTable","%CustAccount","","","","","","","SalesId",$A232)</f>
        <v>364-000015</v>
      </c>
      <c r="C232" s="7" t="str">
        <f>_xll.AtlasFormulas.AtlasFunctions.AtlasTable("PROD",DataAreaId,"T.CustTable","%Name","","","","","","","AccountNum",$B232)</f>
        <v>Vogel B.V.</v>
      </c>
      <c r="D232" s="4" t="s">
        <v>142</v>
      </c>
      <c r="E232" s="4" t="s">
        <v>143</v>
      </c>
      <c r="F232" s="6">
        <v>42758</v>
      </c>
      <c r="G232" s="4" t="s">
        <v>605</v>
      </c>
      <c r="H232" s="9">
        <v>44</v>
      </c>
      <c r="I232" s="6">
        <v>42758</v>
      </c>
      <c r="J232" s="4" t="s">
        <v>770</v>
      </c>
      <c r="K232" s="10" t="s">
        <v>1580</v>
      </c>
      <c r="L232" s="7">
        <f>_xll.AtlasFormulas.AtlasFunctions.AtlasBalance("PROD",DataAreaId,"T.LedgerTrans","Sum|AmountMST|0","","","","","","","AccountNum|Voucher","120010",$J232)</f>
        <v>1287.8</v>
      </c>
      <c r="M232">
        <f>_xll.AtlasFormulas.AtlasFunctions.AtlasBalance("PROD",DataAreaId,"T.LedgerTrans","Sum|AmountMST|0","","","","","","","AccountNum|Voucher","120010",$K232)</f>
        <v>-1287.8</v>
      </c>
    </row>
    <row r="233" spans="1:13" x14ac:dyDescent="0.25">
      <c r="A233" s="4" t="s">
        <v>534</v>
      </c>
      <c r="B233" s="7" t="str">
        <f>_xll.AtlasFormulas.AtlasFunctions.AtlasTable("PROD",DataAreaId,"T.SalesTable","%CustAccount","","","","","","","SalesId",$A233)</f>
        <v>364-000015</v>
      </c>
      <c r="C233" s="7" t="str">
        <f>_xll.AtlasFormulas.AtlasFunctions.AtlasTable("PROD",DataAreaId,"T.CustTable","%Name","","","","","","","AccountNum",$B233)</f>
        <v>Vogel B.V.</v>
      </c>
      <c r="D233" s="4" t="s">
        <v>142</v>
      </c>
      <c r="E233" s="4" t="s">
        <v>143</v>
      </c>
      <c r="F233" s="6">
        <v>42758</v>
      </c>
      <c r="G233" s="4" t="s">
        <v>605</v>
      </c>
      <c r="H233" s="9">
        <v>40</v>
      </c>
      <c r="I233" s="6">
        <v>42758</v>
      </c>
      <c r="J233" s="4" t="s">
        <v>770</v>
      </c>
      <c r="K233" s="10" t="s">
        <v>1580</v>
      </c>
      <c r="L233" s="7">
        <f>_xll.AtlasFormulas.AtlasFunctions.AtlasBalance("PROD",DataAreaId,"T.LedgerTrans","Sum|AmountMST|0","","","","","","","AccountNum|Voucher","120010",$J233)</f>
        <v>1287.8</v>
      </c>
      <c r="M233">
        <f>_xll.AtlasFormulas.AtlasFunctions.AtlasBalance("PROD",DataAreaId,"T.LedgerTrans","Sum|AmountMST|0","","","","","","","AccountNum|Voucher","120010",$K233)</f>
        <v>-1287.8</v>
      </c>
    </row>
    <row r="234" spans="1:13" x14ac:dyDescent="0.25">
      <c r="A234" s="4" t="s">
        <v>535</v>
      </c>
      <c r="B234" s="7" t="str">
        <f>_xll.AtlasFormulas.AtlasFunctions.AtlasTable("PROD",DataAreaId,"T.SalesTable","%CustAccount","","","","","","","SalesId",$A234)</f>
        <v>364-000015</v>
      </c>
      <c r="C234" s="7" t="str">
        <f>_xll.AtlasFormulas.AtlasFunctions.AtlasTable("PROD",DataAreaId,"T.CustTable","%Name","","","","","","","AccountNum",$B234)</f>
        <v>Vogel B.V.</v>
      </c>
      <c r="D234" s="4" t="s">
        <v>142</v>
      </c>
      <c r="E234" s="4" t="s">
        <v>143</v>
      </c>
      <c r="F234" s="6">
        <v>42765</v>
      </c>
      <c r="G234" s="4" t="s">
        <v>605</v>
      </c>
      <c r="H234" s="9">
        <v>160</v>
      </c>
      <c r="I234" s="6">
        <v>42774</v>
      </c>
      <c r="J234" s="4" t="s">
        <v>771</v>
      </c>
      <c r="K234" s="10" t="s">
        <v>1613</v>
      </c>
      <c r="L234" s="7">
        <f>_xll.AtlasFormulas.AtlasFunctions.AtlasBalance("PROD",DataAreaId,"T.LedgerTrans","Sum|AmountMST|0","","","","","","","AccountNum|Voucher","120010",$J234)</f>
        <v>2520</v>
      </c>
      <c r="M234">
        <f>_xll.AtlasFormulas.AtlasFunctions.AtlasBalance("PROD",DataAreaId,"T.LedgerTrans","Sum|AmountMST|0","","","","","","","AccountNum|Voucher","120010",$K234)</f>
        <v>-2520</v>
      </c>
    </row>
    <row r="235" spans="1:13" x14ac:dyDescent="0.25">
      <c r="A235" s="4" t="s">
        <v>536</v>
      </c>
      <c r="B235" s="7" t="str">
        <f>_xll.AtlasFormulas.AtlasFunctions.AtlasTable("PROD",DataAreaId,"T.SalesTable","%CustAccount","","","","","","","SalesId",$A235)</f>
        <v>364-000015</v>
      </c>
      <c r="C235" s="7" t="str">
        <f>_xll.AtlasFormulas.AtlasFunctions.AtlasTable("PROD",DataAreaId,"T.CustTable","%Name","","","","","","","AccountNum",$B235)</f>
        <v>Vogel B.V.</v>
      </c>
      <c r="D235" s="4" t="s">
        <v>142</v>
      </c>
      <c r="E235" s="4" t="s">
        <v>143</v>
      </c>
      <c r="F235" s="6">
        <v>42845</v>
      </c>
      <c r="G235" s="4" t="s">
        <v>605</v>
      </c>
      <c r="H235" s="9">
        <v>60</v>
      </c>
      <c r="I235" s="6">
        <v>42853</v>
      </c>
      <c r="J235" s="4" t="s">
        <v>772</v>
      </c>
      <c r="K235" s="10" t="s">
        <v>2424</v>
      </c>
      <c r="L235" s="7">
        <f>_xll.AtlasFormulas.AtlasFunctions.AtlasBalance("PROD",DataAreaId,"T.LedgerTrans","Sum|AmountMST|0","","","","","","","AccountNum|Voucher","120010",$J235)</f>
        <v>0</v>
      </c>
      <c r="M235">
        <f>_xll.AtlasFormulas.AtlasFunctions.AtlasBalance("PROD",DataAreaId,"T.LedgerTrans","Sum|AmountMST|0","","","","","","","AccountNum|Voucher","120010",$K235)</f>
        <v>0</v>
      </c>
    </row>
    <row r="236" spans="1:13" x14ac:dyDescent="0.25">
      <c r="A236" s="4" t="s">
        <v>536</v>
      </c>
      <c r="B236" s="7" t="str">
        <f>_xll.AtlasFormulas.AtlasFunctions.AtlasTable("PROD",DataAreaId,"T.SalesTable","%CustAccount","","","","","","","SalesId",$A236)</f>
        <v>364-000015</v>
      </c>
      <c r="C236" s="7" t="str">
        <f>_xll.AtlasFormulas.AtlasFunctions.AtlasTable("PROD",DataAreaId,"T.CustTable","%Name","","","","","","","AccountNum",$B236)</f>
        <v>Vogel B.V.</v>
      </c>
      <c r="D236" s="4" t="s">
        <v>142</v>
      </c>
      <c r="E236" s="4" t="s">
        <v>143</v>
      </c>
      <c r="F236" s="6">
        <v>42845</v>
      </c>
      <c r="G236" s="4" t="s">
        <v>605</v>
      </c>
      <c r="H236" s="9">
        <v>340</v>
      </c>
      <c r="I236" s="6">
        <v>42853</v>
      </c>
      <c r="J236" s="4" t="s">
        <v>772</v>
      </c>
      <c r="K236" s="10" t="s">
        <v>2424</v>
      </c>
      <c r="L236" s="7">
        <f>_xll.AtlasFormulas.AtlasFunctions.AtlasBalance("PROD",DataAreaId,"T.LedgerTrans","Sum|AmountMST|0","","","","","","","AccountNum|Voucher","120010",$J236)</f>
        <v>0</v>
      </c>
      <c r="M236">
        <f>_xll.AtlasFormulas.AtlasFunctions.AtlasBalance("PROD",DataAreaId,"T.LedgerTrans","Sum|AmountMST|0","","","","","","","AccountNum|Voucher","120010",$K236)</f>
        <v>0</v>
      </c>
    </row>
    <row r="237" spans="1:13" x14ac:dyDescent="0.25">
      <c r="A237" s="4" t="s">
        <v>537</v>
      </c>
      <c r="B237" s="7" t="str">
        <f>_xll.AtlasFormulas.AtlasFunctions.AtlasTable("PROD",DataAreaId,"T.SalesTable","%CustAccount","","","","","","","SalesId",$A237)</f>
        <v>364-000015</v>
      </c>
      <c r="C237" s="7" t="str">
        <f>_xll.AtlasFormulas.AtlasFunctions.AtlasTable("PROD",DataAreaId,"T.CustTable","%Name","","","","","","","AccountNum",$B237)</f>
        <v>Vogel B.V.</v>
      </c>
      <c r="D237" s="4" t="s">
        <v>142</v>
      </c>
      <c r="E237" s="4" t="s">
        <v>143</v>
      </c>
      <c r="F237" s="6">
        <v>42863</v>
      </c>
      <c r="G237" s="4" t="s">
        <v>605</v>
      </c>
      <c r="H237" s="9">
        <v>107.25</v>
      </c>
      <c r="I237" s="6">
        <v>42867</v>
      </c>
      <c r="J237" s="4" t="s">
        <v>773</v>
      </c>
      <c r="K237" s="10" t="s">
        <v>2039</v>
      </c>
      <c r="L237" s="7">
        <f>_xll.AtlasFormulas.AtlasFunctions.AtlasBalance("PROD",DataAreaId,"T.LedgerTrans","Sum|AmountMST|0","","","","","","","AccountNum|Voucher","120010",$J237)</f>
        <v>0</v>
      </c>
      <c r="M237">
        <f>_xll.AtlasFormulas.AtlasFunctions.AtlasBalance("PROD",DataAreaId,"T.LedgerTrans","Sum|AmountMST|0","","","","","","","AccountNum|Voucher","120010",$K237)</f>
        <v>-358.31</v>
      </c>
    </row>
    <row r="238" spans="1:13" x14ac:dyDescent="0.25">
      <c r="A238" s="4" t="s">
        <v>537</v>
      </c>
      <c r="B238" s="7" t="str">
        <f>_xll.AtlasFormulas.AtlasFunctions.AtlasTable("PROD",DataAreaId,"T.SalesTable","%CustAccount","","","","","","","SalesId",$A238)</f>
        <v>364-000015</v>
      </c>
      <c r="C238" s="7" t="str">
        <f>_xll.AtlasFormulas.AtlasFunctions.AtlasTable("PROD",DataAreaId,"T.CustTable","%Name","","","","","","","AccountNum",$B238)</f>
        <v>Vogel B.V.</v>
      </c>
      <c r="D238" s="4" t="s">
        <v>142</v>
      </c>
      <c r="E238" s="4" t="s">
        <v>143</v>
      </c>
      <c r="F238" s="6">
        <v>42867</v>
      </c>
      <c r="G238" s="4" t="s">
        <v>605</v>
      </c>
      <c r="H238" s="9">
        <v>22.75</v>
      </c>
      <c r="I238" s="6">
        <v>42867</v>
      </c>
      <c r="J238" s="4" t="s">
        <v>774</v>
      </c>
      <c r="K238" s="10" t="s">
        <v>2039</v>
      </c>
      <c r="L238" s="7">
        <f>_xll.AtlasFormulas.AtlasFunctions.AtlasBalance("PROD",DataAreaId,"T.LedgerTrans","Sum|AmountMST|0","","","","","","","AccountNum|Voucher","120010",$J238)</f>
        <v>358.31</v>
      </c>
      <c r="M238">
        <f>_xll.AtlasFormulas.AtlasFunctions.AtlasBalance("PROD",DataAreaId,"T.LedgerTrans","Sum|AmountMST|0","","","","","","","AccountNum|Voucher","120010",$K238)</f>
        <v>-358.31</v>
      </c>
    </row>
    <row r="239" spans="1:13" x14ac:dyDescent="0.25">
      <c r="A239" s="4" t="s">
        <v>539</v>
      </c>
      <c r="B239" s="7" t="str">
        <f>_xll.AtlasFormulas.AtlasFunctions.AtlasTable("PROD",DataAreaId,"T.SalesTable","%CustAccount","","","","","","","SalesId",$A239)</f>
        <v>364-000015</v>
      </c>
      <c r="C239" s="7" t="str">
        <f>_xll.AtlasFormulas.AtlasFunctions.AtlasTable("PROD",DataAreaId,"T.CustTable","%Name","","","","","","","AccountNum",$B239)</f>
        <v>Vogel B.V.</v>
      </c>
      <c r="D239" s="4" t="s">
        <v>142</v>
      </c>
      <c r="E239" s="4" t="s">
        <v>143</v>
      </c>
      <c r="F239" s="6">
        <v>42901</v>
      </c>
      <c r="G239" s="4" t="s">
        <v>605</v>
      </c>
      <c r="H239" s="9">
        <v>210</v>
      </c>
      <c r="I239" s="6">
        <v>42902</v>
      </c>
      <c r="J239" s="4" t="s">
        <v>776</v>
      </c>
      <c r="K239" s="10" t="s">
        <v>2425</v>
      </c>
      <c r="L239" s="7">
        <f>_xll.AtlasFormulas.AtlasFunctions.AtlasBalance("PROD",DataAreaId,"T.LedgerTrans","Sum|AmountMST|0","","","","","","","AccountNum|Voucher","120010",$J239)</f>
        <v>0</v>
      </c>
      <c r="M239">
        <f>_xll.AtlasFormulas.AtlasFunctions.AtlasBalance("PROD",DataAreaId,"T.LedgerTrans","Sum|AmountMST|0","","","","","","","AccountNum|Voucher","120010",$K239)</f>
        <v>0</v>
      </c>
    </row>
    <row r="240" spans="1:13" x14ac:dyDescent="0.25">
      <c r="A240" s="4" t="s">
        <v>538</v>
      </c>
      <c r="B240" s="7" t="str">
        <f>_xll.AtlasFormulas.AtlasFunctions.AtlasTable("PROD",DataAreaId,"T.SalesTable","%CustAccount","","","","","","","SalesId",$A240)</f>
        <v>364-000015</v>
      </c>
      <c r="C240" s="7" t="str">
        <f>_xll.AtlasFormulas.AtlasFunctions.AtlasTable("PROD",DataAreaId,"T.CustTable","%Name","","","","","","","AccountNum",$B240)</f>
        <v>Vogel B.V.</v>
      </c>
      <c r="D240" s="4" t="s">
        <v>142</v>
      </c>
      <c r="E240" s="4" t="s">
        <v>143</v>
      </c>
      <c r="F240" s="6">
        <v>42901</v>
      </c>
      <c r="G240" s="4" t="s">
        <v>605</v>
      </c>
      <c r="H240" s="9">
        <v>156</v>
      </c>
      <c r="I240" s="6">
        <v>42902</v>
      </c>
      <c r="J240" s="4" t="s">
        <v>777</v>
      </c>
      <c r="K240" s="10" t="s">
        <v>2426</v>
      </c>
      <c r="L240" s="7">
        <f>_xll.AtlasFormulas.AtlasFunctions.AtlasBalance("PROD",DataAreaId,"T.LedgerTrans","Sum|AmountMST|0","","","","","","","AccountNum|Voucher","120010",$J240)</f>
        <v>0</v>
      </c>
      <c r="M240">
        <f>_xll.AtlasFormulas.AtlasFunctions.AtlasBalance("PROD",DataAreaId,"T.LedgerTrans","Sum|AmountMST|0","","","","","","","AccountNum|Voucher","120010",$K240)</f>
        <v>0</v>
      </c>
    </row>
    <row r="241" spans="1:13" x14ac:dyDescent="0.25">
      <c r="A241" s="4" t="s">
        <v>538</v>
      </c>
      <c r="B241" s="7" t="str">
        <f>_xll.AtlasFormulas.AtlasFunctions.AtlasTable("PROD",DataAreaId,"T.SalesTable","%CustAccount","","","","","","","SalesId",$A241)</f>
        <v>364-000015</v>
      </c>
      <c r="C241" s="7" t="str">
        <f>_xll.AtlasFormulas.AtlasFunctions.AtlasTable("PROD",DataAreaId,"T.CustTable","%Name","","","","","","","AccountNum",$B241)</f>
        <v>Vogel B.V.</v>
      </c>
      <c r="D241" s="4" t="s">
        <v>142</v>
      </c>
      <c r="E241" s="4" t="s">
        <v>143</v>
      </c>
      <c r="F241" s="6">
        <v>42901</v>
      </c>
      <c r="G241" s="4" t="s">
        <v>605</v>
      </c>
      <c r="H241" s="9">
        <v>2</v>
      </c>
      <c r="I241" s="6">
        <v>42902</v>
      </c>
      <c r="J241" s="4" t="s">
        <v>775</v>
      </c>
      <c r="K241" s="10" t="s">
        <v>2426</v>
      </c>
      <c r="L241" s="7">
        <f>_xll.AtlasFormulas.AtlasFunctions.AtlasBalance("PROD",DataAreaId,"T.LedgerTrans","Sum|AmountMST|0","","","","","","","AccountNum|Voucher","120010",$J241)</f>
        <v>0</v>
      </c>
      <c r="M241">
        <f>_xll.AtlasFormulas.AtlasFunctions.AtlasBalance("PROD",DataAreaId,"T.LedgerTrans","Sum|AmountMST|0","","","","","","","AccountNum|Voucher","120010",$K241)</f>
        <v>0</v>
      </c>
    </row>
    <row r="242" spans="1:13" x14ac:dyDescent="0.25">
      <c r="A242" s="4" t="s">
        <v>538</v>
      </c>
      <c r="B242" s="7" t="str">
        <f>_xll.AtlasFormulas.AtlasFunctions.AtlasTable("PROD",DataAreaId,"T.SalesTable","%CustAccount","","","","","","","SalesId",$A242)</f>
        <v>364-000015</v>
      </c>
      <c r="C242" s="7" t="str">
        <f>_xll.AtlasFormulas.AtlasFunctions.AtlasTable("PROD",DataAreaId,"T.CustTable","%Name","","","","","","","AccountNum",$B242)</f>
        <v>Vogel B.V.</v>
      </c>
      <c r="D242" s="4" t="s">
        <v>144</v>
      </c>
      <c r="E242" s="4" t="s">
        <v>145</v>
      </c>
      <c r="F242" s="6">
        <v>42901</v>
      </c>
      <c r="G242" s="4" t="s">
        <v>605</v>
      </c>
      <c r="H242" s="9">
        <v>12</v>
      </c>
      <c r="I242" s="6">
        <v>42902</v>
      </c>
      <c r="J242" s="4" t="s">
        <v>777</v>
      </c>
      <c r="K242" s="10" t="s">
        <v>2426</v>
      </c>
      <c r="L242" s="7">
        <f>_xll.AtlasFormulas.AtlasFunctions.AtlasBalance("PROD",DataAreaId,"T.LedgerTrans","Sum|AmountMST|0","","","","","","","AccountNum|Voucher","120010",$J242)</f>
        <v>0</v>
      </c>
      <c r="M242">
        <f>_xll.AtlasFormulas.AtlasFunctions.AtlasBalance("PROD",DataAreaId,"T.LedgerTrans","Sum|AmountMST|0","","","","","","","AccountNum|Voucher","120010",$K242)</f>
        <v>0</v>
      </c>
    </row>
    <row r="243" spans="1:13" x14ac:dyDescent="0.25">
      <c r="A243" s="4" t="s">
        <v>383</v>
      </c>
      <c r="B243" s="7" t="str">
        <f>_xll.AtlasFormulas.AtlasFunctions.AtlasTable("PROD",DataAreaId,"T.SalesTable","%CustAccount","","","","","","","SalesId",$A243)</f>
        <v>364-000010</v>
      </c>
      <c r="C243" s="7" t="str">
        <f>_xll.AtlasFormulas.AtlasFunctions.AtlasTable("PROD",DataAreaId,"T.CustTable","%Name","","","","","","","AccountNum",$B243)</f>
        <v>Balm Uitwendige Wapening B.V.</v>
      </c>
      <c r="D243" s="4" t="s">
        <v>144</v>
      </c>
      <c r="E243" s="4" t="s">
        <v>145</v>
      </c>
      <c r="F243" s="6">
        <v>42877</v>
      </c>
      <c r="G243" s="4" t="s">
        <v>605</v>
      </c>
      <c r="H243" s="9">
        <v>12</v>
      </c>
      <c r="I243" s="6">
        <v>42878</v>
      </c>
      <c r="J243" s="4" t="s">
        <v>779</v>
      </c>
      <c r="K243" s="10" t="s">
        <v>2427</v>
      </c>
      <c r="L243" s="7">
        <f>_xll.AtlasFormulas.AtlasFunctions.AtlasBalance("PROD",DataAreaId,"T.LedgerTrans","Sum|AmountMST|0","","","","","","","AccountNum|Voucher","120010",$J243)</f>
        <v>0</v>
      </c>
      <c r="M243">
        <f>_xll.AtlasFormulas.AtlasFunctions.AtlasBalance("PROD",DataAreaId,"T.LedgerTrans","Sum|AmountMST|0","","","","","","","AccountNum|Voucher","120010",$K243)</f>
        <v>0</v>
      </c>
    </row>
    <row r="244" spans="1:13" x14ac:dyDescent="0.25">
      <c r="A244" s="4" t="s">
        <v>546</v>
      </c>
      <c r="B244" s="7" t="str">
        <f>_xll.AtlasFormulas.AtlasFunctions.AtlasTable("PROD",DataAreaId,"T.SalesTable","%CustAccount","","","","","","","SalesId",$A244)</f>
        <v>364-000015</v>
      </c>
      <c r="C244" s="7" t="str">
        <f>_xll.AtlasFormulas.AtlasFunctions.AtlasTable("PROD",DataAreaId,"T.CustTable","%Name","","","","","","","AccountNum",$B244)</f>
        <v>Vogel B.V.</v>
      </c>
      <c r="D244" s="4" t="s">
        <v>144</v>
      </c>
      <c r="E244" s="4" t="s">
        <v>145</v>
      </c>
      <c r="F244" s="6">
        <v>42879</v>
      </c>
      <c r="G244" s="4" t="s">
        <v>605</v>
      </c>
      <c r="H244" s="9">
        <v>42</v>
      </c>
      <c r="I244" s="6">
        <v>42886</v>
      </c>
      <c r="J244" s="4" t="s">
        <v>778</v>
      </c>
      <c r="K244" s="10" t="s">
        <v>2428</v>
      </c>
      <c r="L244" s="7">
        <f>_xll.AtlasFormulas.AtlasFunctions.AtlasBalance("PROD",DataAreaId,"T.LedgerTrans","Sum|AmountMST|0","","","","","","","AccountNum|Voucher","120010",$J244)</f>
        <v>0</v>
      </c>
      <c r="M244">
        <f>_xll.AtlasFormulas.AtlasFunctions.AtlasBalance("PROD",DataAreaId,"T.LedgerTrans","Sum|AmountMST|0","","","","","","","AccountNum|Voucher","120010",$K244)</f>
        <v>0</v>
      </c>
    </row>
    <row r="245" spans="1:13" x14ac:dyDescent="0.25">
      <c r="A245" s="4" t="s">
        <v>546</v>
      </c>
      <c r="B245" s="7" t="str">
        <f>_xll.AtlasFormulas.AtlasFunctions.AtlasTable("PROD",DataAreaId,"T.SalesTable","%CustAccount","","","","","","","SalesId",$A245)</f>
        <v>364-000015</v>
      </c>
      <c r="C245" s="7" t="str">
        <f>_xll.AtlasFormulas.AtlasFunctions.AtlasTable("PROD",DataAreaId,"T.CustTable","%Name","","","","","","","AccountNum",$B245)</f>
        <v>Vogel B.V.</v>
      </c>
      <c r="D245" s="4" t="s">
        <v>144</v>
      </c>
      <c r="E245" s="4" t="s">
        <v>145</v>
      </c>
      <c r="F245" s="6">
        <v>42879</v>
      </c>
      <c r="G245" s="4" t="s">
        <v>605</v>
      </c>
      <c r="H245" s="9">
        <v>42</v>
      </c>
      <c r="I245" s="6">
        <v>42886</v>
      </c>
      <c r="J245" s="4" t="s">
        <v>778</v>
      </c>
      <c r="K245" s="10" t="s">
        <v>2428</v>
      </c>
      <c r="L245" s="7">
        <f>_xll.AtlasFormulas.AtlasFunctions.AtlasBalance("PROD",DataAreaId,"T.LedgerTrans","Sum|AmountMST|0","","","","","","","AccountNum|Voucher","120010",$J245)</f>
        <v>0</v>
      </c>
      <c r="M245">
        <f>_xll.AtlasFormulas.AtlasFunctions.AtlasBalance("PROD",DataAreaId,"T.LedgerTrans","Sum|AmountMST|0","","","","","","","AccountNum|Voucher","120010",$K245)</f>
        <v>0</v>
      </c>
    </row>
    <row r="246" spans="1:13" x14ac:dyDescent="0.25">
      <c r="A246" s="4" t="s">
        <v>382</v>
      </c>
      <c r="B246" s="7" t="str">
        <f>_xll.AtlasFormulas.AtlasFunctions.AtlasTable("PROD",DataAreaId,"T.SalesTable","%CustAccount","","","","","","","SalesId",$A246)</f>
        <v>364-000059</v>
      </c>
      <c r="C246" s="7" t="str">
        <f>_xll.AtlasFormulas.AtlasFunctions.AtlasTable("PROD",DataAreaId,"T.CustTable","%Name","","","","","","","AccountNum",$B246)</f>
        <v>Kreeft Betonrenovatie &amp; Injectietechnieken BV</v>
      </c>
      <c r="D246" s="4" t="s">
        <v>144</v>
      </c>
      <c r="E246" s="4" t="s">
        <v>145</v>
      </c>
      <c r="F246" s="6">
        <v>42858</v>
      </c>
      <c r="G246" s="4" t="s">
        <v>605</v>
      </c>
      <c r="H246" s="9">
        <v>96</v>
      </c>
      <c r="I246" s="6">
        <v>42863</v>
      </c>
      <c r="J246" s="4" t="s">
        <v>685</v>
      </c>
      <c r="K246" s="10" t="s">
        <v>2394</v>
      </c>
      <c r="L246" s="7">
        <f>_xll.AtlasFormulas.AtlasFunctions.AtlasBalance("PROD",DataAreaId,"T.LedgerTrans","Sum|AmountMST|0","","","","","","","AccountNum|Voucher","120010",$J246)</f>
        <v>0</v>
      </c>
      <c r="M246">
        <f>_xll.AtlasFormulas.AtlasFunctions.AtlasBalance("PROD",DataAreaId,"T.LedgerTrans","Sum|AmountMST|0","","","","","","","AccountNum|Voucher","120010",$K246)</f>
        <v>0</v>
      </c>
    </row>
    <row r="247" spans="1:13" x14ac:dyDescent="0.25">
      <c r="A247" s="4" t="s">
        <v>487</v>
      </c>
      <c r="B247" s="7" t="str">
        <f>_xll.AtlasFormulas.AtlasFunctions.AtlasTable("PROD",DataAreaId,"T.SalesTable","%CustAccount","","","","","","","SalesId",$A247)</f>
        <v>364-000014</v>
      </c>
      <c r="C247" s="7" t="str">
        <f>_xll.AtlasFormulas.AtlasFunctions.AtlasTable("PROD",DataAreaId,"T.CustTable","%Name","","","","","","","AccountNum",$B247)</f>
        <v>Rowij</v>
      </c>
      <c r="D247" s="4" t="s">
        <v>144</v>
      </c>
      <c r="E247" s="4" t="s">
        <v>145</v>
      </c>
      <c r="F247" s="6">
        <v>42828</v>
      </c>
      <c r="G247" s="4" t="s">
        <v>605</v>
      </c>
      <c r="H247" s="9">
        <v>96</v>
      </c>
      <c r="I247" s="6">
        <v>42832</v>
      </c>
      <c r="J247" s="4" t="s">
        <v>691</v>
      </c>
      <c r="K247" s="10" t="s">
        <v>2405</v>
      </c>
      <c r="L247" s="7">
        <f>_xll.AtlasFormulas.AtlasFunctions.AtlasBalance("PROD",DataAreaId,"T.LedgerTrans","Sum|AmountMST|0","","","","","","","AccountNum|Voucher","120010",$J247)</f>
        <v>0</v>
      </c>
      <c r="M247">
        <f>_xll.AtlasFormulas.AtlasFunctions.AtlasBalance("PROD",DataAreaId,"T.LedgerTrans","Sum|AmountMST|0","","","","","","","AccountNum|Voucher","120010",$K247)</f>
        <v>0</v>
      </c>
    </row>
    <row r="248" spans="1:13" x14ac:dyDescent="0.25">
      <c r="A248" s="4" t="s">
        <v>540</v>
      </c>
      <c r="B248" s="7" t="str">
        <f>_xll.AtlasFormulas.AtlasFunctions.AtlasTable("PROD",DataAreaId,"T.SalesTable","%CustAccount","","","","","","","SalesId",$A248)</f>
        <v>364-000014</v>
      </c>
      <c r="C248" s="7" t="str">
        <f>_xll.AtlasFormulas.AtlasFunctions.AtlasTable("PROD",DataAreaId,"T.CustTable","%Name","","","","","","","AccountNum",$B248)</f>
        <v>Rowij</v>
      </c>
      <c r="D248" s="4" t="s">
        <v>144</v>
      </c>
      <c r="E248" s="4" t="s">
        <v>145</v>
      </c>
      <c r="F248" s="6">
        <v>42760</v>
      </c>
      <c r="G248" s="4" t="s">
        <v>605</v>
      </c>
      <c r="H248" s="9">
        <v>96</v>
      </c>
      <c r="I248" s="6">
        <v>42761</v>
      </c>
      <c r="J248" s="4" t="s">
        <v>671</v>
      </c>
      <c r="K248" s="10" t="s">
        <v>2409</v>
      </c>
      <c r="L248" s="7">
        <f>_xll.AtlasFormulas.AtlasFunctions.AtlasBalance("PROD",DataAreaId,"T.LedgerTrans","Sum|AmountMST|0","","","","","","","AccountNum|Voucher","120010",$J248)</f>
        <v>0</v>
      </c>
      <c r="M248">
        <f>_xll.AtlasFormulas.AtlasFunctions.AtlasBalance("PROD",DataAreaId,"T.LedgerTrans","Sum|AmountMST|0","","","","","","","AccountNum|Voucher","120010",$K248)</f>
        <v>0</v>
      </c>
    </row>
    <row r="249" spans="1:13" x14ac:dyDescent="0.25">
      <c r="A249" s="4" t="s">
        <v>541</v>
      </c>
      <c r="B249" s="7" t="str">
        <f>_xll.AtlasFormulas.AtlasFunctions.AtlasTable("PROD",DataAreaId,"T.SalesTable","%CustAccount","","","","","","","SalesId",$A249)</f>
        <v>364-000010</v>
      </c>
      <c r="C249" s="7" t="str">
        <f>_xll.AtlasFormulas.AtlasFunctions.AtlasTable("PROD",DataAreaId,"T.CustTable","%Name","","","","","","","AccountNum",$B249)</f>
        <v>Balm Uitwendige Wapening B.V.</v>
      </c>
      <c r="D249" s="4" t="s">
        <v>144</v>
      </c>
      <c r="E249" s="4" t="s">
        <v>145</v>
      </c>
      <c r="F249" s="6">
        <v>42769</v>
      </c>
      <c r="G249" s="4" t="s">
        <v>605</v>
      </c>
      <c r="H249" s="9">
        <v>120</v>
      </c>
      <c r="I249" s="6">
        <v>42774</v>
      </c>
      <c r="J249" s="4" t="s">
        <v>780</v>
      </c>
      <c r="K249" s="10" t="s">
        <v>2429</v>
      </c>
      <c r="L249" s="7">
        <f>_xll.AtlasFormulas.AtlasFunctions.AtlasBalance("PROD",DataAreaId,"T.LedgerTrans","Sum|AmountMST|0","","","","","","","AccountNum|Voucher","120010",$J249)</f>
        <v>0</v>
      </c>
      <c r="M249">
        <f>_xll.AtlasFormulas.AtlasFunctions.AtlasBalance("PROD",DataAreaId,"T.LedgerTrans","Sum|AmountMST|0","","","","","","","AccountNum|Voucher","120010",$K249)</f>
        <v>0</v>
      </c>
    </row>
    <row r="250" spans="1:13" x14ac:dyDescent="0.25">
      <c r="A250" s="4" t="s">
        <v>515</v>
      </c>
      <c r="B250" s="7" t="str">
        <f>_xll.AtlasFormulas.AtlasFunctions.AtlasTable("PROD",DataAreaId,"T.SalesTable","%CustAccount","","","","","","","SalesId",$A250)</f>
        <v>364-000010</v>
      </c>
      <c r="C250" s="7" t="str">
        <f>_xll.AtlasFormulas.AtlasFunctions.AtlasTable("PROD",DataAreaId,"T.CustTable","%Name","","","","","","","AccountNum",$B250)</f>
        <v>Balm Uitwendige Wapening B.V.</v>
      </c>
      <c r="D250" s="4" t="s">
        <v>144</v>
      </c>
      <c r="E250" s="4" t="s">
        <v>145</v>
      </c>
      <c r="F250" s="6">
        <v>42781</v>
      </c>
      <c r="G250" s="4" t="s">
        <v>605</v>
      </c>
      <c r="H250" s="9">
        <v>42</v>
      </c>
      <c r="I250" s="6">
        <v>42790</v>
      </c>
      <c r="J250" s="4" t="s">
        <v>664</v>
      </c>
      <c r="K250" s="10" t="s">
        <v>2399</v>
      </c>
      <c r="L250" s="7">
        <f>_xll.AtlasFormulas.AtlasFunctions.AtlasBalance("PROD",DataAreaId,"T.LedgerTrans","Sum|AmountMST|0","","","","","","","AccountNum|Voucher","120010",$J250)</f>
        <v>0</v>
      </c>
      <c r="M250">
        <f>_xll.AtlasFormulas.AtlasFunctions.AtlasBalance("PROD",DataAreaId,"T.LedgerTrans","Sum|AmountMST|0","","","","","","","AccountNum|Voucher","120010",$K250)</f>
        <v>0</v>
      </c>
    </row>
    <row r="251" spans="1:13" x14ac:dyDescent="0.25">
      <c r="A251" s="4" t="s">
        <v>495</v>
      </c>
      <c r="B251" s="7" t="str">
        <f>_xll.AtlasFormulas.AtlasFunctions.AtlasTable("PROD",DataAreaId,"T.SalesTable","%CustAccount","","","","","","","SalesId",$A251)</f>
        <v>364-000010</v>
      </c>
      <c r="C251" s="7" t="str">
        <f>_xll.AtlasFormulas.AtlasFunctions.AtlasTable("PROD",DataAreaId,"T.CustTable","%Name","","","","","","","AccountNum",$B251)</f>
        <v>Balm Uitwendige Wapening B.V.</v>
      </c>
      <c r="D251" s="4" t="s">
        <v>144</v>
      </c>
      <c r="E251" s="4" t="s">
        <v>145</v>
      </c>
      <c r="F251" s="6">
        <v>42796</v>
      </c>
      <c r="G251" s="4" t="s">
        <v>605</v>
      </c>
      <c r="H251" s="9">
        <v>135</v>
      </c>
      <c r="I251" s="6">
        <v>42811</v>
      </c>
      <c r="J251" s="4" t="s">
        <v>674</v>
      </c>
      <c r="K251" s="10" t="s">
        <v>1763</v>
      </c>
      <c r="L251" s="7">
        <f>_xll.AtlasFormulas.AtlasFunctions.AtlasBalance("PROD",DataAreaId,"T.LedgerTrans","Sum|AmountMST|0","","","","","","","AccountNum|Voucher","120010",$J251)</f>
        <v>2885.11</v>
      </c>
      <c r="M251">
        <f>_xll.AtlasFormulas.AtlasFunctions.AtlasBalance("PROD",DataAreaId,"T.LedgerTrans","Sum|AmountMST|0","","","","","","","AccountNum|Voucher","120010",$K251)</f>
        <v>-3544.81</v>
      </c>
    </row>
    <row r="252" spans="1:13" x14ac:dyDescent="0.25">
      <c r="A252" s="4" t="s">
        <v>495</v>
      </c>
      <c r="B252" s="7" t="str">
        <f>_xll.AtlasFormulas.AtlasFunctions.AtlasTable("PROD",DataAreaId,"T.SalesTable","%CustAccount","","","","","","","SalesId",$A252)</f>
        <v>364-000010</v>
      </c>
      <c r="C252" s="7" t="str">
        <f>_xll.AtlasFormulas.AtlasFunctions.AtlasTable("PROD",DataAreaId,"T.CustTable","%Name","","","","","","","AccountNum",$B252)</f>
        <v>Balm Uitwendige Wapening B.V.</v>
      </c>
      <c r="D252" s="4" t="s">
        <v>144</v>
      </c>
      <c r="E252" s="4" t="s">
        <v>145</v>
      </c>
      <c r="F252" s="6">
        <v>42807</v>
      </c>
      <c r="G252" s="4" t="s">
        <v>605</v>
      </c>
      <c r="H252" s="9">
        <v>45</v>
      </c>
      <c r="I252" s="6">
        <v>42811</v>
      </c>
      <c r="J252" s="4" t="s">
        <v>781</v>
      </c>
      <c r="K252" s="10" t="s">
        <v>1763</v>
      </c>
      <c r="L252" s="7">
        <f>_xll.AtlasFormulas.AtlasFunctions.AtlasBalance("PROD",DataAreaId,"T.LedgerTrans","Sum|AmountMST|0","","","","","","","AccountNum|Voucher","120010",$J252)</f>
        <v>659.7</v>
      </c>
      <c r="M252">
        <f>_xll.AtlasFormulas.AtlasFunctions.AtlasBalance("PROD",DataAreaId,"T.LedgerTrans","Sum|AmountMST|0","","","","","","","AccountNum|Voucher","120010",$K252)</f>
        <v>-3544.81</v>
      </c>
    </row>
    <row r="253" spans="1:13" x14ac:dyDescent="0.25">
      <c r="A253" s="4" t="s">
        <v>543</v>
      </c>
      <c r="B253" s="7" t="str">
        <f>_xll.AtlasFormulas.AtlasFunctions.AtlasTable("PROD",DataAreaId,"T.SalesTable","%CustAccount","","","","","","","SalesId",$A253)</f>
        <v>364-000015</v>
      </c>
      <c r="C253" s="7" t="str">
        <f>_xll.AtlasFormulas.AtlasFunctions.AtlasTable("PROD",DataAreaId,"T.CustTable","%Name","","","","","","","AccountNum",$B253)</f>
        <v>Vogel B.V.</v>
      </c>
      <c r="D253" s="4" t="s">
        <v>144</v>
      </c>
      <c r="E253" s="4" t="s">
        <v>145</v>
      </c>
      <c r="F253" s="6">
        <v>42810</v>
      </c>
      <c r="G253" s="4" t="s">
        <v>605</v>
      </c>
      <c r="H253" s="9">
        <v>137.19999999999999</v>
      </c>
      <c r="I253" s="6">
        <v>42818</v>
      </c>
      <c r="J253" s="4" t="s">
        <v>782</v>
      </c>
      <c r="K253" s="10" t="s">
        <v>1780</v>
      </c>
      <c r="L253" s="7">
        <f>_xll.AtlasFormulas.AtlasFunctions.AtlasBalance("PROD",DataAreaId,"T.LedgerTrans","Sum|AmountMST|0","","","","","","","AccountNum|Voucher","120010",$J253)</f>
        <v>2646</v>
      </c>
      <c r="M253">
        <f>_xll.AtlasFormulas.AtlasFunctions.AtlasBalance("PROD",DataAreaId,"T.LedgerTrans","Sum|AmountMST|0","","","","","","","AccountNum|Voucher","120010",$K253)</f>
        <v>-2646</v>
      </c>
    </row>
    <row r="254" spans="1:13" x14ac:dyDescent="0.25">
      <c r="A254" s="4" t="s">
        <v>543</v>
      </c>
      <c r="B254" s="7" t="str">
        <f>_xll.AtlasFormulas.AtlasFunctions.AtlasTable("PROD",DataAreaId,"T.SalesTable","%CustAccount","","","","","","","SalesId",$A254)</f>
        <v>364-000015</v>
      </c>
      <c r="C254" s="7" t="str">
        <f>_xll.AtlasFormulas.AtlasFunctions.AtlasTable("PROD",DataAreaId,"T.CustTable","%Name","","","","","","","AccountNum",$B254)</f>
        <v>Vogel B.V.</v>
      </c>
      <c r="D254" s="4" t="s">
        <v>144</v>
      </c>
      <c r="E254" s="4" t="s">
        <v>145</v>
      </c>
      <c r="F254" s="6">
        <v>42810</v>
      </c>
      <c r="G254" s="4" t="s">
        <v>605</v>
      </c>
      <c r="H254" s="9">
        <v>30.8</v>
      </c>
      <c r="I254" s="6">
        <v>42818</v>
      </c>
      <c r="J254" s="4" t="s">
        <v>782</v>
      </c>
      <c r="K254" s="10" t="s">
        <v>1780</v>
      </c>
      <c r="L254" s="7">
        <f>_xll.AtlasFormulas.AtlasFunctions.AtlasBalance("PROD",DataAreaId,"T.LedgerTrans","Sum|AmountMST|0","","","","","","","AccountNum|Voucher","120010",$J254)</f>
        <v>2646</v>
      </c>
      <c r="M254">
        <f>_xll.AtlasFormulas.AtlasFunctions.AtlasBalance("PROD",DataAreaId,"T.LedgerTrans","Sum|AmountMST|0","","","","","","","AccountNum|Voucher","120010",$K254)</f>
        <v>-2646</v>
      </c>
    </row>
    <row r="255" spans="1:13" x14ac:dyDescent="0.25">
      <c r="A255" s="4" t="s">
        <v>542</v>
      </c>
      <c r="B255" s="7" t="str">
        <f>_xll.AtlasFormulas.AtlasFunctions.AtlasTable("PROD",DataAreaId,"T.SalesTable","%CustAccount","","","","","","","SalesId",$A255)</f>
        <v>364-000017</v>
      </c>
      <c r="C255" s="7" t="str">
        <f>_xll.AtlasFormulas.AtlasFunctions.AtlasTable("PROD",DataAreaId,"T.CustTable","%Name","","","","","","","AccountNum",$B255)</f>
        <v>Ervas International B.V.</v>
      </c>
      <c r="D255" s="4" t="s">
        <v>144</v>
      </c>
      <c r="E255" s="4" t="s">
        <v>145</v>
      </c>
      <c r="F255" s="6">
        <v>42802</v>
      </c>
      <c r="G255" s="4" t="s">
        <v>605</v>
      </c>
      <c r="H255" s="9">
        <v>18</v>
      </c>
      <c r="I255" s="6">
        <v>42804</v>
      </c>
      <c r="J255" s="4" t="s">
        <v>783</v>
      </c>
      <c r="K255" s="10" t="s">
        <v>2430</v>
      </c>
      <c r="L255" s="7">
        <f>_xll.AtlasFormulas.AtlasFunctions.AtlasBalance("PROD",DataAreaId,"T.LedgerTrans","Sum|AmountMST|0","","","","","","","AccountNum|Voucher","120010",$J255)</f>
        <v>0</v>
      </c>
      <c r="M255">
        <f>_xll.AtlasFormulas.AtlasFunctions.AtlasBalance("PROD",DataAreaId,"T.LedgerTrans","Sum|AmountMST|0","","","","","","","AccountNum|Voucher","120010",$K255)</f>
        <v>0</v>
      </c>
    </row>
    <row r="256" spans="1:13" x14ac:dyDescent="0.25">
      <c r="A256" s="4" t="s">
        <v>544</v>
      </c>
      <c r="B256" s="7" t="str">
        <f>_xll.AtlasFormulas.AtlasFunctions.AtlasTable("PROD",DataAreaId,"T.SalesTable","%CustAccount","","","","","","","SalesId",$A256)</f>
        <v>364-000015</v>
      </c>
      <c r="C256" s="7" t="str">
        <f>_xll.AtlasFormulas.AtlasFunctions.AtlasTable("PROD",DataAreaId,"T.CustTable","%Name","","","","","","","AccountNum",$B256)</f>
        <v>Vogel B.V.</v>
      </c>
      <c r="D256" s="4" t="s">
        <v>144</v>
      </c>
      <c r="E256" s="4" t="s">
        <v>145</v>
      </c>
      <c r="F256" s="6">
        <v>42817</v>
      </c>
      <c r="G256" s="4" t="s">
        <v>605</v>
      </c>
      <c r="H256" s="9">
        <v>138</v>
      </c>
      <c r="I256" s="6">
        <v>42823</v>
      </c>
      <c r="J256" s="4" t="s">
        <v>784</v>
      </c>
      <c r="K256" s="10" t="s">
        <v>1812</v>
      </c>
      <c r="L256" s="7">
        <f>_xll.AtlasFormulas.AtlasFunctions.AtlasBalance("PROD",DataAreaId,"T.LedgerTrans","Sum|AmountMST|0","","","","","","","AccountNum|Voucher","120010",$J256)</f>
        <v>1584</v>
      </c>
      <c r="M256">
        <f>_xll.AtlasFormulas.AtlasFunctions.AtlasBalance("PROD",DataAreaId,"T.LedgerTrans","Sum|AmountMST|0","","","","","","","AccountNum|Voucher","120010",$K256)</f>
        <v>-1584</v>
      </c>
    </row>
    <row r="257" spans="1:13" x14ac:dyDescent="0.25">
      <c r="A257" s="4" t="s">
        <v>544</v>
      </c>
      <c r="B257" s="7" t="str">
        <f>_xll.AtlasFormulas.AtlasFunctions.AtlasTable("PROD",DataAreaId,"T.SalesTable","%CustAccount","","","","","","","SalesId",$A257)</f>
        <v>364-000015</v>
      </c>
      <c r="C257" s="7" t="str">
        <f>_xll.AtlasFormulas.AtlasFunctions.AtlasTable("PROD",DataAreaId,"T.CustTable","%Name","","","","","","","AccountNum",$B257)</f>
        <v>Vogel B.V.</v>
      </c>
      <c r="D257" s="4" t="s">
        <v>144</v>
      </c>
      <c r="E257" s="4" t="s">
        <v>145</v>
      </c>
      <c r="F257" s="6">
        <v>42817</v>
      </c>
      <c r="G257" s="4" t="s">
        <v>605</v>
      </c>
      <c r="H257" s="9">
        <v>6</v>
      </c>
      <c r="I257" s="6">
        <v>42823</v>
      </c>
      <c r="J257" s="4" t="s">
        <v>784</v>
      </c>
      <c r="K257" s="10" t="s">
        <v>1812</v>
      </c>
      <c r="L257" s="7">
        <f>_xll.AtlasFormulas.AtlasFunctions.AtlasBalance("PROD",DataAreaId,"T.LedgerTrans","Sum|AmountMST|0","","","","","","","AccountNum|Voucher","120010",$J257)</f>
        <v>1584</v>
      </c>
      <c r="M257">
        <f>_xll.AtlasFormulas.AtlasFunctions.AtlasBalance("PROD",DataAreaId,"T.LedgerTrans","Sum|AmountMST|0","","","","","","","AccountNum|Voucher","120010",$K257)</f>
        <v>-1584</v>
      </c>
    </row>
    <row r="258" spans="1:13" x14ac:dyDescent="0.25">
      <c r="A258" s="4" t="s">
        <v>545</v>
      </c>
      <c r="B258" s="7" t="str">
        <f>_xll.AtlasFormulas.AtlasFunctions.AtlasTable("PROD",DataAreaId,"T.SalesTable","%CustAccount","","","","","","","SalesId",$A258)</f>
        <v>364-000010</v>
      </c>
      <c r="C258" s="7" t="str">
        <f>_xll.AtlasFormulas.AtlasFunctions.AtlasTable("PROD",DataAreaId,"T.CustTable","%Name","","","","","","","AccountNum",$B258)</f>
        <v>Balm Uitwendige Wapening B.V.</v>
      </c>
      <c r="D258" s="4" t="s">
        <v>144</v>
      </c>
      <c r="E258" s="4" t="s">
        <v>145</v>
      </c>
      <c r="F258" s="6">
        <v>42824</v>
      </c>
      <c r="G258" s="4" t="s">
        <v>605</v>
      </c>
      <c r="H258" s="9">
        <v>274.7</v>
      </c>
      <c r="I258" s="6">
        <v>42830</v>
      </c>
      <c r="J258" s="4" t="s">
        <v>785</v>
      </c>
      <c r="K258" s="10" t="s">
        <v>2431</v>
      </c>
      <c r="L258" s="7">
        <f>_xll.AtlasFormulas.AtlasFunctions.AtlasBalance("PROD",DataAreaId,"T.LedgerTrans","Sum|AmountMST|0","","","","","","","AccountNum|Voucher","120010",$J258)</f>
        <v>0</v>
      </c>
      <c r="M258">
        <f>_xll.AtlasFormulas.AtlasFunctions.AtlasBalance("PROD",DataAreaId,"T.LedgerTrans","Sum|AmountMST|0","","","","","","","AccountNum|Voucher","120010",$K258)</f>
        <v>0</v>
      </c>
    </row>
    <row r="259" spans="1:13" ht="30" x14ac:dyDescent="0.25">
      <c r="A259" s="4" t="s">
        <v>547</v>
      </c>
      <c r="B259" s="7" t="str">
        <f>_xll.AtlasFormulas.AtlasFunctions.AtlasTable("PROD",DataAreaId,"T.SalesTable","%CustAccount","","","","","","","SalesId",$A259)</f>
        <v>364-000015</v>
      </c>
      <c r="C259" s="7" t="str">
        <f>_xll.AtlasFormulas.AtlasFunctions.AtlasTable("PROD",DataAreaId,"T.CustTable","%Name","","","","","","","AccountNum",$B259)</f>
        <v>Vogel B.V.</v>
      </c>
      <c r="D259" s="4" t="s">
        <v>548</v>
      </c>
      <c r="E259" s="12" t="s">
        <v>549</v>
      </c>
      <c r="F259" s="6">
        <v>42879</v>
      </c>
      <c r="G259" s="4" t="s">
        <v>605</v>
      </c>
      <c r="H259" s="9">
        <v>22</v>
      </c>
      <c r="I259" s="6">
        <v>42886</v>
      </c>
      <c r="J259" s="4" t="s">
        <v>786</v>
      </c>
      <c r="K259" s="10" t="s">
        <v>2432</v>
      </c>
      <c r="L259" s="7">
        <f>_xll.AtlasFormulas.AtlasFunctions.AtlasBalance("PROD",DataAreaId,"T.LedgerTrans","Sum|AmountMST|0","","","","","","","AccountNum|Voucher","120010",$J259)</f>
        <v>0</v>
      </c>
      <c r="M259">
        <f>_xll.AtlasFormulas.AtlasFunctions.AtlasBalance("PROD",DataAreaId,"T.LedgerTrans","Sum|AmountMST|0","","","","","","","AccountNum|Voucher","120010",$K259)</f>
        <v>0</v>
      </c>
    </row>
    <row r="260" spans="1:13" ht="30" x14ac:dyDescent="0.25">
      <c r="A260" s="4" t="s">
        <v>492</v>
      </c>
      <c r="B260" s="7" t="str">
        <f>_xll.AtlasFormulas.AtlasFunctions.AtlasTable("PROD",DataAreaId,"T.SalesTable","%CustAccount","","","","","","","SalesId",$A260)</f>
        <v>364-000059</v>
      </c>
      <c r="C260" s="7" t="str">
        <f>_xll.AtlasFormulas.AtlasFunctions.AtlasTable("PROD",DataAreaId,"T.CustTable","%Name","","","","","","","AccountNum",$B260)</f>
        <v>Kreeft Betonrenovatie &amp; Injectietechnieken BV</v>
      </c>
      <c r="D260" s="4" t="s">
        <v>551</v>
      </c>
      <c r="E260" s="12" t="s">
        <v>552</v>
      </c>
      <c r="F260" s="6">
        <v>42892</v>
      </c>
      <c r="G260" s="4" t="s">
        <v>605</v>
      </c>
      <c r="H260" s="9">
        <v>2</v>
      </c>
      <c r="I260" s="6">
        <v>42894</v>
      </c>
      <c r="J260" s="4" t="s">
        <v>746</v>
      </c>
      <c r="K260" s="10" t="s">
        <v>2412</v>
      </c>
      <c r="L260" s="7">
        <f>_xll.AtlasFormulas.AtlasFunctions.AtlasBalance("PROD",DataAreaId,"T.LedgerTrans","Sum|AmountMST|0","","","","","","","AccountNum|Voucher","120010",$J260)</f>
        <v>0</v>
      </c>
      <c r="M260">
        <f>_xll.AtlasFormulas.AtlasFunctions.AtlasBalance("PROD",DataAreaId,"T.LedgerTrans","Sum|AmountMST|0","","","","","","","AccountNum|Voucher","120010",$K260)</f>
        <v>0</v>
      </c>
    </row>
    <row r="261" spans="1:13" ht="30" x14ac:dyDescent="0.25">
      <c r="A261" s="4" t="s">
        <v>554</v>
      </c>
      <c r="B261" s="7" t="str">
        <f>_xll.AtlasFormulas.AtlasFunctions.AtlasTable("PROD",DataAreaId,"T.SalesTable","%CustAccount","","","","","","","SalesId",$A261)</f>
        <v>364-000015</v>
      </c>
      <c r="C261" s="7" t="str">
        <f>_xll.AtlasFormulas.AtlasFunctions.AtlasTable("PROD",DataAreaId,"T.CustTable","%Name","","","","","","","AccountNum",$B261)</f>
        <v>Vogel B.V.</v>
      </c>
      <c r="D261" s="4" t="s">
        <v>551</v>
      </c>
      <c r="E261" s="12" t="s">
        <v>552</v>
      </c>
      <c r="F261" s="6">
        <v>42905</v>
      </c>
      <c r="G261" s="4" t="s">
        <v>605</v>
      </c>
      <c r="H261" s="9">
        <v>5</v>
      </c>
      <c r="I261" s="6">
        <v>42906</v>
      </c>
      <c r="J261" s="4" t="s">
        <v>750</v>
      </c>
      <c r="K261" s="10" t="s">
        <v>2416</v>
      </c>
      <c r="L261" s="7">
        <f>_xll.AtlasFormulas.AtlasFunctions.AtlasBalance("PROD",DataAreaId,"T.LedgerTrans","Sum|AmountMST|0","","","","","","","AccountNum|Voucher","120010",$J261)</f>
        <v>0</v>
      </c>
      <c r="M261">
        <f>_xll.AtlasFormulas.AtlasFunctions.AtlasBalance("PROD",DataAreaId,"T.LedgerTrans","Sum|AmountMST|0","","","","","","","AccountNum|Voucher","120010",$K261)</f>
        <v>0</v>
      </c>
    </row>
    <row r="262" spans="1:13" ht="30" x14ac:dyDescent="0.25">
      <c r="A262" s="4" t="s">
        <v>554</v>
      </c>
      <c r="B262" s="7" t="str">
        <f>_xll.AtlasFormulas.AtlasFunctions.AtlasTable("PROD",DataAreaId,"T.SalesTable","%CustAccount","","","","","","","SalesId",$A262)</f>
        <v>364-000015</v>
      </c>
      <c r="C262" s="7" t="str">
        <f>_xll.AtlasFormulas.AtlasFunctions.AtlasTable("PROD",DataAreaId,"T.CustTable","%Name","","","","","","","AccountNum",$B262)</f>
        <v>Vogel B.V.</v>
      </c>
      <c r="D262" s="4" t="s">
        <v>551</v>
      </c>
      <c r="E262" s="12" t="s">
        <v>552</v>
      </c>
      <c r="F262" s="6">
        <v>42905</v>
      </c>
      <c r="G262" s="4" t="s">
        <v>605</v>
      </c>
      <c r="H262" s="9">
        <v>1</v>
      </c>
      <c r="I262" s="6">
        <v>42906</v>
      </c>
      <c r="J262" s="4" t="s">
        <v>787</v>
      </c>
      <c r="K262" s="10" t="s">
        <v>2416</v>
      </c>
      <c r="L262" s="7">
        <f>_xll.AtlasFormulas.AtlasFunctions.AtlasBalance("PROD",DataAreaId,"T.LedgerTrans","Sum|AmountMST|0","","","","","","","AccountNum|Voucher","120010",$J262)</f>
        <v>0</v>
      </c>
      <c r="M262">
        <f>_xll.AtlasFormulas.AtlasFunctions.AtlasBalance("PROD",DataAreaId,"T.LedgerTrans","Sum|AmountMST|0","","","","","","","AccountNum|Voucher","120010",$K262)</f>
        <v>0</v>
      </c>
    </row>
    <row r="263" spans="1:13" ht="30" x14ac:dyDescent="0.25">
      <c r="A263" s="4" t="s">
        <v>484</v>
      </c>
      <c r="B263" s="7" t="str">
        <f>_xll.AtlasFormulas.AtlasFunctions.AtlasTable("PROD",DataAreaId,"T.SalesTable","%CustAccount","","","","","","","SalesId",$A263)</f>
        <v>364-000014</v>
      </c>
      <c r="C263" s="7" t="str">
        <f>_xll.AtlasFormulas.AtlasFunctions.AtlasTable("PROD",DataAreaId,"T.CustTable","%Name","","","","","","","AccountNum",$B263)</f>
        <v>Rowij</v>
      </c>
      <c r="D263" s="4" t="s">
        <v>551</v>
      </c>
      <c r="E263" s="12" t="s">
        <v>552</v>
      </c>
      <c r="F263" s="6">
        <v>42797</v>
      </c>
      <c r="G263" s="4" t="s">
        <v>605</v>
      </c>
      <c r="H263" s="9">
        <v>10</v>
      </c>
      <c r="I263" s="6">
        <v>42797</v>
      </c>
      <c r="J263" s="4" t="s">
        <v>668</v>
      </c>
      <c r="K263" s="10" t="s">
        <v>1700</v>
      </c>
      <c r="L263" s="7">
        <f>_xll.AtlasFormulas.AtlasFunctions.AtlasBalance("PROD",DataAreaId,"T.LedgerTrans","Sum|AmountMST|0","","","","","","","AccountNum|Voucher","120010",$J263)</f>
        <v>15067.56</v>
      </c>
      <c r="M263">
        <f>_xll.AtlasFormulas.AtlasFunctions.AtlasBalance("PROD",DataAreaId,"T.LedgerTrans","Sum|AmountMST|0","","","","","","","AccountNum|Voucher","120010",$K263)</f>
        <v>-15067.56</v>
      </c>
    </row>
    <row r="264" spans="1:13" ht="30" x14ac:dyDescent="0.25">
      <c r="A264" s="4" t="s">
        <v>515</v>
      </c>
      <c r="B264" s="7" t="str">
        <f>_xll.AtlasFormulas.AtlasFunctions.AtlasTable("PROD",DataAreaId,"T.SalesTable","%CustAccount","","","","","","","SalesId",$A264)</f>
        <v>364-000010</v>
      </c>
      <c r="C264" s="7" t="str">
        <f>_xll.AtlasFormulas.AtlasFunctions.AtlasTable("PROD",DataAreaId,"T.CustTable","%Name","","","","","","","AccountNum",$B264)</f>
        <v>Balm Uitwendige Wapening B.V.</v>
      </c>
      <c r="D264" s="4" t="s">
        <v>551</v>
      </c>
      <c r="E264" s="12" t="s">
        <v>552</v>
      </c>
      <c r="F264" s="6">
        <v>42781</v>
      </c>
      <c r="G264" s="4" t="s">
        <v>605</v>
      </c>
      <c r="H264" s="9">
        <v>10</v>
      </c>
      <c r="I264" s="6">
        <v>42790</v>
      </c>
      <c r="J264" s="4" t="s">
        <v>664</v>
      </c>
      <c r="K264" s="10" t="s">
        <v>2399</v>
      </c>
      <c r="L264" s="7">
        <f>_xll.AtlasFormulas.AtlasFunctions.AtlasBalance("PROD",DataAreaId,"T.LedgerTrans","Sum|AmountMST|0","","","","","","","AccountNum|Voucher","120010",$J264)</f>
        <v>0</v>
      </c>
      <c r="M264">
        <f>_xll.AtlasFormulas.AtlasFunctions.AtlasBalance("PROD",DataAreaId,"T.LedgerTrans","Sum|AmountMST|0","","","","","","","AccountNum|Voucher","120010",$K264)</f>
        <v>0</v>
      </c>
    </row>
    <row r="265" spans="1:13" ht="30" x14ac:dyDescent="0.25">
      <c r="A265" s="4" t="s">
        <v>550</v>
      </c>
      <c r="B265" s="7" t="str">
        <f>_xll.AtlasFormulas.AtlasFunctions.AtlasTable("PROD",DataAreaId,"T.SalesTable","%CustAccount","","","","","","","SalesId",$A265)</f>
        <v>364-000054</v>
      </c>
      <c r="C265" s="7" t="str">
        <f>_xll.AtlasFormulas.AtlasFunctions.AtlasTable("PROD",DataAreaId,"T.CustTable","%Name","","","","","","","AccountNum",$B265)</f>
        <v>Geco Composietbedrijf</v>
      </c>
      <c r="D265" s="4" t="s">
        <v>551</v>
      </c>
      <c r="E265" s="12" t="s">
        <v>552</v>
      </c>
      <c r="F265" s="6">
        <v>42765</v>
      </c>
      <c r="G265" s="4" t="s">
        <v>605</v>
      </c>
      <c r="H265" s="9">
        <v>1</v>
      </c>
      <c r="I265" s="6">
        <v>42774</v>
      </c>
      <c r="J265" s="4" t="s">
        <v>788</v>
      </c>
      <c r="K265" s="10" t="s">
        <v>1611</v>
      </c>
      <c r="L265" s="7">
        <f>_xll.AtlasFormulas.AtlasFunctions.AtlasBalance("PROD",DataAreaId,"T.LedgerTrans","Sum|AmountMST|0","","","","","","","AccountNum|Voucher","120010",$J265)</f>
        <v>19.25</v>
      </c>
      <c r="M265">
        <f>_xll.AtlasFormulas.AtlasFunctions.AtlasBalance("PROD",DataAreaId,"T.LedgerTrans","Sum|AmountMST|0","","","","","","","AccountNum|Voucher","120010",$K265)</f>
        <v>-94.25</v>
      </c>
    </row>
    <row r="266" spans="1:13" ht="30" x14ac:dyDescent="0.25">
      <c r="A266" s="4" t="s">
        <v>472</v>
      </c>
      <c r="B266" s="7" t="str">
        <f>_xll.AtlasFormulas.AtlasFunctions.AtlasTable("PROD",DataAreaId,"T.SalesTable","%CustAccount","","","","","","","SalesId",$A266)</f>
        <v>364-000175</v>
      </c>
      <c r="C266" s="7" t="str">
        <f>_xll.AtlasFormulas.AtlasFunctions.AtlasTable("PROD",DataAreaId,"T.CustTable","%Name","","","","","","","AccountNum",$B266)</f>
        <v>Desami SPRL</v>
      </c>
      <c r="D266" s="4" t="s">
        <v>551</v>
      </c>
      <c r="E266" s="12" t="s">
        <v>552</v>
      </c>
      <c r="F266" s="6">
        <v>42828</v>
      </c>
      <c r="G266" s="4" t="s">
        <v>605</v>
      </c>
      <c r="H266" s="9">
        <v>5</v>
      </c>
      <c r="I266" s="6">
        <v>42830</v>
      </c>
      <c r="J266" s="4" t="s">
        <v>686</v>
      </c>
      <c r="K266" s="10" t="s">
        <v>2395</v>
      </c>
      <c r="L266" s="7">
        <f>_xll.AtlasFormulas.AtlasFunctions.AtlasBalance("PROD",DataAreaId,"T.LedgerTrans","Sum|AmountMST|0","","","","","","","AccountNum|Voucher","120010",$J266)</f>
        <v>0</v>
      </c>
      <c r="M266">
        <f>_xll.AtlasFormulas.AtlasFunctions.AtlasBalance("PROD",DataAreaId,"T.LedgerTrans","Sum|AmountMST|0","","","","","","","AccountNum|Voucher","120010",$K266)</f>
        <v>0</v>
      </c>
    </row>
    <row r="267" spans="1:13" ht="30" x14ac:dyDescent="0.25">
      <c r="A267" s="4" t="s">
        <v>523</v>
      </c>
      <c r="B267" s="7" t="str">
        <f>_xll.AtlasFormulas.AtlasFunctions.AtlasTable("PROD",DataAreaId,"T.SalesTable","%CustAccount","","","","","","","SalesId",$A267)</f>
        <v>364-000018</v>
      </c>
      <c r="C267" s="7" t="str">
        <f>_xll.AtlasFormulas.AtlasFunctions.AtlasTable("PROD",DataAreaId,"T.CustTable","%Name","","","","","","","AccountNum",$B267)</f>
        <v>Tebecon B.V.</v>
      </c>
      <c r="D267" s="4" t="s">
        <v>551</v>
      </c>
      <c r="E267" s="12" t="s">
        <v>552</v>
      </c>
      <c r="F267" s="6">
        <v>42851</v>
      </c>
      <c r="G267" s="4" t="s">
        <v>605</v>
      </c>
      <c r="H267" s="9">
        <v>6</v>
      </c>
      <c r="I267" s="6">
        <v>42863</v>
      </c>
      <c r="J267" s="4" t="s">
        <v>667</v>
      </c>
      <c r="K267" s="10" t="s">
        <v>2393</v>
      </c>
      <c r="L267" s="7">
        <f>_xll.AtlasFormulas.AtlasFunctions.AtlasBalance("PROD",DataAreaId,"T.LedgerTrans","Sum|AmountMST|0","","","","","","","AccountNum|Voucher","120010",$J267)</f>
        <v>0</v>
      </c>
      <c r="M267">
        <f>_xll.AtlasFormulas.AtlasFunctions.AtlasBalance("PROD",DataAreaId,"T.LedgerTrans","Sum|AmountMST|0","","","","","","","AccountNum|Voucher","120010",$K267)</f>
        <v>0</v>
      </c>
    </row>
    <row r="268" spans="1:13" ht="30" x14ac:dyDescent="0.25">
      <c r="A268" s="4" t="s">
        <v>489</v>
      </c>
      <c r="B268" s="7" t="str">
        <f>_xll.AtlasFormulas.AtlasFunctions.AtlasTable("PROD",DataAreaId,"T.SalesTable","%CustAccount","","","","","","","SalesId",$A268)</f>
        <v>364-000089</v>
      </c>
      <c r="C268" s="7" t="str">
        <f>_xll.AtlasFormulas.AtlasFunctions.AtlasTable("PROD",DataAreaId,"T.CustTable","%Name","","","","","","","AccountNum",$B268)</f>
        <v>Kiwitz Jaki B.V.</v>
      </c>
      <c r="D268" s="4" t="s">
        <v>551</v>
      </c>
      <c r="E268" s="12" t="s">
        <v>552</v>
      </c>
      <c r="F268" s="6">
        <v>42860</v>
      </c>
      <c r="G268" s="4" t="s">
        <v>605</v>
      </c>
      <c r="H268" s="9">
        <v>4</v>
      </c>
      <c r="I268" s="6">
        <v>42867</v>
      </c>
      <c r="J268" s="4" t="s">
        <v>692</v>
      </c>
      <c r="K268" s="10" t="s">
        <v>2402</v>
      </c>
      <c r="L268" s="7">
        <f>_xll.AtlasFormulas.AtlasFunctions.AtlasBalance("PROD",DataAreaId,"T.LedgerTrans","Sum|AmountMST|0","","","","","","","AccountNum|Voucher","120010",$J268)</f>
        <v>0</v>
      </c>
      <c r="M268">
        <f>_xll.AtlasFormulas.AtlasFunctions.AtlasBalance("PROD",DataAreaId,"T.LedgerTrans","Sum|AmountMST|0","","","","","","","AccountNum|Voucher","120010",$K268)</f>
        <v>0</v>
      </c>
    </row>
    <row r="269" spans="1:13" ht="30" x14ac:dyDescent="0.25">
      <c r="A269" s="4" t="s">
        <v>507</v>
      </c>
      <c r="B269" s="7" t="str">
        <f>_xll.AtlasFormulas.AtlasFunctions.AtlasTable("PROD",DataAreaId,"T.SalesTable","%CustAccount","","","","","","","SalesId",$A269)</f>
        <v>364-000059</v>
      </c>
      <c r="C269" s="7" t="str">
        <f>_xll.AtlasFormulas.AtlasFunctions.AtlasTable("PROD",DataAreaId,"T.CustTable","%Name","","","","","","","AccountNum",$B269)</f>
        <v>Kreeft Betonrenovatie &amp; Injectietechnieken BV</v>
      </c>
      <c r="D269" s="4" t="s">
        <v>551</v>
      </c>
      <c r="E269" s="12" t="s">
        <v>552</v>
      </c>
      <c r="F269" s="6">
        <v>42860</v>
      </c>
      <c r="G269" s="4" t="s">
        <v>605</v>
      </c>
      <c r="H269" s="9">
        <v>2</v>
      </c>
      <c r="I269" s="6">
        <v>42867</v>
      </c>
      <c r="J269" s="4" t="s">
        <v>764</v>
      </c>
      <c r="K269" s="10" t="s">
        <v>2422</v>
      </c>
      <c r="L269" s="7">
        <f>_xll.AtlasFormulas.AtlasFunctions.AtlasBalance("PROD",DataAreaId,"T.LedgerTrans","Sum|AmountMST|0","","","","","","","AccountNum|Voucher","120010",$J269)</f>
        <v>0</v>
      </c>
      <c r="M269">
        <f>_xll.AtlasFormulas.AtlasFunctions.AtlasBalance("PROD",DataAreaId,"T.LedgerTrans","Sum|AmountMST|0","","","","","","","AccountNum|Voucher","120010",$K269)</f>
        <v>0</v>
      </c>
    </row>
    <row r="270" spans="1:13" ht="30" x14ac:dyDescent="0.25">
      <c r="A270" s="4" t="s">
        <v>500</v>
      </c>
      <c r="B270" s="7" t="str">
        <f>_xll.AtlasFormulas.AtlasFunctions.AtlasTable("PROD",DataAreaId,"T.SalesTable","%CustAccount","","","","","","","SalesId",$A270)</f>
        <v>364-000015</v>
      </c>
      <c r="C270" s="7" t="str">
        <f>_xll.AtlasFormulas.AtlasFunctions.AtlasTable("PROD",DataAreaId,"T.CustTable","%Name","","","","","","","AccountNum",$B270)</f>
        <v>Vogel B.V.</v>
      </c>
      <c r="D270" s="4" t="s">
        <v>551</v>
      </c>
      <c r="E270" s="12" t="s">
        <v>552</v>
      </c>
      <c r="F270" s="6">
        <v>42866</v>
      </c>
      <c r="G270" s="4" t="s">
        <v>605</v>
      </c>
      <c r="H270" s="9">
        <v>1</v>
      </c>
      <c r="I270" s="6">
        <v>42867</v>
      </c>
      <c r="J270" s="4" t="s">
        <v>697</v>
      </c>
      <c r="K270" s="10" t="s">
        <v>2043</v>
      </c>
      <c r="L270" s="7">
        <f>_xll.AtlasFormulas.AtlasFunctions.AtlasBalance("PROD",DataAreaId,"T.LedgerTrans","Sum|AmountMST|0","","","","","","","AccountNum|Voucher","120010",$J270)</f>
        <v>45</v>
      </c>
      <c r="M270">
        <f>_xll.AtlasFormulas.AtlasFunctions.AtlasBalance("PROD",DataAreaId,"T.LedgerTrans","Sum|AmountMST|0","","","","","","","AccountNum|Voucher","120010",$K270)</f>
        <v>-45</v>
      </c>
    </row>
    <row r="271" spans="1:13" ht="30" x14ac:dyDescent="0.25">
      <c r="A271" s="4" t="s">
        <v>553</v>
      </c>
      <c r="B271" s="7" t="str">
        <f>_xll.AtlasFormulas.AtlasFunctions.AtlasTable("PROD",DataAreaId,"T.SalesTable","%CustAccount","","","","","","","SalesId",$A271)</f>
        <v>364-000004</v>
      </c>
      <c r="C271" s="7" t="str">
        <f>_xll.AtlasFormulas.AtlasFunctions.AtlasTable("PROD",DataAreaId,"T.CustTable","%Name","","","","","","","AccountNum",$B271)</f>
        <v>Rendon</v>
      </c>
      <c r="D271" s="4" t="s">
        <v>551</v>
      </c>
      <c r="E271" s="12" t="s">
        <v>552</v>
      </c>
      <c r="F271" s="6">
        <v>42871</v>
      </c>
      <c r="G271" s="4" t="s">
        <v>605</v>
      </c>
      <c r="H271" s="9">
        <v>5</v>
      </c>
      <c r="I271" s="6">
        <v>42879</v>
      </c>
      <c r="J271" s="4" t="s">
        <v>789</v>
      </c>
      <c r="K271" s="10" t="s">
        <v>2132</v>
      </c>
      <c r="L271" s="7">
        <f>_xll.AtlasFormulas.AtlasFunctions.AtlasBalance("PROD",DataAreaId,"T.LedgerTrans","Sum|AmountMST|0","","","","","","","AccountNum|Voucher","120010",$J271)</f>
        <v>108.75</v>
      </c>
      <c r="M271">
        <f>_xll.AtlasFormulas.AtlasFunctions.AtlasBalance("PROD",DataAreaId,"T.LedgerTrans","Sum|AmountMST|0","","","","","","","AccountNum|Voucher","120010",$K271)</f>
        <v>-108.75</v>
      </c>
    </row>
    <row r="272" spans="1:13" ht="30" x14ac:dyDescent="0.25">
      <c r="A272" s="4" t="s">
        <v>523</v>
      </c>
      <c r="B272" s="7" t="str">
        <f>_xll.AtlasFormulas.AtlasFunctions.AtlasTable("PROD",DataAreaId,"T.SalesTable","%CustAccount","","","","","","","SalesId",$A272)</f>
        <v>364-000018</v>
      </c>
      <c r="C272" s="7" t="str">
        <f>_xll.AtlasFormulas.AtlasFunctions.AtlasTable("PROD",DataAreaId,"T.CustTable","%Name","","","","","","","AccountNum",$B272)</f>
        <v>Tebecon B.V.</v>
      </c>
      <c r="D272" s="4" t="s">
        <v>555</v>
      </c>
      <c r="E272" s="12" t="s">
        <v>556</v>
      </c>
      <c r="F272" s="6">
        <v>42851</v>
      </c>
      <c r="G272" s="4" t="s">
        <v>605</v>
      </c>
      <c r="H272" s="9">
        <v>2</v>
      </c>
      <c r="I272" s="6">
        <v>42863</v>
      </c>
      <c r="J272" s="4" t="s">
        <v>667</v>
      </c>
      <c r="K272" s="10" t="s">
        <v>2393</v>
      </c>
      <c r="L272" s="7">
        <f>_xll.AtlasFormulas.AtlasFunctions.AtlasBalance("PROD",DataAreaId,"T.LedgerTrans","Sum|AmountMST|0","","","","","","","AccountNum|Voucher","120010",$J272)</f>
        <v>0</v>
      </c>
      <c r="M272">
        <f>_xll.AtlasFormulas.AtlasFunctions.AtlasBalance("PROD",DataAreaId,"T.LedgerTrans","Sum|AmountMST|0","","","","","","","AccountNum|Voucher","120010",$K272)</f>
        <v>0</v>
      </c>
    </row>
    <row r="273" spans="1:13" x14ac:dyDescent="0.25">
      <c r="A273" s="4" t="s">
        <v>495</v>
      </c>
      <c r="B273" s="7" t="str">
        <f>_xll.AtlasFormulas.AtlasFunctions.AtlasTable("PROD",DataAreaId,"T.SalesTable","%CustAccount","","","","","","","SalesId",$A273)</f>
        <v>364-000010</v>
      </c>
      <c r="C273" s="7" t="str">
        <f>_xll.AtlasFormulas.AtlasFunctions.AtlasTable("PROD",DataAreaId,"T.CustTable","%Name","","","","","","","AccountNum",$B273)</f>
        <v>Balm Uitwendige Wapening B.V.</v>
      </c>
      <c r="D273" s="4" t="s">
        <v>55</v>
      </c>
      <c r="E273" s="4" t="s">
        <v>557</v>
      </c>
      <c r="F273" s="6">
        <v>42796</v>
      </c>
      <c r="G273" s="4" t="s">
        <v>605</v>
      </c>
      <c r="H273" s="9">
        <v>21</v>
      </c>
      <c r="I273" s="6">
        <v>42811</v>
      </c>
      <c r="J273" s="4" t="s">
        <v>674</v>
      </c>
      <c r="K273" s="10" t="s">
        <v>1763</v>
      </c>
      <c r="L273" s="7">
        <f>_xll.AtlasFormulas.AtlasFunctions.AtlasBalance("PROD",DataAreaId,"T.LedgerTrans","Sum|AmountMST|0","","","","","","","AccountNum|Voucher","120010",$J273)</f>
        <v>2885.11</v>
      </c>
      <c r="M273">
        <f>_xll.AtlasFormulas.AtlasFunctions.AtlasBalance("PROD",DataAreaId,"T.LedgerTrans","Sum|AmountMST|0","","","","","","","AccountNum|Voucher","120010",$K273)</f>
        <v>-3544.81</v>
      </c>
    </row>
    <row r="274" spans="1:13" x14ac:dyDescent="0.25">
      <c r="A274" s="4" t="s">
        <v>498</v>
      </c>
      <c r="B274" s="7" t="str">
        <f>_xll.AtlasFormulas.AtlasFunctions.AtlasTable("PROD",DataAreaId,"T.SalesTable","%CustAccount","","","","","","","SalesId",$A274)</f>
        <v>364-000014</v>
      </c>
      <c r="C274" s="7" t="str">
        <f>_xll.AtlasFormulas.AtlasFunctions.AtlasTable("PROD",DataAreaId,"T.CustTable","%Name","","","","","","","AccountNum",$B274)</f>
        <v>Rowij</v>
      </c>
      <c r="D274" s="4" t="s">
        <v>55</v>
      </c>
      <c r="E274" s="4" t="s">
        <v>557</v>
      </c>
      <c r="F274" s="6">
        <v>42815</v>
      </c>
      <c r="G274" s="4" t="s">
        <v>605</v>
      </c>
      <c r="H274" s="9">
        <v>1</v>
      </c>
      <c r="I274" s="6">
        <v>42822</v>
      </c>
      <c r="J274" s="4" t="s">
        <v>765</v>
      </c>
      <c r="K274" s="10" t="s">
        <v>659</v>
      </c>
      <c r="L274" s="7">
        <f>_xll.AtlasFormulas.AtlasFunctions.AtlasBalance("PROD",DataAreaId,"T.LedgerTrans","Sum|AmountMST|0","","","","","","","AccountNum|Voucher","120010",$J274)</f>
        <v>0</v>
      </c>
      <c r="M274">
        <f>_xll.AtlasFormulas.AtlasFunctions.AtlasBalance("PROD",DataAreaId,"T.LedgerTrans","Sum|AmountMST|0","","","","","","","AccountNum|Voucher","120010",$K274)</f>
        <v>0</v>
      </c>
    </row>
    <row r="275" spans="1:13" x14ac:dyDescent="0.25">
      <c r="A275" s="4" t="s">
        <v>511</v>
      </c>
      <c r="B275" s="7" t="str">
        <f>_xll.AtlasFormulas.AtlasFunctions.AtlasTable("PROD",DataAreaId,"T.SalesTable","%CustAccount","","","","","","","SalesId",$A275)</f>
        <v>364-000010</v>
      </c>
      <c r="C275" s="7" t="str">
        <f>_xll.AtlasFormulas.AtlasFunctions.AtlasTable("PROD",DataAreaId,"T.CustTable","%Name","","","","","","","AccountNum",$B275)</f>
        <v>Balm Uitwendige Wapening B.V.</v>
      </c>
      <c r="D275" s="4" t="s">
        <v>57</v>
      </c>
      <c r="E275" s="4" t="s">
        <v>56</v>
      </c>
      <c r="F275" s="6">
        <v>42775</v>
      </c>
      <c r="G275" s="4" t="s">
        <v>605</v>
      </c>
      <c r="H275" s="9">
        <v>100</v>
      </c>
      <c r="I275" s="6">
        <v>42775</v>
      </c>
      <c r="J275" s="4" t="s">
        <v>670</v>
      </c>
      <c r="K275" s="10" t="s">
        <v>1632</v>
      </c>
      <c r="L275" s="7">
        <f>_xll.AtlasFormulas.AtlasFunctions.AtlasBalance("PROD",DataAreaId,"T.LedgerTrans","Sum|AmountMST|0","","","","","","","AccountNum|Voucher","120010",$J275)</f>
        <v>6097.5</v>
      </c>
      <c r="M275">
        <f>_xll.AtlasFormulas.AtlasFunctions.AtlasBalance("PROD",DataAreaId,"T.LedgerTrans","Sum|AmountMST|0","","","","","","","AccountNum|Voucher","120010",$K275)</f>
        <v>-6097.5</v>
      </c>
    </row>
    <row r="276" spans="1:13" x14ac:dyDescent="0.25">
      <c r="A276" s="4" t="s">
        <v>511</v>
      </c>
      <c r="B276" s="7" t="str">
        <f>_xll.AtlasFormulas.AtlasFunctions.AtlasTable("PROD",DataAreaId,"T.SalesTable","%CustAccount","","","","","","","SalesId",$A276)</f>
        <v>364-000010</v>
      </c>
      <c r="C276" s="7" t="str">
        <f>_xll.AtlasFormulas.AtlasFunctions.AtlasTable("PROD",DataAreaId,"T.CustTable","%Name","","","","","","","AccountNum",$B276)</f>
        <v>Balm Uitwendige Wapening B.V.</v>
      </c>
      <c r="D276" s="4" t="s">
        <v>57</v>
      </c>
      <c r="E276" s="4" t="s">
        <v>56</v>
      </c>
      <c r="F276" s="6">
        <v>42775</v>
      </c>
      <c r="G276" s="4" t="s">
        <v>605</v>
      </c>
      <c r="H276" s="9">
        <v>100</v>
      </c>
      <c r="I276" s="6">
        <v>42775</v>
      </c>
      <c r="J276" s="4" t="s">
        <v>670</v>
      </c>
      <c r="K276" s="10" t="s">
        <v>1632</v>
      </c>
      <c r="L276" s="7">
        <f>_xll.AtlasFormulas.AtlasFunctions.AtlasBalance("PROD",DataAreaId,"T.LedgerTrans","Sum|AmountMST|0","","","","","","","AccountNum|Voucher","120010",$J276)</f>
        <v>6097.5</v>
      </c>
      <c r="M276">
        <f>_xll.AtlasFormulas.AtlasFunctions.AtlasBalance("PROD",DataAreaId,"T.LedgerTrans","Sum|AmountMST|0","","","","","","","AccountNum|Voucher","120010",$K276)</f>
        <v>-6097.5</v>
      </c>
    </row>
    <row r="277" spans="1:13" x14ac:dyDescent="0.25">
      <c r="A277" s="4" t="s">
        <v>511</v>
      </c>
      <c r="B277" s="7" t="str">
        <f>_xll.AtlasFormulas.AtlasFunctions.AtlasTable("PROD",DataAreaId,"T.SalesTable","%CustAccount","","","","","","","SalesId",$A277)</f>
        <v>364-000010</v>
      </c>
      <c r="C277" s="7" t="str">
        <f>_xll.AtlasFormulas.AtlasFunctions.AtlasTable("PROD",DataAreaId,"T.CustTable","%Name","","","","","","","AccountNum",$B277)</f>
        <v>Balm Uitwendige Wapening B.V.</v>
      </c>
      <c r="D277" s="4" t="s">
        <v>57</v>
      </c>
      <c r="E277" s="4" t="s">
        <v>56</v>
      </c>
      <c r="F277" s="6">
        <v>42775</v>
      </c>
      <c r="G277" s="4" t="s">
        <v>605</v>
      </c>
      <c r="H277" s="9">
        <v>100</v>
      </c>
      <c r="I277" s="6">
        <v>42775</v>
      </c>
      <c r="J277" s="4" t="s">
        <v>670</v>
      </c>
      <c r="K277" s="10" t="s">
        <v>1632</v>
      </c>
      <c r="L277" s="7">
        <f>_xll.AtlasFormulas.AtlasFunctions.AtlasBalance("PROD",DataAreaId,"T.LedgerTrans","Sum|AmountMST|0","","","","","","","AccountNum|Voucher","120010",$J277)</f>
        <v>6097.5</v>
      </c>
      <c r="M277">
        <f>_xll.AtlasFormulas.AtlasFunctions.AtlasBalance("PROD",DataAreaId,"T.LedgerTrans","Sum|AmountMST|0","","","","","","","AccountNum|Voucher","120010",$K277)</f>
        <v>-6097.5</v>
      </c>
    </row>
    <row r="278" spans="1:13" x14ac:dyDescent="0.25">
      <c r="A278" s="4" t="s">
        <v>272</v>
      </c>
      <c r="B278" s="7" t="str">
        <f>_xll.AtlasFormulas.AtlasFunctions.AtlasTable("PROD",DataAreaId,"T.SalesTable","%CustAccount","","","","","","","SalesId",$A278)</f>
        <v>364-000033</v>
      </c>
      <c r="C278" s="7" t="str">
        <f>_xll.AtlasFormulas.AtlasFunctions.AtlasTable("PROD",DataAreaId,"T.CustTable","%Name","","","","","","","AccountNum",$B278)</f>
        <v>KWS Infra Diemen</v>
      </c>
      <c r="D278" s="4" t="s">
        <v>122</v>
      </c>
      <c r="E278" s="4" t="s">
        <v>123</v>
      </c>
      <c r="F278" s="6">
        <v>42909</v>
      </c>
      <c r="G278" s="4" t="s">
        <v>605</v>
      </c>
      <c r="H278" s="9">
        <v>90</v>
      </c>
      <c r="I278" s="6">
        <v>42909</v>
      </c>
      <c r="J278" s="4" t="s">
        <v>2383</v>
      </c>
      <c r="K278" s="10" t="s">
        <v>2383</v>
      </c>
      <c r="L278" s="7">
        <f>_xll.AtlasFormulas.AtlasFunctions.AtlasBalance("PROD",DataAreaId,"T.LedgerTrans","Sum|AmountMST|0","","","","","","","AccountNum|Voucher","120010",$J278)</f>
        <v>0</v>
      </c>
      <c r="M278">
        <f>_xll.AtlasFormulas.AtlasFunctions.AtlasBalance("PROD",DataAreaId,"T.LedgerTrans","Sum|AmountMST|0","","","","","","","AccountNum|Voucher","120010",$K278)</f>
        <v>0</v>
      </c>
    </row>
    <row r="279" spans="1:13" x14ac:dyDescent="0.25">
      <c r="A279" s="4" t="s">
        <v>1109</v>
      </c>
      <c r="B279" s="7" t="str">
        <f>_xll.AtlasFormulas.AtlasFunctions.AtlasTable("PROD",DataAreaId,"T.SalesTable","%CustAccount","","","","","","","SalesId",$A279)</f>
        <v>364-000002</v>
      </c>
      <c r="C279" s="7" t="str">
        <f>_xll.AtlasFormulas.AtlasFunctions.AtlasTable("PROD",DataAreaId,"T.CustTable","%Name","","","","","","","AccountNum",$B279)</f>
        <v>Aannemingsbedrijf De Jong en Zoon Beesd B.V.</v>
      </c>
      <c r="D279" s="4" t="s">
        <v>122</v>
      </c>
      <c r="E279" s="4" t="s">
        <v>123</v>
      </c>
      <c r="F279" s="6">
        <v>42909</v>
      </c>
      <c r="G279" s="4" t="s">
        <v>605</v>
      </c>
      <c r="H279" s="9">
        <v>39</v>
      </c>
      <c r="I279" s="6">
        <v>42914</v>
      </c>
      <c r="J279" s="4" t="s">
        <v>1110</v>
      </c>
      <c r="K279" s="10" t="s">
        <v>2381</v>
      </c>
      <c r="L279" s="7">
        <f>_xll.AtlasFormulas.AtlasFunctions.AtlasBalance("PROD",DataAreaId,"T.LedgerTrans","Sum|AmountMST|0","","","","","","","AccountNum|Voucher","120010",$J279)</f>
        <v>5699.7</v>
      </c>
      <c r="M279">
        <f>_xll.AtlasFormulas.AtlasFunctions.AtlasBalance("PROD",DataAreaId,"T.LedgerTrans","Sum|AmountMST|0","","","","","","","AccountNum|Voucher","120010",$K279)</f>
        <v>-99.45</v>
      </c>
    </row>
    <row r="280" spans="1:13" x14ac:dyDescent="0.25">
      <c r="A280" s="4" t="s">
        <v>272</v>
      </c>
      <c r="B280" s="7" t="str">
        <f>_xll.AtlasFormulas.AtlasFunctions.AtlasTable("PROD",DataAreaId,"T.SalesTable","%CustAccount","","","","","","","SalesId",$A280)</f>
        <v>364-000033</v>
      </c>
      <c r="C280" s="7" t="str">
        <f>_xll.AtlasFormulas.AtlasFunctions.AtlasTable("PROD",DataAreaId,"T.CustTable","%Name","","","","","","","AccountNum",$B280)</f>
        <v>KWS Infra Diemen</v>
      </c>
      <c r="D280" s="4" t="s">
        <v>122</v>
      </c>
      <c r="E280" s="4" t="s">
        <v>123</v>
      </c>
      <c r="F280" s="6">
        <v>42909</v>
      </c>
      <c r="G280" s="4" t="s">
        <v>605</v>
      </c>
      <c r="H280" s="9">
        <v>90</v>
      </c>
      <c r="I280" s="6">
        <v>42909</v>
      </c>
      <c r="J280" s="4" t="s">
        <v>1097</v>
      </c>
      <c r="K280" s="10" t="s">
        <v>2333</v>
      </c>
      <c r="L280" s="7">
        <f>_xll.AtlasFormulas.AtlasFunctions.AtlasBalance("PROD",DataAreaId,"T.LedgerTrans","Sum|AmountMST|0","","","","","","","AccountNum|Voucher","120010",$J280)</f>
        <v>1605.75</v>
      </c>
      <c r="M280">
        <f>_xll.AtlasFormulas.AtlasFunctions.AtlasBalance("PROD",DataAreaId,"T.LedgerTrans","Sum|AmountMST|0","","","","","","","AccountNum|Voucher","120010",$K280)</f>
        <v>-279</v>
      </c>
    </row>
    <row r="281" spans="1:13" x14ac:dyDescent="0.25">
      <c r="A281" s="4" t="s">
        <v>284</v>
      </c>
      <c r="B281" s="7" t="str">
        <f>_xll.AtlasFormulas.AtlasFunctions.AtlasTable("PROD",DataAreaId,"T.SalesTable","%CustAccount","","","","","","","SalesId",$A281)</f>
        <v>364-000055</v>
      </c>
      <c r="C281" s="7" t="str">
        <f>_xll.AtlasFormulas.AtlasFunctions.AtlasTable("PROD",DataAreaId,"T.CustTable","%Name","","","","","","","AccountNum",$B281)</f>
        <v>Aannemingsmaatschappij van Gelder B.V.</v>
      </c>
      <c r="D281" s="4" t="s">
        <v>122</v>
      </c>
      <c r="E281" s="4" t="s">
        <v>123</v>
      </c>
      <c r="F281" s="6">
        <v>42824</v>
      </c>
      <c r="G281" s="4" t="s">
        <v>605</v>
      </c>
      <c r="H281" s="9">
        <v>195</v>
      </c>
      <c r="I281" s="6">
        <v>42835</v>
      </c>
      <c r="J281" s="4" t="s">
        <v>799</v>
      </c>
      <c r="K281" s="10" t="s">
        <v>654</v>
      </c>
      <c r="L281" s="7">
        <f>_xll.AtlasFormulas.AtlasFunctions.AtlasBalance("PROD",DataAreaId,"T.LedgerTrans","Sum|AmountMST|0","","","","","","","AccountNum|Voucher","120010",$J281)</f>
        <v>5297.8</v>
      </c>
      <c r="M281">
        <f>_xll.AtlasFormulas.AtlasFunctions.AtlasBalance("PROD",DataAreaId,"T.LedgerTrans","Sum|AmountMST|0","","","","","","","AccountNum|Voucher","120010",$K281)</f>
        <v>-594.75</v>
      </c>
    </row>
    <row r="282" spans="1:13" x14ac:dyDescent="0.25">
      <c r="A282" s="4" t="s">
        <v>283</v>
      </c>
      <c r="B282" s="7" t="str">
        <f>_xll.AtlasFormulas.AtlasFunctions.AtlasTable("PROD",DataAreaId,"T.SalesTable","%CustAccount","","","","","","","SalesId",$A282)</f>
        <v>364-000055</v>
      </c>
      <c r="C282" s="7" t="str">
        <f>_xll.AtlasFormulas.AtlasFunctions.AtlasTable("PROD",DataAreaId,"T.CustTable","%Name","","","","","","","AccountNum",$B282)</f>
        <v>Aannemingsmaatschappij van Gelder B.V.</v>
      </c>
      <c r="D282" s="4" t="s">
        <v>122</v>
      </c>
      <c r="E282" s="4" t="s">
        <v>123</v>
      </c>
      <c r="F282" s="6">
        <v>42822</v>
      </c>
      <c r="G282" s="4" t="s">
        <v>605</v>
      </c>
      <c r="H282" s="9">
        <v>780</v>
      </c>
      <c r="I282" s="6">
        <v>42837</v>
      </c>
      <c r="J282" s="4" t="s">
        <v>800</v>
      </c>
      <c r="K282" s="10" t="s">
        <v>1892</v>
      </c>
      <c r="L282" s="7">
        <f>_xll.AtlasFormulas.AtlasFunctions.AtlasBalance("PROD",DataAreaId,"T.LedgerTrans","Sum|AmountMST|0","","","","","","","AccountNum|Voucher","120010",$J282)</f>
        <v>4262.38</v>
      </c>
      <c r="M282">
        <f>_xll.AtlasFormulas.AtlasFunctions.AtlasBalance("PROD",DataAreaId,"T.LedgerTrans","Sum|AmountMST|0","","","","","","","AccountNum|Voucher","120010",$K282)</f>
        <v>-4298.97</v>
      </c>
    </row>
    <row r="283" spans="1:13" x14ac:dyDescent="0.25">
      <c r="A283" s="4" t="s">
        <v>283</v>
      </c>
      <c r="B283" s="7" t="str">
        <f>_xll.AtlasFormulas.AtlasFunctions.AtlasTable("PROD",DataAreaId,"T.SalesTable","%CustAccount","","","","","","","SalesId",$A283)</f>
        <v>364-000055</v>
      </c>
      <c r="C283" s="7" t="str">
        <f>_xll.AtlasFormulas.AtlasFunctions.AtlasTable("PROD",DataAreaId,"T.CustTable","%Name","","","","","","","AccountNum",$B283)</f>
        <v>Aannemingsmaatschappij van Gelder B.V.</v>
      </c>
      <c r="D283" s="4" t="s">
        <v>122</v>
      </c>
      <c r="E283" s="4" t="s">
        <v>123</v>
      </c>
      <c r="F283" s="6">
        <v>42835</v>
      </c>
      <c r="G283" s="4" t="s">
        <v>605</v>
      </c>
      <c r="H283" s="9">
        <v>195</v>
      </c>
      <c r="I283" s="6">
        <v>42837</v>
      </c>
      <c r="J283" s="4" t="s">
        <v>801</v>
      </c>
      <c r="K283" s="10" t="s">
        <v>1892</v>
      </c>
      <c r="L283" s="7">
        <f>_xll.AtlasFormulas.AtlasFunctions.AtlasBalance("PROD",DataAreaId,"T.LedgerTrans","Sum|AmountMST|0","","","","","","","AccountNum|Voucher","120010",$J283)</f>
        <v>594.75</v>
      </c>
      <c r="M283">
        <f>_xll.AtlasFormulas.AtlasFunctions.AtlasBalance("PROD",DataAreaId,"T.LedgerTrans","Sum|AmountMST|0","","","","","","","AccountNum|Voucher","120010",$K283)</f>
        <v>-4298.97</v>
      </c>
    </row>
    <row r="284" spans="1:13" x14ac:dyDescent="0.25">
      <c r="A284" s="4" t="s">
        <v>282</v>
      </c>
      <c r="B284" s="7" t="str">
        <f>_xll.AtlasFormulas.AtlasFunctions.AtlasTable("PROD",DataAreaId,"T.SalesTable","%CustAccount","","","","","","","SalesId",$A284)</f>
        <v>364-000055</v>
      </c>
      <c r="C284" s="7" t="str">
        <f>_xll.AtlasFormulas.AtlasFunctions.AtlasTable("PROD",DataAreaId,"T.CustTable","%Name","","","","","","","AccountNum",$B284)</f>
        <v>Aannemingsmaatschappij van Gelder B.V.</v>
      </c>
      <c r="D284" s="4" t="s">
        <v>122</v>
      </c>
      <c r="E284" s="4" t="s">
        <v>123</v>
      </c>
      <c r="F284" s="6">
        <v>42811</v>
      </c>
      <c r="G284" s="4" t="s">
        <v>605</v>
      </c>
      <c r="H284" s="9">
        <v>1248</v>
      </c>
      <c r="I284" s="6">
        <v>42837</v>
      </c>
      <c r="J284" s="4" t="s">
        <v>802</v>
      </c>
      <c r="K284" s="10" t="s">
        <v>1890</v>
      </c>
      <c r="L284" s="7">
        <f>_xll.AtlasFormulas.AtlasFunctions.AtlasBalance("PROD",DataAreaId,"T.LedgerTrans","Sum|AmountMST|0","","","","","","","AccountNum|Voucher","120010",$J284)</f>
        <v>6128.93</v>
      </c>
      <c r="M284">
        <f>_xll.AtlasFormulas.AtlasFunctions.AtlasBalance("PROD",DataAreaId,"T.LedgerTrans","Sum|AmountMST|0","","","","","","","AccountNum|Voucher","120010",$K284)</f>
        <v>-4478.93</v>
      </c>
    </row>
    <row r="285" spans="1:13" x14ac:dyDescent="0.25">
      <c r="A285" s="4" t="s">
        <v>467</v>
      </c>
      <c r="B285" s="7" t="str">
        <f>_xll.AtlasFormulas.AtlasFunctions.AtlasTable("PROD",DataAreaId,"T.SalesTable","%CustAccount","","","","","","","SalesId",$A285)</f>
        <v>364-000099</v>
      </c>
      <c r="C285" s="7" t="str">
        <f>_xll.AtlasFormulas.AtlasFunctions.AtlasTable("PROD",DataAreaId,"T.CustTable","%Name","","","","","","","AccountNum",$B285)</f>
        <v>KWS Infra Zwijndrecht</v>
      </c>
      <c r="D285" s="4" t="s">
        <v>122</v>
      </c>
      <c r="E285" s="4" t="s">
        <v>123</v>
      </c>
      <c r="F285" s="6">
        <v>42829</v>
      </c>
      <c r="G285" s="4" t="s">
        <v>605</v>
      </c>
      <c r="H285" s="9">
        <v>936</v>
      </c>
      <c r="I285" s="6">
        <v>42832</v>
      </c>
      <c r="J285" s="4" t="s">
        <v>803</v>
      </c>
      <c r="K285" s="10" t="s">
        <v>2433</v>
      </c>
      <c r="L285" s="7">
        <f>_xll.AtlasFormulas.AtlasFunctions.AtlasBalance("PROD",DataAreaId,"T.LedgerTrans","Sum|AmountMST|0","","","","","","","AccountNum|Voucher","120010",$J285)</f>
        <v>0</v>
      </c>
      <c r="M285">
        <f>_xll.AtlasFormulas.AtlasFunctions.AtlasBalance("PROD",DataAreaId,"T.LedgerTrans","Sum|AmountMST|0","","","","","","","AccountNum|Voucher","120010",$K285)</f>
        <v>0</v>
      </c>
    </row>
    <row r="286" spans="1:13" x14ac:dyDescent="0.25">
      <c r="A286" s="4" t="s">
        <v>467</v>
      </c>
      <c r="B286" s="7" t="str">
        <f>_xll.AtlasFormulas.AtlasFunctions.AtlasTable("PROD",DataAreaId,"T.SalesTable","%CustAccount","","","","","","","SalesId",$A286)</f>
        <v>364-000099</v>
      </c>
      <c r="C286" s="7" t="str">
        <f>_xll.AtlasFormulas.AtlasFunctions.AtlasTable("PROD",DataAreaId,"T.CustTable","%Name","","","","","","","AccountNum",$B286)</f>
        <v>KWS Infra Zwijndrecht</v>
      </c>
      <c r="D286" s="4" t="s">
        <v>122</v>
      </c>
      <c r="E286" s="4" t="s">
        <v>123</v>
      </c>
      <c r="F286" s="6">
        <v>42829</v>
      </c>
      <c r="G286" s="4" t="s">
        <v>605</v>
      </c>
      <c r="H286" s="9">
        <v>234</v>
      </c>
      <c r="I286" s="6">
        <v>42831</v>
      </c>
      <c r="J286" s="4" t="s">
        <v>803</v>
      </c>
      <c r="K286" s="10" t="s">
        <v>647</v>
      </c>
      <c r="L286" s="7">
        <f>_xll.AtlasFormulas.AtlasFunctions.AtlasBalance("PROD",DataAreaId,"T.LedgerTrans","Sum|AmountMST|0","","","","","","","AccountNum|Voucher","120010",$J286)</f>
        <v>0</v>
      </c>
      <c r="M286">
        <f>_xll.AtlasFormulas.AtlasFunctions.AtlasBalance("PROD",DataAreaId,"T.LedgerTrans","Sum|AmountMST|0","","","","","","","AccountNum|Voucher","120010",$K286)</f>
        <v>0</v>
      </c>
    </row>
    <row r="287" spans="1:13" x14ac:dyDescent="0.25">
      <c r="A287" s="4" t="s">
        <v>457</v>
      </c>
      <c r="B287" s="7" t="str">
        <f>_xll.AtlasFormulas.AtlasFunctions.AtlasTable("PROD",DataAreaId,"T.SalesTable","%CustAccount","","","","","","","SalesId",$A287)</f>
        <v>364-000006</v>
      </c>
      <c r="C287" s="7" t="str">
        <f>_xll.AtlasFormulas.AtlasFunctions.AtlasTable("PROD",DataAreaId,"T.CustTable","%Name","","","","","","","AccountNum",$B287)</f>
        <v>KWS infra bv Utrecht</v>
      </c>
      <c r="D287" s="4" t="s">
        <v>119</v>
      </c>
      <c r="E287" s="4" t="s">
        <v>112</v>
      </c>
      <c r="F287" s="6">
        <v>42870</v>
      </c>
      <c r="G287" s="4" t="s">
        <v>605</v>
      </c>
      <c r="H287" s="9">
        <v>390</v>
      </c>
      <c r="I287" s="6">
        <v>42870</v>
      </c>
      <c r="J287" s="4" t="s">
        <v>646</v>
      </c>
      <c r="K287" s="10" t="s">
        <v>2067</v>
      </c>
      <c r="L287" s="7">
        <f>_xll.AtlasFormulas.AtlasFunctions.AtlasBalance("PROD",DataAreaId,"T.LedgerTrans","Sum|AmountMST|0","","","","","","","AccountNum|Voucher","120010",$J287)</f>
        <v>-1540.5</v>
      </c>
      <c r="M287">
        <f>_xll.AtlasFormulas.AtlasFunctions.AtlasBalance("PROD",DataAreaId,"T.LedgerTrans","Sum|AmountMST|0","","","","","","","AccountNum|Voucher","120010",$K287)</f>
        <v>-1033.5</v>
      </c>
    </row>
    <row r="288" spans="1:13" x14ac:dyDescent="0.25">
      <c r="A288" s="4" t="s">
        <v>458</v>
      </c>
      <c r="B288" s="7" t="str">
        <f>_xll.AtlasFormulas.AtlasFunctions.AtlasTable("PROD",DataAreaId,"T.SalesTable","%CustAccount","","","","","","","SalesId",$A288)</f>
        <v>364-000153</v>
      </c>
      <c r="C288" s="7" t="str">
        <f>_xll.AtlasFormulas.AtlasFunctions.AtlasTable("PROD",DataAreaId,"T.CustTable","%Name","","","","","","","AccountNum",$B288)</f>
        <v>Rochette Investments NV</v>
      </c>
      <c r="D288" s="4" t="s">
        <v>119</v>
      </c>
      <c r="E288" s="4" t="s">
        <v>112</v>
      </c>
      <c r="F288" s="6">
        <v>42870</v>
      </c>
      <c r="G288" s="4" t="s">
        <v>605</v>
      </c>
      <c r="H288" s="9">
        <v>780</v>
      </c>
      <c r="I288" s="6">
        <v>42872</v>
      </c>
      <c r="J288" s="4" t="s">
        <v>839</v>
      </c>
      <c r="K288" s="10" t="s">
        <v>2088</v>
      </c>
      <c r="L288" s="7">
        <f>_xll.AtlasFormulas.AtlasFunctions.AtlasBalance("PROD",DataAreaId,"T.LedgerTrans","Sum|AmountMST|0","","","","","","","AccountNum|Voucher","120010",$J288)</f>
        <v>1755</v>
      </c>
      <c r="M288">
        <f>_xll.AtlasFormulas.AtlasFunctions.AtlasBalance("PROD",DataAreaId,"T.LedgerTrans","Sum|AmountMST|0","","","","","","","AccountNum|Voucher","120010",$K288)</f>
        <v>-1755</v>
      </c>
    </row>
    <row r="289" spans="1:13" x14ac:dyDescent="0.25">
      <c r="A289" s="4" t="s">
        <v>456</v>
      </c>
      <c r="B289" s="7" t="str">
        <f>_xll.AtlasFormulas.AtlasFunctions.AtlasTable("PROD",DataAreaId,"T.SalesTable","%CustAccount","","","","","","","SalesId",$A289)</f>
        <v>364-000107</v>
      </c>
      <c r="C289" s="7" t="str">
        <f>_xll.AtlasFormulas.AtlasFunctions.AtlasTable("PROD",DataAreaId,"T.CustTable","%Name","","","","","","","AccountNum",$B289)</f>
        <v>Boskalis NL B.V.</v>
      </c>
      <c r="D289" s="4" t="s">
        <v>119</v>
      </c>
      <c r="E289" s="4" t="s">
        <v>112</v>
      </c>
      <c r="F289" s="6">
        <v>42867</v>
      </c>
      <c r="G289" s="4" t="s">
        <v>605</v>
      </c>
      <c r="H289" s="9">
        <v>975</v>
      </c>
      <c r="I289" s="6">
        <v>42870</v>
      </c>
      <c r="J289" s="4" t="s">
        <v>840</v>
      </c>
      <c r="K289" s="10" t="s">
        <v>2434</v>
      </c>
      <c r="L289" s="7">
        <f>_xll.AtlasFormulas.AtlasFunctions.AtlasBalance("PROD",DataAreaId,"T.LedgerTrans","Sum|AmountMST|0","","","","","","","AccountNum|Voucher","120010",$J289)</f>
        <v>0</v>
      </c>
      <c r="M289">
        <f>_xll.AtlasFormulas.AtlasFunctions.AtlasBalance("PROD",DataAreaId,"T.LedgerTrans","Sum|AmountMST|0","","","","","","","AccountNum|Voucher","120010",$K289)</f>
        <v>0</v>
      </c>
    </row>
    <row r="290" spans="1:13" x14ac:dyDescent="0.25">
      <c r="A290" s="4" t="s">
        <v>287</v>
      </c>
      <c r="B290" s="7" t="str">
        <f>_xll.AtlasFormulas.AtlasFunctions.AtlasTable("PROD",DataAreaId,"T.SalesTable","%CustAccount","","","","","","","SalesId",$A290)</f>
        <v>364-000107</v>
      </c>
      <c r="C290" s="7" t="str">
        <f>_xll.AtlasFormulas.AtlasFunctions.AtlasTable("PROD",DataAreaId,"T.CustTable","%Name","","","","","","","AccountNum",$B290)</f>
        <v>Boskalis NL B.V.</v>
      </c>
      <c r="D290" s="4" t="s">
        <v>119</v>
      </c>
      <c r="E290" s="4" t="s">
        <v>112</v>
      </c>
      <c r="F290" s="6">
        <v>42838</v>
      </c>
      <c r="G290" s="4" t="s">
        <v>605</v>
      </c>
      <c r="H290" s="9">
        <v>585</v>
      </c>
      <c r="I290" s="6">
        <v>42838</v>
      </c>
      <c r="J290" s="4" t="s">
        <v>841</v>
      </c>
      <c r="K290" s="10" t="s">
        <v>1910</v>
      </c>
      <c r="L290" s="7">
        <f>_xll.AtlasFormulas.AtlasFunctions.AtlasBalance("PROD",DataAreaId,"T.LedgerTrans","Sum|AmountMST|0","","","","","","","AccountNum|Voucher","120010",$J290)</f>
        <v>2466</v>
      </c>
      <c r="M290">
        <f>_xll.AtlasFormulas.AtlasFunctions.AtlasBalance("PROD",DataAreaId,"T.LedgerTrans","Sum|AmountMST|0","","","","","","","AccountNum|Voucher","120010",$K290)</f>
        <v>-1521</v>
      </c>
    </row>
    <row r="291" spans="1:13" x14ac:dyDescent="0.25">
      <c r="A291" s="4" t="s">
        <v>394</v>
      </c>
      <c r="B291" s="7" t="str">
        <f>_xll.AtlasFormulas.AtlasFunctions.AtlasTable("PROD",DataAreaId,"T.SalesTable","%CustAccount","","","","","","","SalesId",$A291)</f>
        <v>364-000065</v>
      </c>
      <c r="C291" s="7" t="str">
        <f>_xll.AtlasFormulas.AtlasFunctions.AtlasTable("PROD",DataAreaId,"T.CustTable","%Name","","","","","","","AccountNum",$B291)</f>
        <v>Gebr. van der Lee</v>
      </c>
      <c r="D291" s="4" t="s">
        <v>119</v>
      </c>
      <c r="E291" s="4" t="s">
        <v>112</v>
      </c>
      <c r="F291" s="6">
        <v>42831</v>
      </c>
      <c r="G291" s="4" t="s">
        <v>605</v>
      </c>
      <c r="H291" s="9">
        <v>3900</v>
      </c>
      <c r="I291" s="6">
        <v>42838</v>
      </c>
      <c r="J291" s="4" t="s">
        <v>714</v>
      </c>
      <c r="K291" s="10" t="s">
        <v>1914</v>
      </c>
      <c r="L291" s="7">
        <f>_xll.AtlasFormulas.AtlasFunctions.AtlasBalance("PROD",DataAreaId,"T.LedgerTrans","Sum|AmountMST|0","","","","","","","AccountNum|Voucher","120010",$J291)</f>
        <v>9629.75</v>
      </c>
      <c r="M291">
        <f>_xll.AtlasFormulas.AtlasFunctions.AtlasBalance("PROD",DataAreaId,"T.LedgerTrans","Sum|AmountMST|0","","","","","","","AccountNum|Voucher","120010",$K291)</f>
        <v>-9629.75</v>
      </c>
    </row>
    <row r="292" spans="1:13" x14ac:dyDescent="0.25">
      <c r="A292" s="4" t="s">
        <v>397</v>
      </c>
      <c r="B292" s="7" t="str">
        <f>_xll.AtlasFormulas.AtlasFunctions.AtlasTable("PROD",DataAreaId,"T.SalesTable","%CustAccount","","","","","","","SalesId",$A292)</f>
        <v>364-000007</v>
      </c>
      <c r="C292" s="7" t="str">
        <f>_xll.AtlasFormulas.AtlasFunctions.AtlasTable("PROD",DataAreaId,"T.CustTable","%Name","","","","","","","AccountNum",$B292)</f>
        <v>Versluys &amp; Zoon B.V.</v>
      </c>
      <c r="D292" s="4" t="s">
        <v>119</v>
      </c>
      <c r="E292" s="4" t="s">
        <v>112</v>
      </c>
      <c r="F292" s="6">
        <v>42849</v>
      </c>
      <c r="G292" s="4" t="s">
        <v>605</v>
      </c>
      <c r="H292" s="9">
        <v>390</v>
      </c>
      <c r="I292" s="6">
        <v>42863</v>
      </c>
      <c r="J292" s="4" t="s">
        <v>842</v>
      </c>
      <c r="K292" s="10" t="s">
        <v>1967</v>
      </c>
      <c r="L292" s="7">
        <f>_xll.AtlasFormulas.AtlasFunctions.AtlasBalance("PROD",DataAreaId,"T.LedgerTrans","Sum|AmountMST|0","","","","","","","AccountNum|Voucher","120010",$J292)</f>
        <v>2079.08</v>
      </c>
      <c r="M292">
        <f>_xll.AtlasFormulas.AtlasFunctions.AtlasBalance("PROD",DataAreaId,"T.LedgerTrans","Sum|AmountMST|0","","","","","","","AccountNum|Voucher","120010",$K292)</f>
        <v>-2079.08</v>
      </c>
    </row>
    <row r="293" spans="1:13" x14ac:dyDescent="0.25">
      <c r="A293" s="4" t="s">
        <v>453</v>
      </c>
      <c r="B293" s="7" t="str">
        <f>_xll.AtlasFormulas.AtlasFunctions.AtlasTable("PROD",DataAreaId,"T.SalesTable","%CustAccount","","","","","","","SalesId",$A293)</f>
        <v>364-000021</v>
      </c>
      <c r="C293" s="7" t="str">
        <f>_xll.AtlasFormulas.AtlasFunctions.AtlasTable("PROD",DataAreaId,"T.CustTable","%Name","","","","","","","AccountNum",$B293)</f>
        <v>Gebr van Kessel Wegenbouw B.V (Buren)</v>
      </c>
      <c r="D293" s="4" t="s">
        <v>119</v>
      </c>
      <c r="E293" s="4" t="s">
        <v>112</v>
      </c>
      <c r="F293" s="6">
        <v>42824</v>
      </c>
      <c r="G293" s="4" t="s">
        <v>605</v>
      </c>
      <c r="H293" s="9">
        <v>195</v>
      </c>
      <c r="I293" s="6">
        <v>42863</v>
      </c>
      <c r="J293" s="4" t="s">
        <v>843</v>
      </c>
      <c r="K293" s="10" t="s">
        <v>1963</v>
      </c>
      <c r="L293" s="7">
        <f>_xll.AtlasFormulas.AtlasFunctions.AtlasBalance("PROD",DataAreaId,"T.LedgerTrans","Sum|AmountMST|0","","","","","","","AccountNum|Voucher","120010",$J293)</f>
        <v>516.75</v>
      </c>
      <c r="M293">
        <f>_xll.AtlasFormulas.AtlasFunctions.AtlasBalance("PROD",DataAreaId,"T.LedgerTrans","Sum|AmountMST|0","","","","","","","AccountNum|Voucher","120010",$K293)</f>
        <v>-581.75</v>
      </c>
    </row>
    <row r="294" spans="1:13" x14ac:dyDescent="0.25">
      <c r="A294" s="4" t="s">
        <v>434</v>
      </c>
      <c r="B294" s="7" t="str">
        <f>_xll.AtlasFormulas.AtlasFunctions.AtlasTable("PROD",DataAreaId,"T.SalesTable","%CustAccount","","","","","","","SalesId",$A294)</f>
        <v>364-000034</v>
      </c>
      <c r="C294" s="7" t="str">
        <f>_xll.AtlasFormulas.AtlasFunctions.AtlasTable("PROD",DataAreaId,"T.CustTable","%Name","","","","","","","AccountNum",$B294)</f>
        <v>Mouwrik Waardenburg B.V.</v>
      </c>
      <c r="D294" s="4" t="s">
        <v>119</v>
      </c>
      <c r="E294" s="4" t="s">
        <v>112</v>
      </c>
      <c r="F294" s="6">
        <v>42837</v>
      </c>
      <c r="G294" s="4" t="s">
        <v>605</v>
      </c>
      <c r="H294" s="9">
        <v>195</v>
      </c>
      <c r="I294" s="6">
        <v>42863</v>
      </c>
      <c r="J294" s="4" t="s">
        <v>709</v>
      </c>
      <c r="K294" s="10" t="s">
        <v>1971</v>
      </c>
      <c r="L294" s="7">
        <f>_xll.AtlasFormulas.AtlasFunctions.AtlasBalance("PROD",DataAreaId,"T.LedgerTrans","Sum|AmountMST|0","","","","","","","AccountNum|Voucher","120010",$J294)</f>
        <v>1033.25</v>
      </c>
      <c r="M294">
        <f>_xll.AtlasFormulas.AtlasFunctions.AtlasBalance("PROD",DataAreaId,"T.LedgerTrans","Sum|AmountMST|0","","","","","","","AccountNum|Voucher","120010",$K294)</f>
        <v>-1033.25</v>
      </c>
    </row>
    <row r="295" spans="1:13" x14ac:dyDescent="0.25">
      <c r="A295" s="4" t="s">
        <v>395</v>
      </c>
      <c r="B295" s="7" t="str">
        <f>_xll.AtlasFormulas.AtlasFunctions.AtlasTable("PROD",DataAreaId,"T.SalesTable","%CustAccount","","","","","","","SalesId",$A295)</f>
        <v>364-000065</v>
      </c>
      <c r="C295" s="7" t="str">
        <f>_xll.AtlasFormulas.AtlasFunctions.AtlasTable("PROD",DataAreaId,"T.CustTable","%Name","","","","","","","AccountNum",$B295)</f>
        <v>Gebr. van der Lee</v>
      </c>
      <c r="D295" s="4" t="s">
        <v>119</v>
      </c>
      <c r="E295" s="4" t="s">
        <v>112</v>
      </c>
      <c r="F295" s="6">
        <v>42849</v>
      </c>
      <c r="G295" s="4" t="s">
        <v>605</v>
      </c>
      <c r="H295" s="9">
        <v>2340</v>
      </c>
      <c r="I295" s="6">
        <v>42863</v>
      </c>
      <c r="J295" s="4" t="s">
        <v>844</v>
      </c>
      <c r="K295" s="10" t="s">
        <v>1981</v>
      </c>
      <c r="L295" s="7">
        <f>_xll.AtlasFormulas.AtlasFunctions.AtlasBalance("PROD",DataAreaId,"T.LedgerTrans","Sum|AmountMST|0","","","","","","","AccountNum|Voucher","120010",$J295)</f>
        <v>5592.38</v>
      </c>
      <c r="M295">
        <f>_xll.AtlasFormulas.AtlasFunctions.AtlasBalance("PROD",DataAreaId,"T.LedgerTrans","Sum|AmountMST|0","","","","","","","AccountNum|Voucher","120010",$K295)</f>
        <v>-5592.38</v>
      </c>
    </row>
    <row r="296" spans="1:13" x14ac:dyDescent="0.25">
      <c r="A296" s="4" t="s">
        <v>396</v>
      </c>
      <c r="B296" s="7" t="str">
        <f>_xll.AtlasFormulas.AtlasFunctions.AtlasTable("PROD",DataAreaId,"T.SalesTable","%CustAccount","","","","","","","SalesId",$A296)</f>
        <v>364-000065</v>
      </c>
      <c r="C296" s="7" t="str">
        <f>_xll.AtlasFormulas.AtlasFunctions.AtlasTable("PROD",DataAreaId,"T.CustTable","%Name","","","","","","","AccountNum",$B296)</f>
        <v>Gebr. van der Lee</v>
      </c>
      <c r="D296" s="4" t="s">
        <v>119</v>
      </c>
      <c r="E296" s="4" t="s">
        <v>112</v>
      </c>
      <c r="F296" s="6">
        <v>42849</v>
      </c>
      <c r="G296" s="4" t="s">
        <v>605</v>
      </c>
      <c r="H296" s="9">
        <v>10140</v>
      </c>
      <c r="I296" s="6">
        <v>42867</v>
      </c>
      <c r="J296" s="4" t="s">
        <v>845</v>
      </c>
      <c r="K296" s="10" t="s">
        <v>2019</v>
      </c>
      <c r="L296" s="7">
        <f>_xll.AtlasFormulas.AtlasFunctions.AtlasBalance("PROD",DataAreaId,"T.LedgerTrans","Sum|AmountMST|0","","","","","","","AccountNum|Voucher","120010",$J296)</f>
        <v>23142.38</v>
      </c>
      <c r="M296">
        <f>_xll.AtlasFormulas.AtlasFunctions.AtlasBalance("PROD",DataAreaId,"T.LedgerTrans","Sum|AmountMST|0","","","","","","","AccountNum|Voucher","120010",$K296)</f>
        <v>-23142.38</v>
      </c>
    </row>
    <row r="297" spans="1:13" x14ac:dyDescent="0.25">
      <c r="A297" s="4" t="s">
        <v>398</v>
      </c>
      <c r="B297" s="7" t="str">
        <f>_xll.AtlasFormulas.AtlasFunctions.AtlasTable("PROD",DataAreaId,"T.SalesTable","%CustAccount","","","","","","","SalesId",$A297)</f>
        <v>364-000065</v>
      </c>
      <c r="C297" s="7" t="str">
        <f>_xll.AtlasFormulas.AtlasFunctions.AtlasTable("PROD",DataAreaId,"T.CustTable","%Name","","","","","","","AccountNum",$B297)</f>
        <v>Gebr. van der Lee</v>
      </c>
      <c r="D297" s="4" t="s">
        <v>119</v>
      </c>
      <c r="E297" s="4" t="s">
        <v>112</v>
      </c>
      <c r="F297" s="6">
        <v>42853</v>
      </c>
      <c r="G297" s="4" t="s">
        <v>605</v>
      </c>
      <c r="H297" s="9">
        <v>6337.5</v>
      </c>
      <c r="I297" s="6">
        <v>42863</v>
      </c>
      <c r="J297" s="4" t="s">
        <v>846</v>
      </c>
      <c r="K297" s="10" t="s">
        <v>1991</v>
      </c>
      <c r="L297" s="7">
        <f>_xll.AtlasFormulas.AtlasFunctions.AtlasBalance("PROD",DataAreaId,"T.LedgerTrans","Sum|AmountMST|0","","","","","","","AccountNum|Voucher","120010",$J297)</f>
        <v>15132.38</v>
      </c>
      <c r="M297">
        <f>_xll.AtlasFormulas.AtlasFunctions.AtlasBalance("PROD",DataAreaId,"T.LedgerTrans","Sum|AmountMST|0","","","","","","","AccountNum|Voucher","120010",$K297)</f>
        <v>-15132.38</v>
      </c>
    </row>
    <row r="298" spans="1:13" x14ac:dyDescent="0.25">
      <c r="A298" s="4" t="s">
        <v>448</v>
      </c>
      <c r="B298" s="7" t="str">
        <f>_xll.AtlasFormulas.AtlasFunctions.AtlasTable("PROD",DataAreaId,"T.SalesTable","%CustAccount","","","","","","","SalesId",$A298)</f>
        <v>364-000047</v>
      </c>
      <c r="C298" s="7" t="str">
        <f>_xll.AtlasFormulas.AtlasFunctions.AtlasTable("PROD",DataAreaId,"T.CustTable","%Name","","","","","","","AccountNum",$B298)</f>
        <v>BAM Wegen Regio West</v>
      </c>
      <c r="D298" s="4" t="s">
        <v>119</v>
      </c>
      <c r="E298" s="4" t="s">
        <v>112</v>
      </c>
      <c r="F298" s="6">
        <v>42765</v>
      </c>
      <c r="G298" s="4" t="s">
        <v>605</v>
      </c>
      <c r="H298" s="9">
        <v>292.5</v>
      </c>
      <c r="I298" s="6">
        <v>42774</v>
      </c>
      <c r="J298" s="4" t="s">
        <v>726</v>
      </c>
      <c r="K298" s="10" t="s">
        <v>1615</v>
      </c>
      <c r="L298" s="7">
        <f>_xll.AtlasFormulas.AtlasFunctions.AtlasBalance("PROD",DataAreaId,"T.LedgerTrans","Sum|AmountMST|0","","","","","","","AccountNum|Voucher","120010",$J298)</f>
        <v>839.75</v>
      </c>
      <c r="M298">
        <f>_xll.AtlasFormulas.AtlasFunctions.AtlasBalance("PROD",DataAreaId,"T.LedgerTrans","Sum|AmountMST|0","","","","","","","AccountNum|Voucher","120010",$K298)</f>
        <v>-839.75</v>
      </c>
    </row>
    <row r="299" spans="1:13" x14ac:dyDescent="0.25">
      <c r="A299" s="4" t="s">
        <v>449</v>
      </c>
      <c r="B299" s="7" t="str">
        <f>_xll.AtlasFormulas.AtlasFunctions.AtlasTable("PROD",DataAreaId,"T.SalesTable","%CustAccount","","","","","","","SalesId",$A299)</f>
        <v>364-000107</v>
      </c>
      <c r="C299" s="7" t="str">
        <f>_xll.AtlasFormulas.AtlasFunctions.AtlasTable("PROD",DataAreaId,"T.CustTable","%Name","","","","","","","AccountNum",$B299)</f>
        <v>Boskalis NL B.V.</v>
      </c>
      <c r="D299" s="4" t="s">
        <v>119</v>
      </c>
      <c r="E299" s="4" t="s">
        <v>112</v>
      </c>
      <c r="F299" s="6">
        <v>42765</v>
      </c>
      <c r="G299" s="4" t="s">
        <v>605</v>
      </c>
      <c r="H299" s="9">
        <v>682.5</v>
      </c>
      <c r="I299" s="6">
        <v>42776</v>
      </c>
      <c r="J299" s="4" t="s">
        <v>847</v>
      </c>
      <c r="K299" s="10" t="s">
        <v>1646</v>
      </c>
      <c r="L299" s="7">
        <f>_xll.AtlasFormulas.AtlasFunctions.AtlasBalance("PROD",DataAreaId,"T.LedgerTrans","Sum|AmountMST|0","","","","","","","AccountNum|Voucher","120010",$J299)</f>
        <v>1774.5</v>
      </c>
      <c r="M299">
        <f>_xll.AtlasFormulas.AtlasFunctions.AtlasBalance("PROD",DataAreaId,"T.LedgerTrans","Sum|AmountMST|0","","","","","","","AccountNum|Voucher","120010",$K299)</f>
        <v>-1774.5</v>
      </c>
    </row>
    <row r="300" spans="1:13" x14ac:dyDescent="0.25">
      <c r="A300" s="4" t="s">
        <v>450</v>
      </c>
      <c r="B300" s="7" t="str">
        <f>_xll.AtlasFormulas.AtlasFunctions.AtlasTable("PROD",DataAreaId,"T.SalesTable","%CustAccount","","","","","","","SalesId",$A300)</f>
        <v>364-000034</v>
      </c>
      <c r="C300" s="7" t="str">
        <f>_xll.AtlasFormulas.AtlasFunctions.AtlasTable("PROD",DataAreaId,"T.CustTable","%Name","","","","","","","AccountNum",$B300)</f>
        <v>Mouwrik Waardenburg B.V.</v>
      </c>
      <c r="D300" s="4" t="s">
        <v>119</v>
      </c>
      <c r="E300" s="4" t="s">
        <v>112</v>
      </c>
      <c r="F300" s="6">
        <v>42795</v>
      </c>
      <c r="G300" s="4" t="s">
        <v>605</v>
      </c>
      <c r="H300" s="9">
        <v>195</v>
      </c>
      <c r="I300" s="6">
        <v>42804</v>
      </c>
      <c r="J300" s="4" t="s">
        <v>721</v>
      </c>
      <c r="K300" s="10" t="s">
        <v>1725</v>
      </c>
      <c r="L300" s="7">
        <f>_xll.AtlasFormulas.AtlasFunctions.AtlasBalance("PROD",DataAreaId,"T.LedgerTrans","Sum|AmountMST|0","","","","","","","AccountNum|Voucher","120010",$J300)</f>
        <v>615.5</v>
      </c>
      <c r="M300">
        <f>_xll.AtlasFormulas.AtlasFunctions.AtlasBalance("PROD",DataAreaId,"T.LedgerTrans","Sum|AmountMST|0","","","","","","","AccountNum|Voucher","120010",$K300)</f>
        <v>-615.5</v>
      </c>
    </row>
    <row r="301" spans="1:13" x14ac:dyDescent="0.25">
      <c r="A301" s="4" t="s">
        <v>391</v>
      </c>
      <c r="B301" s="7" t="str">
        <f>_xll.AtlasFormulas.AtlasFunctions.AtlasTable("PROD",DataAreaId,"T.SalesTable","%CustAccount","","","","","","","SalesId",$A301)</f>
        <v>364-000034</v>
      </c>
      <c r="C301" s="7" t="str">
        <f>_xll.AtlasFormulas.AtlasFunctions.AtlasTable("PROD",DataAreaId,"T.CustTable","%Name","","","","","","","AccountNum",$B301)</f>
        <v>Mouwrik Waardenburg B.V.</v>
      </c>
      <c r="D301" s="4" t="s">
        <v>119</v>
      </c>
      <c r="E301" s="4" t="s">
        <v>112</v>
      </c>
      <c r="F301" s="6">
        <v>42817</v>
      </c>
      <c r="G301" s="4" t="s">
        <v>605</v>
      </c>
      <c r="H301" s="9">
        <v>195</v>
      </c>
      <c r="I301" s="6">
        <v>42823</v>
      </c>
      <c r="J301" s="4" t="s">
        <v>719</v>
      </c>
      <c r="K301" s="10" t="s">
        <v>1802</v>
      </c>
      <c r="L301" s="7">
        <f>_xll.AtlasFormulas.AtlasFunctions.AtlasBalance("PROD",DataAreaId,"T.LedgerTrans","Sum|AmountMST|0","","","","","","","AccountNum|Voucher","120010",$J301)</f>
        <v>615.5</v>
      </c>
      <c r="M301">
        <f>_xll.AtlasFormulas.AtlasFunctions.AtlasBalance("PROD",DataAreaId,"T.LedgerTrans","Sum|AmountMST|0","","","","","","","AccountNum|Voucher","120010",$K301)</f>
        <v>-896.8</v>
      </c>
    </row>
    <row r="302" spans="1:13" x14ac:dyDescent="0.25">
      <c r="A302" s="4" t="s">
        <v>452</v>
      </c>
      <c r="B302" s="7" t="str">
        <f>_xll.AtlasFormulas.AtlasFunctions.AtlasTable("PROD",DataAreaId,"T.SalesTable","%CustAccount","","","","","","","SalesId",$A302)</f>
        <v>364-000025</v>
      </c>
      <c r="C302" s="7" t="str">
        <f>_xll.AtlasFormulas.AtlasFunctions.AtlasTable("PROD",DataAreaId,"T.CustTable","%Name","","","","","","","AccountNum",$B302)</f>
        <v>KWS Infra Leek</v>
      </c>
      <c r="D302" s="4" t="s">
        <v>119</v>
      </c>
      <c r="E302" s="4" t="s">
        <v>112</v>
      </c>
      <c r="F302" s="6">
        <v>42807</v>
      </c>
      <c r="G302" s="4" t="s">
        <v>605</v>
      </c>
      <c r="H302" s="9">
        <v>97.5</v>
      </c>
      <c r="I302" s="6">
        <v>42811</v>
      </c>
      <c r="J302" s="4" t="s">
        <v>848</v>
      </c>
      <c r="K302" s="10" t="s">
        <v>1765</v>
      </c>
      <c r="L302" s="7">
        <f>_xll.AtlasFormulas.AtlasFunctions.AtlasBalance("PROD",DataAreaId,"T.LedgerTrans","Sum|AmountMST|0","","","","","","","AccountNum|Voucher","120010",$J302)</f>
        <v>258.38</v>
      </c>
      <c r="M302">
        <f>_xll.AtlasFormulas.AtlasFunctions.AtlasBalance("PROD",DataAreaId,"T.LedgerTrans","Sum|AmountMST|0","","","","","","","AccountNum|Voucher","120010",$K302)</f>
        <v>-258.38</v>
      </c>
    </row>
    <row r="303" spans="1:13" x14ac:dyDescent="0.25">
      <c r="A303" s="4" t="s">
        <v>385</v>
      </c>
      <c r="B303" s="7" t="str">
        <f>_xll.AtlasFormulas.AtlasFunctions.AtlasTable("PROD",DataAreaId,"T.SalesTable","%CustAccount","","","","","","","SalesId",$A303)</f>
        <v>364-000081</v>
      </c>
      <c r="C303" s="7" t="str">
        <f>_xll.AtlasFormulas.AtlasFunctions.AtlasTable("PROD",DataAreaId,"T.CustTable","%Name","","","","","","","AccountNum",$B303)</f>
        <v>Dura Vermeer Infrastructuur BV Oost</v>
      </c>
      <c r="D303" s="4" t="s">
        <v>119</v>
      </c>
      <c r="E303" s="4" t="s">
        <v>112</v>
      </c>
      <c r="F303" s="6">
        <v>42803</v>
      </c>
      <c r="G303" s="4" t="s">
        <v>605</v>
      </c>
      <c r="H303" s="9">
        <v>780</v>
      </c>
      <c r="I303" s="6">
        <v>42832</v>
      </c>
      <c r="J303" s="4" t="s">
        <v>849</v>
      </c>
      <c r="K303" s="10" t="s">
        <v>1844</v>
      </c>
      <c r="L303" s="7">
        <f>_xll.AtlasFormulas.AtlasFunctions.AtlasBalance("PROD",DataAreaId,"T.LedgerTrans","Sum|AmountMST|0","","","","","","","AccountNum|Voucher","120010",$J303)</f>
        <v>4353.04</v>
      </c>
      <c r="M303">
        <f>_xll.AtlasFormulas.AtlasFunctions.AtlasBalance("PROD",DataAreaId,"T.LedgerTrans","Sum|AmountMST|0","","","","","","","AccountNum|Voucher","120010",$K303)</f>
        <v>-4353.04</v>
      </c>
    </row>
    <row r="304" spans="1:13" x14ac:dyDescent="0.25">
      <c r="A304" s="4" t="s">
        <v>451</v>
      </c>
      <c r="B304" s="7" t="str">
        <f>_xll.AtlasFormulas.AtlasFunctions.AtlasTable("PROD",DataAreaId,"T.SalesTable","%CustAccount","","","","","","","SalesId",$A304)</f>
        <v>364-000080</v>
      </c>
      <c r="C304" s="7" t="str">
        <f>_xll.AtlasFormulas.AtlasFunctions.AtlasTable("PROD",DataAreaId,"T.CustTable","%Name","","","","","","","AccountNum",$B304)</f>
        <v>Aannemingsmaatschappij van Gelder B.V. Noord Braba</v>
      </c>
      <c r="D304" s="4" t="s">
        <v>119</v>
      </c>
      <c r="E304" s="4" t="s">
        <v>112</v>
      </c>
      <c r="F304" s="6">
        <v>42797</v>
      </c>
      <c r="G304" s="4" t="s">
        <v>605</v>
      </c>
      <c r="H304" s="9">
        <v>487.5</v>
      </c>
      <c r="I304" s="6">
        <v>42822</v>
      </c>
      <c r="J304" s="4" t="s">
        <v>850</v>
      </c>
      <c r="K304" s="10" t="s">
        <v>1787</v>
      </c>
      <c r="L304" s="7">
        <f>_xll.AtlasFormulas.AtlasFunctions.AtlasBalance("PROD",DataAreaId,"T.LedgerTrans","Sum|AmountMST|0","","","","","","","AccountNum|Voucher","120010",$J304)</f>
        <v>1438.13</v>
      </c>
      <c r="M304">
        <f>_xll.AtlasFormulas.AtlasFunctions.AtlasBalance("PROD",DataAreaId,"T.LedgerTrans","Sum|AmountMST|0","","","","","","","AccountNum|Voucher","120010",$K304)</f>
        <v>-1438.13</v>
      </c>
    </row>
    <row r="305" spans="1:13" x14ac:dyDescent="0.25">
      <c r="A305" s="4" t="s">
        <v>314</v>
      </c>
      <c r="B305" s="7" t="str">
        <f>_xll.AtlasFormulas.AtlasFunctions.AtlasTable("PROD",DataAreaId,"T.SalesTable","%CustAccount","","","","","","","SalesId",$A305)</f>
        <v>364-000053</v>
      </c>
      <c r="C305" s="7" t="str">
        <f>_xll.AtlasFormulas.AtlasFunctions.AtlasTable("PROD",DataAreaId,"T.CustTable","%Name","","","","","","","AccountNum",$B305)</f>
        <v>Heijmans Wegenbouw B.V. GPO</v>
      </c>
      <c r="D305" s="4" t="s">
        <v>119</v>
      </c>
      <c r="E305" s="4" t="s">
        <v>112</v>
      </c>
      <c r="F305" s="6">
        <v>42830</v>
      </c>
      <c r="G305" s="4" t="s">
        <v>605</v>
      </c>
      <c r="H305" s="9">
        <v>1755</v>
      </c>
      <c r="I305" s="6">
        <v>42837</v>
      </c>
      <c r="J305" s="4" t="s">
        <v>851</v>
      </c>
      <c r="K305" s="10" t="s">
        <v>1882</v>
      </c>
      <c r="L305" s="7">
        <f>_xll.AtlasFormulas.AtlasFunctions.AtlasBalance("PROD",DataAreaId,"T.LedgerTrans","Sum|AmountMST|0","","","","","","","AccountNum|Voucher","120010",$J305)</f>
        <v>9363</v>
      </c>
      <c r="M305">
        <f>_xll.AtlasFormulas.AtlasFunctions.AtlasBalance("PROD",DataAreaId,"T.LedgerTrans","Sum|AmountMST|0","","","","","","","AccountNum|Voucher","120010",$K305)</f>
        <v>-9363</v>
      </c>
    </row>
    <row r="306" spans="1:13" x14ac:dyDescent="0.25">
      <c r="A306" s="4" t="s">
        <v>284</v>
      </c>
      <c r="B306" s="7" t="str">
        <f>_xll.AtlasFormulas.AtlasFunctions.AtlasTable("PROD",DataAreaId,"T.SalesTable","%CustAccount","","","","","","","SalesId",$A306)</f>
        <v>364-000055</v>
      </c>
      <c r="C306" s="7" t="str">
        <f>_xll.AtlasFormulas.AtlasFunctions.AtlasTable("PROD",DataAreaId,"T.CustTable","%Name","","","","","","","AccountNum",$B306)</f>
        <v>Aannemingsmaatschappij van Gelder B.V.</v>
      </c>
      <c r="D306" s="4" t="s">
        <v>122</v>
      </c>
      <c r="E306" s="4" t="s">
        <v>123</v>
      </c>
      <c r="F306" s="6">
        <v>42824</v>
      </c>
      <c r="G306" s="4" t="s">
        <v>605</v>
      </c>
      <c r="H306" s="9">
        <v>429</v>
      </c>
      <c r="I306" s="6">
        <v>42838</v>
      </c>
      <c r="J306" s="4" t="s">
        <v>799</v>
      </c>
      <c r="K306" s="10" t="s">
        <v>1906</v>
      </c>
      <c r="L306" s="7">
        <f>_xll.AtlasFormulas.AtlasFunctions.AtlasBalance("PROD",DataAreaId,"T.LedgerTrans","Sum|AmountMST|0","","","","","","","AccountNum|Voucher","120010",$J306)</f>
        <v>5297.8</v>
      </c>
      <c r="M306">
        <f>_xll.AtlasFormulas.AtlasFunctions.AtlasBalance("PROD",DataAreaId,"T.LedgerTrans","Sum|AmountMST|0","","","","","","","AccountNum|Voucher","120010",$K306)</f>
        <v>-1765.95</v>
      </c>
    </row>
    <row r="307" spans="1:13" x14ac:dyDescent="0.25">
      <c r="A307" s="4" t="s">
        <v>284</v>
      </c>
      <c r="B307" s="7" t="str">
        <f>_xll.AtlasFormulas.AtlasFunctions.AtlasTable("PROD",DataAreaId,"T.SalesTable","%CustAccount","","","","","","","SalesId",$A307)</f>
        <v>364-000055</v>
      </c>
      <c r="C307" s="7" t="str">
        <f>_xll.AtlasFormulas.AtlasFunctions.AtlasTable("PROD",DataAreaId,"T.CustTable","%Name","","","","","","","AccountNum",$B307)</f>
        <v>Aannemingsmaatschappij van Gelder B.V.</v>
      </c>
      <c r="D307" s="4" t="s">
        <v>122</v>
      </c>
      <c r="E307" s="4" t="s">
        <v>123</v>
      </c>
      <c r="F307" s="6">
        <v>42824</v>
      </c>
      <c r="G307" s="4" t="s">
        <v>605</v>
      </c>
      <c r="H307" s="9">
        <v>78</v>
      </c>
      <c r="I307" s="6">
        <v>42835</v>
      </c>
      <c r="J307" s="4" t="s">
        <v>799</v>
      </c>
      <c r="K307" s="10" t="s">
        <v>641</v>
      </c>
      <c r="L307" s="7">
        <f>_xll.AtlasFormulas.AtlasFunctions.AtlasBalance("PROD",DataAreaId,"T.LedgerTrans","Sum|AmountMST|0","","","","","","","AccountNum|Voucher","120010",$J307)</f>
        <v>5297.8</v>
      </c>
      <c r="M307">
        <f>_xll.AtlasFormulas.AtlasFunctions.AtlasBalance("PROD",DataAreaId,"T.LedgerTrans","Sum|AmountMST|0","","","","","","","AccountNum|Voucher","120010",$K307)</f>
        <v>-1287.0999999999999</v>
      </c>
    </row>
    <row r="308" spans="1:13" x14ac:dyDescent="0.25">
      <c r="A308" s="4" t="s">
        <v>515</v>
      </c>
      <c r="B308" s="7" t="str">
        <f>_xll.AtlasFormulas.AtlasFunctions.AtlasTable("PROD",DataAreaId,"T.SalesTable","%CustAccount","","","","","","","SalesId",$A308)</f>
        <v>364-000010</v>
      </c>
      <c r="C308" s="7" t="str">
        <f>_xll.AtlasFormulas.AtlasFunctions.AtlasTable("PROD",DataAreaId,"T.CustTable","%Name","","","","","","","AccountNum",$B308)</f>
        <v>Balm Uitwendige Wapening B.V.</v>
      </c>
      <c r="D308" s="4" t="s">
        <v>57</v>
      </c>
      <c r="E308" s="4" t="s">
        <v>56</v>
      </c>
      <c r="F308" s="6">
        <v>42781</v>
      </c>
      <c r="G308" s="4" t="s">
        <v>605</v>
      </c>
      <c r="H308" s="9">
        <v>100</v>
      </c>
      <c r="I308" s="6">
        <v>42790</v>
      </c>
      <c r="J308" s="4" t="s">
        <v>664</v>
      </c>
      <c r="K308" s="10" t="s">
        <v>2399</v>
      </c>
      <c r="L308" s="7">
        <f>_xll.AtlasFormulas.AtlasFunctions.AtlasBalance("PROD",DataAreaId,"T.LedgerTrans","Sum|AmountMST|0","","","","","","","AccountNum|Voucher","120010",$J308)</f>
        <v>0</v>
      </c>
      <c r="M308">
        <f>_xll.AtlasFormulas.AtlasFunctions.AtlasBalance("PROD",DataAreaId,"T.LedgerTrans","Sum|AmountMST|0","","","","","","","AccountNum|Voucher","120010",$K308)</f>
        <v>0</v>
      </c>
    </row>
    <row r="309" spans="1:13" x14ac:dyDescent="0.25">
      <c r="A309" s="4" t="s">
        <v>515</v>
      </c>
      <c r="B309" s="7" t="str">
        <f>_xll.AtlasFormulas.AtlasFunctions.AtlasTable("PROD",DataAreaId,"T.SalesTable","%CustAccount","","","","","","","SalesId",$A309)</f>
        <v>364-000010</v>
      </c>
      <c r="C309" s="7" t="str">
        <f>_xll.AtlasFormulas.AtlasFunctions.AtlasTable("PROD",DataAreaId,"T.CustTable","%Name","","","","","","","AccountNum",$B309)</f>
        <v>Balm Uitwendige Wapening B.V.</v>
      </c>
      <c r="D309" s="4" t="s">
        <v>57</v>
      </c>
      <c r="E309" s="4" t="s">
        <v>56</v>
      </c>
      <c r="F309" s="6">
        <v>42781</v>
      </c>
      <c r="G309" s="4" t="s">
        <v>605</v>
      </c>
      <c r="H309" s="9">
        <v>50</v>
      </c>
      <c r="I309" s="6">
        <v>42790</v>
      </c>
      <c r="J309" s="4" t="s">
        <v>664</v>
      </c>
      <c r="K309" s="10" t="s">
        <v>2399</v>
      </c>
      <c r="L309" s="7">
        <f>_xll.AtlasFormulas.AtlasFunctions.AtlasBalance("PROD",DataAreaId,"T.LedgerTrans","Sum|AmountMST|0","","","","","","","AccountNum|Voucher","120010",$J309)</f>
        <v>0</v>
      </c>
      <c r="M309">
        <f>_xll.AtlasFormulas.AtlasFunctions.AtlasBalance("PROD",DataAreaId,"T.LedgerTrans","Sum|AmountMST|0","","","","","","","AccountNum|Voucher","120010",$K309)</f>
        <v>0</v>
      </c>
    </row>
    <row r="310" spans="1:13" x14ac:dyDescent="0.25">
      <c r="A310" s="4" t="s">
        <v>513</v>
      </c>
      <c r="B310" s="7" t="str">
        <f>_xll.AtlasFormulas.AtlasFunctions.AtlasTable("PROD",DataAreaId,"T.SalesTable","%CustAccount","","","","","","","SalesId",$A310)</f>
        <v>364-000010</v>
      </c>
      <c r="C310" s="7" t="str">
        <f>_xll.AtlasFormulas.AtlasFunctions.AtlasTable("PROD",DataAreaId,"T.CustTable","%Name","","","","","","","AccountNum",$B310)</f>
        <v>Balm Uitwendige Wapening B.V.</v>
      </c>
      <c r="D310" s="4" t="s">
        <v>57</v>
      </c>
      <c r="E310" s="4" t="s">
        <v>56</v>
      </c>
      <c r="F310" s="6">
        <v>42775</v>
      </c>
      <c r="G310" s="4" t="s">
        <v>605</v>
      </c>
      <c r="H310" s="9">
        <v>100</v>
      </c>
      <c r="I310" s="6">
        <v>42775</v>
      </c>
      <c r="J310" s="4" t="s">
        <v>768</v>
      </c>
      <c r="K310" s="10" t="s">
        <v>768</v>
      </c>
      <c r="L310" s="7">
        <f>_xll.AtlasFormulas.AtlasFunctions.AtlasBalance("PROD",DataAreaId,"T.LedgerTrans","Sum|AmountMST|0","","","","","","","AccountNum|Voucher","120010",$J310)</f>
        <v>0</v>
      </c>
      <c r="M310">
        <f>_xll.AtlasFormulas.AtlasFunctions.AtlasBalance("PROD",DataAreaId,"T.LedgerTrans","Sum|AmountMST|0","","","","","","","AccountNum|Voucher","120010",$K310)</f>
        <v>0</v>
      </c>
    </row>
    <row r="311" spans="1:13" x14ac:dyDescent="0.25">
      <c r="A311" s="4" t="s">
        <v>513</v>
      </c>
      <c r="B311" s="7" t="str">
        <f>_xll.AtlasFormulas.AtlasFunctions.AtlasTable("PROD",DataAreaId,"T.SalesTable","%CustAccount","","","","","","","SalesId",$A311)</f>
        <v>364-000010</v>
      </c>
      <c r="C311" s="7" t="str">
        <f>_xll.AtlasFormulas.AtlasFunctions.AtlasTable("PROD",DataAreaId,"T.CustTable","%Name","","","","","","","AccountNum",$B311)</f>
        <v>Balm Uitwendige Wapening B.V.</v>
      </c>
      <c r="D311" s="4" t="s">
        <v>57</v>
      </c>
      <c r="E311" s="4" t="s">
        <v>56</v>
      </c>
      <c r="F311" s="6">
        <v>42775</v>
      </c>
      <c r="G311" s="4" t="s">
        <v>605</v>
      </c>
      <c r="H311" s="9">
        <v>100</v>
      </c>
      <c r="I311" s="6">
        <v>42775</v>
      </c>
      <c r="J311" s="4" t="s">
        <v>768</v>
      </c>
      <c r="K311" s="10" t="s">
        <v>768</v>
      </c>
      <c r="L311" s="7">
        <f>_xll.AtlasFormulas.AtlasFunctions.AtlasBalance("PROD",DataAreaId,"T.LedgerTrans","Sum|AmountMST|0","","","","","","","AccountNum|Voucher","120010",$J311)</f>
        <v>0</v>
      </c>
      <c r="M311">
        <f>_xll.AtlasFormulas.AtlasFunctions.AtlasBalance("PROD",DataAreaId,"T.LedgerTrans","Sum|AmountMST|0","","","","","","","AccountNum|Voucher","120010",$K311)</f>
        <v>0</v>
      </c>
    </row>
    <row r="312" spans="1:13" x14ac:dyDescent="0.25">
      <c r="A312" s="4" t="s">
        <v>514</v>
      </c>
      <c r="B312" s="7" t="str">
        <f>_xll.AtlasFormulas.AtlasFunctions.AtlasTable("PROD",DataAreaId,"T.SalesTable","%CustAccount","","","","","","","SalesId",$A312)</f>
        <v>364-000010</v>
      </c>
      <c r="C312" s="7" t="str">
        <f>_xll.AtlasFormulas.AtlasFunctions.AtlasTable("PROD",DataAreaId,"T.CustTable","%Name","","","","","","","AccountNum",$B312)</f>
        <v>Balm Uitwendige Wapening B.V.</v>
      </c>
      <c r="D312" s="4" t="s">
        <v>57</v>
      </c>
      <c r="E312" s="4" t="s">
        <v>56</v>
      </c>
      <c r="F312" s="6">
        <v>42776</v>
      </c>
      <c r="G312" s="4" t="s">
        <v>605</v>
      </c>
      <c r="H312" s="9">
        <v>50</v>
      </c>
      <c r="I312" s="6">
        <v>42776</v>
      </c>
      <c r="J312" s="4" t="s">
        <v>767</v>
      </c>
      <c r="K312" s="10" t="s">
        <v>1652</v>
      </c>
      <c r="L312" s="7">
        <f>_xll.AtlasFormulas.AtlasFunctions.AtlasBalance("PROD",DataAreaId,"T.LedgerTrans","Sum|AmountMST|0","","","","","","","AccountNum|Voucher","120010",$J312)</f>
        <v>2979</v>
      </c>
      <c r="M312">
        <f>_xll.AtlasFormulas.AtlasFunctions.AtlasBalance("PROD",DataAreaId,"T.LedgerTrans","Sum|AmountMST|0","","","","","","","AccountNum|Voucher","120010",$K312)</f>
        <v>-2979</v>
      </c>
    </row>
    <row r="313" spans="1:13" x14ac:dyDescent="0.25">
      <c r="A313" s="4" t="s">
        <v>514</v>
      </c>
      <c r="B313" s="7" t="str">
        <f>_xll.AtlasFormulas.AtlasFunctions.AtlasTable("PROD",DataAreaId,"T.SalesTable","%CustAccount","","","","","","","SalesId",$A313)</f>
        <v>364-000010</v>
      </c>
      <c r="C313" s="7" t="str">
        <f>_xll.AtlasFormulas.AtlasFunctions.AtlasTable("PROD",DataAreaId,"T.CustTable","%Name","","","","","","","AccountNum",$B313)</f>
        <v>Balm Uitwendige Wapening B.V.</v>
      </c>
      <c r="D313" s="4" t="s">
        <v>57</v>
      </c>
      <c r="E313" s="4" t="s">
        <v>56</v>
      </c>
      <c r="F313" s="6">
        <v>42776</v>
      </c>
      <c r="G313" s="4" t="s">
        <v>605</v>
      </c>
      <c r="H313" s="9">
        <v>100</v>
      </c>
      <c r="I313" s="6">
        <v>42776</v>
      </c>
      <c r="J313" s="4" t="s">
        <v>767</v>
      </c>
      <c r="K313" s="10" t="s">
        <v>1652</v>
      </c>
      <c r="L313" s="7">
        <f>_xll.AtlasFormulas.AtlasFunctions.AtlasBalance("PROD",DataAreaId,"T.LedgerTrans","Sum|AmountMST|0","","","","","","","AccountNum|Voucher","120010",$J313)</f>
        <v>2979</v>
      </c>
      <c r="M313">
        <f>_xll.AtlasFormulas.AtlasFunctions.AtlasBalance("PROD",DataAreaId,"T.LedgerTrans","Sum|AmountMST|0","","","","","","","AccountNum|Voucher","120010",$K313)</f>
        <v>-2979</v>
      </c>
    </row>
    <row r="314" spans="1:13" x14ac:dyDescent="0.25">
      <c r="A314" s="4" t="s">
        <v>484</v>
      </c>
      <c r="B314" s="7" t="str">
        <f>_xll.AtlasFormulas.AtlasFunctions.AtlasTable("PROD",DataAreaId,"T.SalesTable","%CustAccount","","","","","","","SalesId",$A314)</f>
        <v>364-000014</v>
      </c>
      <c r="C314" s="7" t="str">
        <f>_xll.AtlasFormulas.AtlasFunctions.AtlasTable("PROD",DataAreaId,"T.CustTable","%Name","","","","","","","AccountNum",$B314)</f>
        <v>Rowij</v>
      </c>
      <c r="D314" s="4" t="s">
        <v>57</v>
      </c>
      <c r="E314" s="4" t="s">
        <v>56</v>
      </c>
      <c r="F314" s="6">
        <v>42797</v>
      </c>
      <c r="G314" s="4" t="s">
        <v>605</v>
      </c>
      <c r="H314" s="9">
        <v>100</v>
      </c>
      <c r="I314" s="6">
        <v>42797</v>
      </c>
      <c r="J314" s="4" t="s">
        <v>668</v>
      </c>
      <c r="K314" s="10" t="s">
        <v>1700</v>
      </c>
      <c r="L314" s="7">
        <f>_xll.AtlasFormulas.AtlasFunctions.AtlasBalance("PROD",DataAreaId,"T.LedgerTrans","Sum|AmountMST|0","","","","","","","AccountNum|Voucher","120010",$J314)</f>
        <v>15067.56</v>
      </c>
      <c r="M314">
        <f>_xll.AtlasFormulas.AtlasFunctions.AtlasBalance("PROD",DataAreaId,"T.LedgerTrans","Sum|AmountMST|0","","","","","","","AccountNum|Voucher","120010",$K314)</f>
        <v>-15067.56</v>
      </c>
    </row>
    <row r="315" spans="1:13" x14ac:dyDescent="0.25">
      <c r="A315" s="4" t="s">
        <v>484</v>
      </c>
      <c r="B315" s="7" t="str">
        <f>_xll.AtlasFormulas.AtlasFunctions.AtlasTable("PROD",DataAreaId,"T.SalesTable","%CustAccount","","","","","","","SalesId",$A315)</f>
        <v>364-000014</v>
      </c>
      <c r="C315" s="7" t="str">
        <f>_xll.AtlasFormulas.AtlasFunctions.AtlasTable("PROD",DataAreaId,"T.CustTable","%Name","","","","","","","AccountNum",$B315)</f>
        <v>Rowij</v>
      </c>
      <c r="D315" s="4" t="s">
        <v>57</v>
      </c>
      <c r="E315" s="4" t="s">
        <v>56</v>
      </c>
      <c r="F315" s="6">
        <v>42797</v>
      </c>
      <c r="G315" s="4" t="s">
        <v>605</v>
      </c>
      <c r="H315" s="9">
        <v>100</v>
      </c>
      <c r="I315" s="6">
        <v>42797</v>
      </c>
      <c r="J315" s="4" t="s">
        <v>668</v>
      </c>
      <c r="K315" s="10" t="s">
        <v>1700</v>
      </c>
      <c r="L315" s="7">
        <f>_xll.AtlasFormulas.AtlasFunctions.AtlasBalance("PROD",DataAreaId,"T.LedgerTrans","Sum|AmountMST|0","","","","","","","AccountNum|Voucher","120010",$J315)</f>
        <v>15067.56</v>
      </c>
      <c r="M315">
        <f>_xll.AtlasFormulas.AtlasFunctions.AtlasBalance("PROD",DataAreaId,"T.LedgerTrans","Sum|AmountMST|0","","","","","","","AccountNum|Voucher","120010",$K315)</f>
        <v>-15067.56</v>
      </c>
    </row>
    <row r="316" spans="1:13" x14ac:dyDescent="0.25">
      <c r="A316" s="4" t="s">
        <v>484</v>
      </c>
      <c r="B316" s="7" t="str">
        <f>_xll.AtlasFormulas.AtlasFunctions.AtlasTable("PROD",DataAreaId,"T.SalesTable","%CustAccount","","","","","","","SalesId",$A316)</f>
        <v>364-000014</v>
      </c>
      <c r="C316" s="7" t="str">
        <f>_xll.AtlasFormulas.AtlasFunctions.AtlasTable("PROD",DataAreaId,"T.CustTable","%Name","","","","","","","AccountNum",$B316)</f>
        <v>Rowij</v>
      </c>
      <c r="D316" s="4" t="s">
        <v>57</v>
      </c>
      <c r="E316" s="4" t="s">
        <v>56</v>
      </c>
      <c r="F316" s="6">
        <v>42797</v>
      </c>
      <c r="G316" s="4" t="s">
        <v>605</v>
      </c>
      <c r="H316" s="9">
        <v>100</v>
      </c>
      <c r="I316" s="6">
        <v>42797</v>
      </c>
      <c r="J316" s="4" t="s">
        <v>668</v>
      </c>
      <c r="K316" s="10" t="s">
        <v>1700</v>
      </c>
      <c r="L316" s="7">
        <f>_xll.AtlasFormulas.AtlasFunctions.AtlasBalance("PROD",DataAreaId,"T.LedgerTrans","Sum|AmountMST|0","","","","","","","AccountNum|Voucher","120010",$J316)</f>
        <v>15067.56</v>
      </c>
      <c r="M316">
        <f>_xll.AtlasFormulas.AtlasFunctions.AtlasBalance("PROD",DataAreaId,"T.LedgerTrans","Sum|AmountMST|0","","","","","","","AccountNum|Voucher","120010",$K316)</f>
        <v>-15067.56</v>
      </c>
    </row>
    <row r="317" spans="1:13" x14ac:dyDescent="0.25">
      <c r="A317" s="4" t="s">
        <v>484</v>
      </c>
      <c r="B317" s="7" t="str">
        <f>_xll.AtlasFormulas.AtlasFunctions.AtlasTable("PROD",DataAreaId,"T.SalesTable","%CustAccount","","","","","","","SalesId",$A317)</f>
        <v>364-000014</v>
      </c>
      <c r="C317" s="7" t="str">
        <f>_xll.AtlasFormulas.AtlasFunctions.AtlasTable("PROD",DataAreaId,"T.CustTable","%Name","","","","","","","AccountNum",$B317)</f>
        <v>Rowij</v>
      </c>
      <c r="D317" s="4" t="s">
        <v>57</v>
      </c>
      <c r="E317" s="4" t="s">
        <v>56</v>
      </c>
      <c r="F317" s="6">
        <v>42797</v>
      </c>
      <c r="G317" s="4" t="s">
        <v>605</v>
      </c>
      <c r="H317" s="9">
        <v>22</v>
      </c>
      <c r="I317" s="6">
        <v>42797</v>
      </c>
      <c r="J317" s="4" t="s">
        <v>668</v>
      </c>
      <c r="K317" s="10" t="s">
        <v>1700</v>
      </c>
      <c r="L317" s="7">
        <f>_xll.AtlasFormulas.AtlasFunctions.AtlasBalance("PROD",DataAreaId,"T.LedgerTrans","Sum|AmountMST|0","","","","","","","AccountNum|Voucher","120010",$J317)</f>
        <v>15067.56</v>
      </c>
      <c r="M317">
        <f>_xll.AtlasFormulas.AtlasFunctions.AtlasBalance("PROD",DataAreaId,"T.LedgerTrans","Sum|AmountMST|0","","","","","","","AccountNum|Voucher","120010",$K317)</f>
        <v>-15067.56</v>
      </c>
    </row>
    <row r="318" spans="1:13" x14ac:dyDescent="0.25">
      <c r="A318" s="4" t="s">
        <v>484</v>
      </c>
      <c r="B318" s="7" t="str">
        <f>_xll.AtlasFormulas.AtlasFunctions.AtlasTable("PROD",DataAreaId,"T.SalesTable","%CustAccount","","","","","","","SalesId",$A318)</f>
        <v>364-000014</v>
      </c>
      <c r="C318" s="7" t="str">
        <f>_xll.AtlasFormulas.AtlasFunctions.AtlasTable("PROD",DataAreaId,"T.CustTable","%Name","","","","","","","AccountNum",$B318)</f>
        <v>Rowij</v>
      </c>
      <c r="D318" s="4" t="s">
        <v>57</v>
      </c>
      <c r="E318" s="4" t="s">
        <v>56</v>
      </c>
      <c r="F318" s="6">
        <v>42797</v>
      </c>
      <c r="G318" s="4" t="s">
        <v>605</v>
      </c>
      <c r="H318" s="9">
        <v>30</v>
      </c>
      <c r="I318" s="6">
        <v>42797</v>
      </c>
      <c r="J318" s="4" t="s">
        <v>668</v>
      </c>
      <c r="K318" s="10" t="s">
        <v>1700</v>
      </c>
      <c r="L318" s="7">
        <f>_xll.AtlasFormulas.AtlasFunctions.AtlasBalance("PROD",DataAreaId,"T.LedgerTrans","Sum|AmountMST|0","","","","","","","AccountNum|Voucher","120010",$J318)</f>
        <v>15067.56</v>
      </c>
      <c r="M318">
        <f>_xll.AtlasFormulas.AtlasFunctions.AtlasBalance("PROD",DataAreaId,"T.LedgerTrans","Sum|AmountMST|0","","","","","","","AccountNum|Voucher","120010",$K318)</f>
        <v>-15067.56</v>
      </c>
    </row>
    <row r="319" spans="1:13" x14ac:dyDescent="0.25">
      <c r="A319" s="4" t="s">
        <v>499</v>
      </c>
      <c r="B319" s="7" t="str">
        <f>_xll.AtlasFormulas.AtlasFunctions.AtlasTable("PROD",DataAreaId,"T.SalesTable","%CustAccount","","","","","","","SalesId",$A319)</f>
        <v>364-000014</v>
      </c>
      <c r="C319" s="7" t="str">
        <f>_xll.AtlasFormulas.AtlasFunctions.AtlasTable("PROD",DataAreaId,"T.CustTable","%Name","","","","","","","AccountNum",$B319)</f>
        <v>Rowij</v>
      </c>
      <c r="D319" s="4" t="s">
        <v>57</v>
      </c>
      <c r="E319" s="4" t="s">
        <v>56</v>
      </c>
      <c r="F319" s="6">
        <v>42821</v>
      </c>
      <c r="G319" s="4" t="s">
        <v>605</v>
      </c>
      <c r="H319" s="9">
        <v>100</v>
      </c>
      <c r="I319" s="6">
        <v>42823</v>
      </c>
      <c r="J319" s="4" t="s">
        <v>766</v>
      </c>
      <c r="K319" s="10" t="s">
        <v>2423</v>
      </c>
      <c r="L319" s="7">
        <f>_xll.AtlasFormulas.AtlasFunctions.AtlasBalance("PROD",DataAreaId,"T.LedgerTrans","Sum|AmountMST|0","","","","","","","AccountNum|Voucher","120010",$J319)</f>
        <v>0</v>
      </c>
      <c r="M319">
        <f>_xll.AtlasFormulas.AtlasFunctions.AtlasBalance("PROD",DataAreaId,"T.LedgerTrans","Sum|AmountMST|0","","","","","","","AccountNum|Voucher","120010",$K319)</f>
        <v>0</v>
      </c>
    </row>
    <row r="320" spans="1:13" x14ac:dyDescent="0.25">
      <c r="A320" s="4" t="s">
        <v>486</v>
      </c>
      <c r="B320" s="7" t="str">
        <f>_xll.AtlasFormulas.AtlasFunctions.AtlasTable("PROD",DataAreaId,"T.SalesTable","%CustAccount","","","","","","","SalesId",$A320)</f>
        <v>364-000014</v>
      </c>
      <c r="C320" s="7" t="str">
        <f>_xll.AtlasFormulas.AtlasFunctions.AtlasTable("PROD",DataAreaId,"T.CustTable","%Name","","","","","","","AccountNum",$B320)</f>
        <v>Rowij</v>
      </c>
      <c r="D320" s="4" t="s">
        <v>57</v>
      </c>
      <c r="E320" s="4" t="s">
        <v>56</v>
      </c>
      <c r="F320" s="6">
        <v>42801</v>
      </c>
      <c r="G320" s="4" t="s">
        <v>605</v>
      </c>
      <c r="H320" s="9">
        <v>100</v>
      </c>
      <c r="I320" s="6">
        <v>42807</v>
      </c>
      <c r="J320" s="4" t="s">
        <v>663</v>
      </c>
      <c r="K320" s="10" t="s">
        <v>2413</v>
      </c>
      <c r="L320" s="7">
        <f>_xll.AtlasFormulas.AtlasFunctions.AtlasBalance("PROD",DataAreaId,"T.LedgerTrans","Sum|AmountMST|0","","","","","","","AccountNum|Voucher","120010",$J320)</f>
        <v>0</v>
      </c>
      <c r="M320">
        <f>_xll.AtlasFormulas.AtlasFunctions.AtlasBalance("PROD",DataAreaId,"T.LedgerTrans","Sum|AmountMST|0","","","","","","","AccountNum|Voucher","120010",$K320)</f>
        <v>0</v>
      </c>
    </row>
    <row r="321" spans="1:13" x14ac:dyDescent="0.25">
      <c r="A321" s="4" t="s">
        <v>486</v>
      </c>
      <c r="B321" s="7" t="str">
        <f>_xll.AtlasFormulas.AtlasFunctions.AtlasTable("PROD",DataAreaId,"T.SalesTable","%CustAccount","","","","","","","SalesId",$A321)</f>
        <v>364-000014</v>
      </c>
      <c r="C321" s="7" t="str">
        <f>_xll.AtlasFormulas.AtlasFunctions.AtlasTable("PROD",DataAreaId,"T.CustTable","%Name","","","","","","","AccountNum",$B321)</f>
        <v>Rowij</v>
      </c>
      <c r="D321" s="4" t="s">
        <v>57</v>
      </c>
      <c r="E321" s="4" t="s">
        <v>56</v>
      </c>
      <c r="F321" s="6">
        <v>42801</v>
      </c>
      <c r="G321" s="4" t="s">
        <v>605</v>
      </c>
      <c r="H321" s="9">
        <v>100</v>
      </c>
      <c r="I321" s="6">
        <v>42807</v>
      </c>
      <c r="J321" s="4" t="s">
        <v>663</v>
      </c>
      <c r="K321" s="10" t="s">
        <v>2413</v>
      </c>
      <c r="L321" s="7">
        <f>_xll.AtlasFormulas.AtlasFunctions.AtlasBalance("PROD",DataAreaId,"T.LedgerTrans","Sum|AmountMST|0","","","","","","","AccountNum|Voucher","120010",$J321)</f>
        <v>0</v>
      </c>
      <c r="M321">
        <f>_xll.AtlasFormulas.AtlasFunctions.AtlasBalance("PROD",DataAreaId,"T.LedgerTrans","Sum|AmountMST|0","","","","","","","AccountNum|Voucher","120010",$K321)</f>
        <v>0</v>
      </c>
    </row>
    <row r="322" spans="1:13" x14ac:dyDescent="0.25">
      <c r="A322" s="4" t="s">
        <v>486</v>
      </c>
      <c r="B322" s="7" t="str">
        <f>_xll.AtlasFormulas.AtlasFunctions.AtlasTable("PROD",DataAreaId,"T.SalesTable","%CustAccount","","","","","","","SalesId",$A322)</f>
        <v>364-000014</v>
      </c>
      <c r="C322" s="7" t="str">
        <f>_xll.AtlasFormulas.AtlasFunctions.AtlasTable("PROD",DataAreaId,"T.CustTable","%Name","","","","","","","AccountNum",$B322)</f>
        <v>Rowij</v>
      </c>
      <c r="D322" s="4" t="s">
        <v>57</v>
      </c>
      <c r="E322" s="4" t="s">
        <v>56</v>
      </c>
      <c r="F322" s="6">
        <v>42801</v>
      </c>
      <c r="G322" s="4" t="s">
        <v>605</v>
      </c>
      <c r="H322" s="9">
        <v>100</v>
      </c>
      <c r="I322" s="6">
        <v>42807</v>
      </c>
      <c r="J322" s="4" t="s">
        <v>663</v>
      </c>
      <c r="K322" s="10" t="s">
        <v>2413</v>
      </c>
      <c r="L322" s="7">
        <f>_xll.AtlasFormulas.AtlasFunctions.AtlasBalance("PROD",DataAreaId,"T.LedgerTrans","Sum|AmountMST|0","","","","","","","AccountNum|Voucher","120010",$J322)</f>
        <v>0</v>
      </c>
      <c r="M322">
        <f>_xll.AtlasFormulas.AtlasFunctions.AtlasBalance("PROD",DataAreaId,"T.LedgerTrans","Sum|AmountMST|0","","","","","","","AccountNum|Voucher","120010",$K322)</f>
        <v>0</v>
      </c>
    </row>
    <row r="323" spans="1:13" x14ac:dyDescent="0.25">
      <c r="A323" s="4" t="s">
        <v>487</v>
      </c>
      <c r="B323" s="7" t="str">
        <f>_xll.AtlasFormulas.AtlasFunctions.AtlasTable("PROD",DataAreaId,"T.SalesTable","%CustAccount","","","","","","","SalesId",$A323)</f>
        <v>364-000014</v>
      </c>
      <c r="C323" s="7" t="str">
        <f>_xll.AtlasFormulas.AtlasFunctions.AtlasTable("PROD",DataAreaId,"T.CustTable","%Name","","","","","","","AccountNum",$B323)</f>
        <v>Rowij</v>
      </c>
      <c r="D323" s="4" t="s">
        <v>57</v>
      </c>
      <c r="E323" s="4" t="s">
        <v>56</v>
      </c>
      <c r="F323" s="6">
        <v>42828</v>
      </c>
      <c r="G323" s="4" t="s">
        <v>605</v>
      </c>
      <c r="H323" s="9">
        <v>100</v>
      </c>
      <c r="I323" s="6">
        <v>42832</v>
      </c>
      <c r="J323" s="4" t="s">
        <v>691</v>
      </c>
      <c r="K323" s="10" t="s">
        <v>2405</v>
      </c>
      <c r="L323" s="7">
        <f>_xll.AtlasFormulas.AtlasFunctions.AtlasBalance("PROD",DataAreaId,"T.LedgerTrans","Sum|AmountMST|0","","","","","","","AccountNum|Voucher","120010",$J323)</f>
        <v>0</v>
      </c>
      <c r="M323">
        <f>_xll.AtlasFormulas.AtlasFunctions.AtlasBalance("PROD",DataAreaId,"T.LedgerTrans","Sum|AmountMST|0","","","","","","","AccountNum|Voucher","120010",$K323)</f>
        <v>0</v>
      </c>
    </row>
    <row r="324" spans="1:13" x14ac:dyDescent="0.25">
      <c r="A324" s="4" t="s">
        <v>487</v>
      </c>
      <c r="B324" s="7" t="str">
        <f>_xll.AtlasFormulas.AtlasFunctions.AtlasTable("PROD",DataAreaId,"T.SalesTable","%CustAccount","","","","","","","SalesId",$A324)</f>
        <v>364-000014</v>
      </c>
      <c r="C324" s="7" t="str">
        <f>_xll.AtlasFormulas.AtlasFunctions.AtlasTable("PROD",DataAreaId,"T.CustTable","%Name","","","","","","","AccountNum",$B324)</f>
        <v>Rowij</v>
      </c>
      <c r="D324" s="4" t="s">
        <v>57</v>
      </c>
      <c r="E324" s="4" t="s">
        <v>56</v>
      </c>
      <c r="F324" s="6">
        <v>42828</v>
      </c>
      <c r="G324" s="4" t="s">
        <v>605</v>
      </c>
      <c r="H324" s="9">
        <v>100</v>
      </c>
      <c r="I324" s="6">
        <v>42832</v>
      </c>
      <c r="J324" s="4" t="s">
        <v>691</v>
      </c>
      <c r="K324" s="10" t="s">
        <v>2405</v>
      </c>
      <c r="L324" s="7">
        <f>_xll.AtlasFormulas.AtlasFunctions.AtlasBalance("PROD",DataAreaId,"T.LedgerTrans","Sum|AmountMST|0","","","","","","","AccountNum|Voucher","120010",$J324)</f>
        <v>0</v>
      </c>
      <c r="M324">
        <f>_xll.AtlasFormulas.AtlasFunctions.AtlasBalance("PROD",DataAreaId,"T.LedgerTrans","Sum|AmountMST|0","","","","","","","AccountNum|Voucher","120010",$K324)</f>
        <v>0</v>
      </c>
    </row>
    <row r="325" spans="1:13" x14ac:dyDescent="0.25">
      <c r="A325" s="4" t="s">
        <v>487</v>
      </c>
      <c r="B325" s="7" t="str">
        <f>_xll.AtlasFormulas.AtlasFunctions.AtlasTable("PROD",DataAreaId,"T.SalesTable","%CustAccount","","","","","","","SalesId",$A325)</f>
        <v>364-000014</v>
      </c>
      <c r="C325" s="7" t="str">
        <f>_xll.AtlasFormulas.AtlasFunctions.AtlasTable("PROD",DataAreaId,"T.CustTable","%Name","","","","","","","AccountNum",$B325)</f>
        <v>Rowij</v>
      </c>
      <c r="D325" s="4" t="s">
        <v>57</v>
      </c>
      <c r="E325" s="4" t="s">
        <v>56</v>
      </c>
      <c r="F325" s="6">
        <v>42828</v>
      </c>
      <c r="G325" s="4" t="s">
        <v>605</v>
      </c>
      <c r="H325" s="9">
        <v>100</v>
      </c>
      <c r="I325" s="6">
        <v>42832</v>
      </c>
      <c r="J325" s="4" t="s">
        <v>691</v>
      </c>
      <c r="K325" s="10" t="s">
        <v>2405</v>
      </c>
      <c r="L325" s="7">
        <f>_xll.AtlasFormulas.AtlasFunctions.AtlasBalance("PROD",DataAreaId,"T.LedgerTrans","Sum|AmountMST|0","","","","","","","AccountNum|Voucher","120010",$J325)</f>
        <v>0</v>
      </c>
      <c r="M325">
        <f>_xll.AtlasFormulas.AtlasFunctions.AtlasBalance("PROD",DataAreaId,"T.LedgerTrans","Sum|AmountMST|0","","","","","","","AccountNum|Voucher","120010",$K325)</f>
        <v>0</v>
      </c>
    </row>
    <row r="326" spans="1:13" x14ac:dyDescent="0.25">
      <c r="A326" s="4" t="s">
        <v>487</v>
      </c>
      <c r="B326" s="7" t="str">
        <f>_xll.AtlasFormulas.AtlasFunctions.AtlasTable("PROD",DataAreaId,"T.SalesTable","%CustAccount","","","","","","","SalesId",$A326)</f>
        <v>364-000014</v>
      </c>
      <c r="C326" s="7" t="str">
        <f>_xll.AtlasFormulas.AtlasFunctions.AtlasTable("PROD",DataAreaId,"T.CustTable","%Name","","","","","","","AccountNum",$B326)</f>
        <v>Rowij</v>
      </c>
      <c r="D326" s="4" t="s">
        <v>57</v>
      </c>
      <c r="E326" s="4" t="s">
        <v>56</v>
      </c>
      <c r="F326" s="6">
        <v>42828</v>
      </c>
      <c r="G326" s="4" t="s">
        <v>605</v>
      </c>
      <c r="H326" s="9">
        <v>50</v>
      </c>
      <c r="I326" s="6">
        <v>42832</v>
      </c>
      <c r="J326" s="4" t="s">
        <v>691</v>
      </c>
      <c r="K326" s="10" t="s">
        <v>2405</v>
      </c>
      <c r="L326" s="7">
        <f>_xll.AtlasFormulas.AtlasFunctions.AtlasBalance("PROD",DataAreaId,"T.LedgerTrans","Sum|AmountMST|0","","","","","","","AccountNum|Voucher","120010",$J326)</f>
        <v>0</v>
      </c>
      <c r="M326">
        <f>_xll.AtlasFormulas.AtlasFunctions.AtlasBalance("PROD",DataAreaId,"T.LedgerTrans","Sum|AmountMST|0","","","","","","","AccountNum|Voucher","120010",$K326)</f>
        <v>0</v>
      </c>
    </row>
    <row r="327" spans="1:13" x14ac:dyDescent="0.25">
      <c r="A327" s="4" t="s">
        <v>507</v>
      </c>
      <c r="B327" s="7" t="str">
        <f>_xll.AtlasFormulas.AtlasFunctions.AtlasTable("PROD",DataAreaId,"T.SalesTable","%CustAccount","","","","","","","SalesId",$A327)</f>
        <v>364-000059</v>
      </c>
      <c r="C327" s="7" t="str">
        <f>_xll.AtlasFormulas.AtlasFunctions.AtlasTable("PROD",DataAreaId,"T.CustTable","%Name","","","","","","","AccountNum",$B327)</f>
        <v>Kreeft Betonrenovatie &amp; Injectietechnieken BV</v>
      </c>
      <c r="D327" s="4" t="s">
        <v>132</v>
      </c>
      <c r="E327" s="4" t="s">
        <v>133</v>
      </c>
      <c r="F327" s="6">
        <v>42860</v>
      </c>
      <c r="G327" s="4" t="s">
        <v>605</v>
      </c>
      <c r="H327" s="9">
        <v>100</v>
      </c>
      <c r="I327" s="6">
        <v>42867</v>
      </c>
      <c r="J327" s="4" t="s">
        <v>764</v>
      </c>
      <c r="K327" s="10" t="s">
        <v>2422</v>
      </c>
      <c r="L327" s="7">
        <f>_xll.AtlasFormulas.AtlasFunctions.AtlasBalance("PROD",DataAreaId,"T.LedgerTrans","Sum|AmountMST|0","","","","","","","AccountNum|Voucher","120010",$J327)</f>
        <v>0</v>
      </c>
      <c r="M327">
        <f>_xll.AtlasFormulas.AtlasFunctions.AtlasBalance("PROD",DataAreaId,"T.LedgerTrans","Sum|AmountMST|0","","","","","","","AccountNum|Voucher","120010",$K327)</f>
        <v>0</v>
      </c>
    </row>
    <row r="328" spans="1:13" x14ac:dyDescent="0.25">
      <c r="A328" s="4" t="s">
        <v>507</v>
      </c>
      <c r="B328" s="7" t="str">
        <f>_xll.AtlasFormulas.AtlasFunctions.AtlasTable("PROD",DataAreaId,"T.SalesTable","%CustAccount","","","","","","","SalesId",$A328)</f>
        <v>364-000059</v>
      </c>
      <c r="C328" s="7" t="str">
        <f>_xll.AtlasFormulas.AtlasFunctions.AtlasTable("PROD",DataAreaId,"T.CustTable","%Name","","","","","","","AccountNum",$B328)</f>
        <v>Kreeft Betonrenovatie &amp; Injectietechnieken BV</v>
      </c>
      <c r="D328" s="4" t="s">
        <v>132</v>
      </c>
      <c r="E328" s="4" t="s">
        <v>133</v>
      </c>
      <c r="F328" s="6">
        <v>42860</v>
      </c>
      <c r="G328" s="4" t="s">
        <v>605</v>
      </c>
      <c r="H328" s="9">
        <v>100</v>
      </c>
      <c r="I328" s="6">
        <v>42867</v>
      </c>
      <c r="J328" s="4" t="s">
        <v>764</v>
      </c>
      <c r="K328" s="10" t="s">
        <v>2422</v>
      </c>
      <c r="L328" s="7">
        <f>_xll.AtlasFormulas.AtlasFunctions.AtlasBalance("PROD",DataAreaId,"T.LedgerTrans","Sum|AmountMST|0","","","","","","","AccountNum|Voucher","120010",$J328)</f>
        <v>0</v>
      </c>
      <c r="M328">
        <f>_xll.AtlasFormulas.AtlasFunctions.AtlasBalance("PROD",DataAreaId,"T.LedgerTrans","Sum|AmountMST|0","","","","","","","AccountNum|Voucher","120010",$K328)</f>
        <v>0</v>
      </c>
    </row>
    <row r="329" spans="1:13" x14ac:dyDescent="0.25">
      <c r="A329" s="4" t="s">
        <v>507</v>
      </c>
      <c r="B329" s="7" t="str">
        <f>_xll.AtlasFormulas.AtlasFunctions.AtlasTable("PROD",DataAreaId,"T.SalesTable","%CustAccount","","","","","","","SalesId",$A329)</f>
        <v>364-000059</v>
      </c>
      <c r="C329" s="7" t="str">
        <f>_xll.AtlasFormulas.AtlasFunctions.AtlasTable("PROD",DataAreaId,"T.CustTable","%Name","","","","","","","AccountNum",$B329)</f>
        <v>Kreeft Betonrenovatie &amp; Injectietechnieken BV</v>
      </c>
      <c r="D329" s="4" t="s">
        <v>132</v>
      </c>
      <c r="E329" s="4" t="s">
        <v>133</v>
      </c>
      <c r="F329" s="6">
        <v>42860</v>
      </c>
      <c r="G329" s="4" t="s">
        <v>605</v>
      </c>
      <c r="H329" s="9">
        <v>100</v>
      </c>
      <c r="I329" s="6">
        <v>42867</v>
      </c>
      <c r="J329" s="4" t="s">
        <v>764</v>
      </c>
      <c r="K329" s="10" t="s">
        <v>2422</v>
      </c>
      <c r="L329" s="7">
        <f>_xll.AtlasFormulas.AtlasFunctions.AtlasBalance("PROD",DataAreaId,"T.LedgerTrans","Sum|AmountMST|0","","","","","","","AccountNum|Voucher","120010",$J329)</f>
        <v>0</v>
      </c>
      <c r="M329">
        <f>_xll.AtlasFormulas.AtlasFunctions.AtlasBalance("PROD",DataAreaId,"T.LedgerTrans","Sum|AmountMST|0","","","","","","","AccountNum|Voucher","120010",$K329)</f>
        <v>0</v>
      </c>
    </row>
    <row r="330" spans="1:13" x14ac:dyDescent="0.25">
      <c r="A330" s="4" t="s">
        <v>507</v>
      </c>
      <c r="B330" s="7" t="str">
        <f>_xll.AtlasFormulas.AtlasFunctions.AtlasTable("PROD",DataAreaId,"T.SalesTable","%CustAccount","","","","","","","SalesId",$A330)</f>
        <v>364-000059</v>
      </c>
      <c r="C330" s="7" t="str">
        <f>_xll.AtlasFormulas.AtlasFunctions.AtlasTable("PROD",DataAreaId,"T.CustTable","%Name","","","","","","","AccountNum",$B330)</f>
        <v>Kreeft Betonrenovatie &amp; Injectietechnieken BV</v>
      </c>
      <c r="D330" s="4" t="s">
        <v>132</v>
      </c>
      <c r="E330" s="4" t="s">
        <v>133</v>
      </c>
      <c r="F330" s="6">
        <v>42860</v>
      </c>
      <c r="G330" s="4" t="s">
        <v>605</v>
      </c>
      <c r="H330" s="9">
        <v>100</v>
      </c>
      <c r="I330" s="6">
        <v>42867</v>
      </c>
      <c r="J330" s="4" t="s">
        <v>764</v>
      </c>
      <c r="K330" s="10" t="s">
        <v>2422</v>
      </c>
      <c r="L330" s="7">
        <f>_xll.AtlasFormulas.AtlasFunctions.AtlasBalance("PROD",DataAreaId,"T.LedgerTrans","Sum|AmountMST|0","","","","","","","AccountNum|Voucher","120010",$J330)</f>
        <v>0</v>
      </c>
      <c r="M330">
        <f>_xll.AtlasFormulas.AtlasFunctions.AtlasBalance("PROD",DataAreaId,"T.LedgerTrans","Sum|AmountMST|0","","","","","","","AccountNum|Voucher","120010",$K330)</f>
        <v>0</v>
      </c>
    </row>
    <row r="331" spans="1:13" x14ac:dyDescent="0.25">
      <c r="A331" s="4" t="s">
        <v>507</v>
      </c>
      <c r="B331" s="7" t="str">
        <f>_xll.AtlasFormulas.AtlasFunctions.AtlasTable("PROD",DataAreaId,"T.SalesTable","%CustAccount","","","","","","","SalesId",$A331)</f>
        <v>364-000059</v>
      </c>
      <c r="C331" s="7" t="str">
        <f>_xll.AtlasFormulas.AtlasFunctions.AtlasTable("PROD",DataAreaId,"T.CustTable","%Name","","","","","","","AccountNum",$B331)</f>
        <v>Kreeft Betonrenovatie &amp; Injectietechnieken BV</v>
      </c>
      <c r="D331" s="4" t="s">
        <v>132</v>
      </c>
      <c r="E331" s="4" t="s">
        <v>133</v>
      </c>
      <c r="F331" s="6">
        <v>42860</v>
      </c>
      <c r="G331" s="4" t="s">
        <v>605</v>
      </c>
      <c r="H331" s="9">
        <v>100</v>
      </c>
      <c r="I331" s="6">
        <v>42867</v>
      </c>
      <c r="J331" s="4" t="s">
        <v>764</v>
      </c>
      <c r="K331" s="10" t="s">
        <v>2422</v>
      </c>
      <c r="L331" s="7">
        <f>_xll.AtlasFormulas.AtlasFunctions.AtlasBalance("PROD",DataAreaId,"T.LedgerTrans","Sum|AmountMST|0","","","","","","","AccountNum|Voucher","120010",$J331)</f>
        <v>0</v>
      </c>
      <c r="M331">
        <f>_xll.AtlasFormulas.AtlasFunctions.AtlasBalance("PROD",DataAreaId,"T.LedgerTrans","Sum|AmountMST|0","","","","","","","AccountNum|Voucher","120010",$K331)</f>
        <v>0</v>
      </c>
    </row>
    <row r="332" spans="1:13" x14ac:dyDescent="0.25">
      <c r="A332" s="4" t="s">
        <v>516</v>
      </c>
      <c r="B332" s="7" t="str">
        <f>_xll.AtlasFormulas.AtlasFunctions.AtlasTable("PROD",DataAreaId,"T.SalesTable","%CustAccount","","","","","","","SalesId",$A332)</f>
        <v>364-000004</v>
      </c>
      <c r="C332" s="7" t="str">
        <f>_xll.AtlasFormulas.AtlasFunctions.AtlasTable("PROD",DataAreaId,"T.CustTable","%Name","","","","","","","AccountNum",$B332)</f>
        <v>Rendon</v>
      </c>
      <c r="D332" s="4" t="s">
        <v>134</v>
      </c>
      <c r="E332" s="4" t="s">
        <v>135</v>
      </c>
      <c r="F332" s="6">
        <v>42866</v>
      </c>
      <c r="G332" s="4" t="s">
        <v>605</v>
      </c>
      <c r="H332" s="9">
        <v>100</v>
      </c>
      <c r="I332" s="6">
        <v>42870</v>
      </c>
      <c r="J332" s="4" t="s">
        <v>740</v>
      </c>
      <c r="K332" s="10" t="s">
        <v>2059</v>
      </c>
      <c r="L332" s="7">
        <f>_xll.AtlasFormulas.AtlasFunctions.AtlasBalance("PROD",DataAreaId,"T.LedgerTrans","Sum|AmountMST|0","","","","","","","AccountNum|Voucher","120010",$J332)</f>
        <v>11595</v>
      </c>
      <c r="M332">
        <f>_xll.AtlasFormulas.AtlasFunctions.AtlasBalance("PROD",DataAreaId,"T.LedgerTrans","Sum|AmountMST|0","","","","","","","AccountNum|Voucher","120010",$K332)</f>
        <v>-11595</v>
      </c>
    </row>
    <row r="333" spans="1:13" x14ac:dyDescent="0.25">
      <c r="A333" s="4" t="s">
        <v>516</v>
      </c>
      <c r="B333" s="7" t="str">
        <f>_xll.AtlasFormulas.AtlasFunctions.AtlasTable("PROD",DataAreaId,"T.SalesTable","%CustAccount","","","","","","","SalesId",$A333)</f>
        <v>364-000004</v>
      </c>
      <c r="C333" s="7" t="str">
        <f>_xll.AtlasFormulas.AtlasFunctions.AtlasTable("PROD",DataAreaId,"T.CustTable","%Name","","","","","","","AccountNum",$B333)</f>
        <v>Rendon</v>
      </c>
      <c r="D333" s="4" t="s">
        <v>134</v>
      </c>
      <c r="E333" s="4" t="s">
        <v>135</v>
      </c>
      <c r="F333" s="6">
        <v>42866</v>
      </c>
      <c r="G333" s="4" t="s">
        <v>605</v>
      </c>
      <c r="H333" s="9">
        <v>50</v>
      </c>
      <c r="I333" s="6">
        <v>42870</v>
      </c>
      <c r="J333" s="4" t="s">
        <v>740</v>
      </c>
      <c r="K333" s="10" t="s">
        <v>2059</v>
      </c>
      <c r="L333" s="7">
        <f>_xll.AtlasFormulas.AtlasFunctions.AtlasBalance("PROD",DataAreaId,"T.LedgerTrans","Sum|AmountMST|0","","","","","","","AccountNum|Voucher","120010",$J333)</f>
        <v>11595</v>
      </c>
      <c r="M333">
        <f>_xll.AtlasFormulas.AtlasFunctions.AtlasBalance("PROD",DataAreaId,"T.LedgerTrans","Sum|AmountMST|0","","","","","","","AccountNum|Voucher","120010",$K333)</f>
        <v>-11595</v>
      </c>
    </row>
    <row r="334" spans="1:13" x14ac:dyDescent="0.25">
      <c r="A334" s="4" t="s">
        <v>516</v>
      </c>
      <c r="B334" s="7" t="str">
        <f>_xll.AtlasFormulas.AtlasFunctions.AtlasTable("PROD",DataAreaId,"T.SalesTable","%CustAccount","","","","","","","SalesId",$A334)</f>
        <v>364-000004</v>
      </c>
      <c r="C334" s="7" t="str">
        <f>_xll.AtlasFormulas.AtlasFunctions.AtlasTable("PROD",DataAreaId,"T.CustTable","%Name","","","","","","","AccountNum",$B334)</f>
        <v>Rendon</v>
      </c>
      <c r="D334" s="4" t="s">
        <v>134</v>
      </c>
      <c r="E334" s="4" t="s">
        <v>135</v>
      </c>
      <c r="F334" s="6">
        <v>42866</v>
      </c>
      <c r="G334" s="4" t="s">
        <v>605</v>
      </c>
      <c r="H334" s="9">
        <v>100</v>
      </c>
      <c r="I334" s="6">
        <v>42870</v>
      </c>
      <c r="J334" s="4" t="s">
        <v>740</v>
      </c>
      <c r="K334" s="10" t="s">
        <v>2059</v>
      </c>
      <c r="L334" s="7">
        <f>_xll.AtlasFormulas.AtlasFunctions.AtlasBalance("PROD",DataAreaId,"T.LedgerTrans","Sum|AmountMST|0","","","","","","","AccountNum|Voucher","120010",$J334)</f>
        <v>11595</v>
      </c>
      <c r="M334">
        <f>_xll.AtlasFormulas.AtlasFunctions.AtlasBalance("PROD",DataAreaId,"T.LedgerTrans","Sum|AmountMST|0","","","","","","","AccountNum|Voucher","120010",$K334)</f>
        <v>-11595</v>
      </c>
    </row>
    <row r="335" spans="1:13" x14ac:dyDescent="0.25">
      <c r="A335" s="4" t="s">
        <v>516</v>
      </c>
      <c r="B335" s="7" t="str">
        <f>_xll.AtlasFormulas.AtlasFunctions.AtlasTable("PROD",DataAreaId,"T.SalesTable","%CustAccount","","","","","","","SalesId",$A335)</f>
        <v>364-000004</v>
      </c>
      <c r="C335" s="7" t="str">
        <f>_xll.AtlasFormulas.AtlasFunctions.AtlasTable("PROD",DataAreaId,"T.CustTable","%Name","","","","","","","AccountNum",$B335)</f>
        <v>Rendon</v>
      </c>
      <c r="D335" s="4" t="s">
        <v>134</v>
      </c>
      <c r="E335" s="4" t="s">
        <v>135</v>
      </c>
      <c r="F335" s="6">
        <v>42866</v>
      </c>
      <c r="G335" s="4" t="s">
        <v>605</v>
      </c>
      <c r="H335" s="9">
        <v>100</v>
      </c>
      <c r="I335" s="6">
        <v>42870</v>
      </c>
      <c r="J335" s="4" t="s">
        <v>740</v>
      </c>
      <c r="K335" s="10" t="s">
        <v>2059</v>
      </c>
      <c r="L335" s="7">
        <f>_xll.AtlasFormulas.AtlasFunctions.AtlasBalance("PROD",DataAreaId,"T.LedgerTrans","Sum|AmountMST|0","","","","","","","AccountNum|Voucher","120010",$J335)</f>
        <v>11595</v>
      </c>
      <c r="M335">
        <f>_xll.AtlasFormulas.AtlasFunctions.AtlasBalance("PROD",DataAreaId,"T.LedgerTrans","Sum|AmountMST|0","","","","","","","AccountNum|Voucher","120010",$K335)</f>
        <v>-11595</v>
      </c>
    </row>
    <row r="336" spans="1:13" x14ac:dyDescent="0.25">
      <c r="A336" s="4" t="s">
        <v>516</v>
      </c>
      <c r="B336" s="7" t="str">
        <f>_xll.AtlasFormulas.AtlasFunctions.AtlasTable("PROD",DataAreaId,"T.SalesTable","%CustAccount","","","","","","","SalesId",$A336)</f>
        <v>364-000004</v>
      </c>
      <c r="C336" s="7" t="str">
        <f>_xll.AtlasFormulas.AtlasFunctions.AtlasTable("PROD",DataAreaId,"T.CustTable","%Name","","","","","","","AccountNum",$B336)</f>
        <v>Rendon</v>
      </c>
      <c r="D336" s="4" t="s">
        <v>134</v>
      </c>
      <c r="E336" s="4" t="s">
        <v>135</v>
      </c>
      <c r="F336" s="6">
        <v>42866</v>
      </c>
      <c r="G336" s="4" t="s">
        <v>605</v>
      </c>
      <c r="H336" s="9">
        <v>100</v>
      </c>
      <c r="I336" s="6">
        <v>42870</v>
      </c>
      <c r="J336" s="4" t="s">
        <v>740</v>
      </c>
      <c r="K336" s="10" t="s">
        <v>2059</v>
      </c>
      <c r="L336" s="7">
        <f>_xll.AtlasFormulas.AtlasFunctions.AtlasBalance("PROD",DataAreaId,"T.LedgerTrans","Sum|AmountMST|0","","","","","","","AccountNum|Voucher","120010",$J336)</f>
        <v>11595</v>
      </c>
      <c r="M336">
        <f>_xll.AtlasFormulas.AtlasFunctions.AtlasBalance("PROD",DataAreaId,"T.LedgerTrans","Sum|AmountMST|0","","","","","","","AccountNum|Voucher","120010",$K336)</f>
        <v>-11595</v>
      </c>
    </row>
    <row r="337" spans="1:13" x14ac:dyDescent="0.25">
      <c r="A337" s="4" t="s">
        <v>516</v>
      </c>
      <c r="B337" s="7" t="str">
        <f>_xll.AtlasFormulas.AtlasFunctions.AtlasTable("PROD",DataAreaId,"T.SalesTable","%CustAccount","","","","","","","SalesId",$A337)</f>
        <v>364-000004</v>
      </c>
      <c r="C337" s="7" t="str">
        <f>_xll.AtlasFormulas.AtlasFunctions.AtlasTable("PROD",DataAreaId,"T.CustTable","%Name","","","","","","","AccountNum",$B337)</f>
        <v>Rendon</v>
      </c>
      <c r="D337" s="4" t="s">
        <v>134</v>
      </c>
      <c r="E337" s="4" t="s">
        <v>135</v>
      </c>
      <c r="F337" s="6">
        <v>42866</v>
      </c>
      <c r="G337" s="4" t="s">
        <v>605</v>
      </c>
      <c r="H337" s="9">
        <v>100</v>
      </c>
      <c r="I337" s="6">
        <v>42870</v>
      </c>
      <c r="J337" s="4" t="s">
        <v>740</v>
      </c>
      <c r="K337" s="10" t="s">
        <v>2059</v>
      </c>
      <c r="L337" s="7">
        <f>_xll.AtlasFormulas.AtlasFunctions.AtlasBalance("PROD",DataAreaId,"T.LedgerTrans","Sum|AmountMST|0","","","","","","","AccountNum|Voucher","120010",$J337)</f>
        <v>11595</v>
      </c>
      <c r="M337">
        <f>_xll.AtlasFormulas.AtlasFunctions.AtlasBalance("PROD",DataAreaId,"T.LedgerTrans","Sum|AmountMST|0","","","","","","","AccountNum|Voucher","120010",$K337)</f>
        <v>-11595</v>
      </c>
    </row>
    <row r="338" spans="1:13" x14ac:dyDescent="0.25">
      <c r="A338" s="4" t="s">
        <v>516</v>
      </c>
      <c r="B338" s="7" t="str">
        <f>_xll.AtlasFormulas.AtlasFunctions.AtlasTable("PROD",DataAreaId,"T.SalesTable","%CustAccount","","","","","","","SalesId",$A338)</f>
        <v>364-000004</v>
      </c>
      <c r="C338" s="7" t="str">
        <f>_xll.AtlasFormulas.AtlasFunctions.AtlasTable("PROD",DataAreaId,"T.CustTable","%Name","","","","","","","AccountNum",$B338)</f>
        <v>Rendon</v>
      </c>
      <c r="D338" s="4" t="s">
        <v>134</v>
      </c>
      <c r="E338" s="4" t="s">
        <v>135</v>
      </c>
      <c r="F338" s="6">
        <v>42866</v>
      </c>
      <c r="G338" s="4" t="s">
        <v>605</v>
      </c>
      <c r="H338" s="9">
        <v>100</v>
      </c>
      <c r="I338" s="6">
        <v>42870</v>
      </c>
      <c r="J338" s="4" t="s">
        <v>740</v>
      </c>
      <c r="K338" s="10" t="s">
        <v>2059</v>
      </c>
      <c r="L338" s="7">
        <f>_xll.AtlasFormulas.AtlasFunctions.AtlasBalance("PROD",DataAreaId,"T.LedgerTrans","Sum|AmountMST|0","","","","","","","AccountNum|Voucher","120010",$J338)</f>
        <v>11595</v>
      </c>
      <c r="M338">
        <f>_xll.AtlasFormulas.AtlasFunctions.AtlasBalance("PROD",DataAreaId,"T.LedgerTrans","Sum|AmountMST|0","","","","","","","AccountNum|Voucher","120010",$K338)</f>
        <v>-11595</v>
      </c>
    </row>
    <row r="339" spans="1:13" x14ac:dyDescent="0.25">
      <c r="A339" s="4" t="s">
        <v>516</v>
      </c>
      <c r="B339" s="7" t="str">
        <f>_xll.AtlasFormulas.AtlasFunctions.AtlasTable("PROD",DataAreaId,"T.SalesTable","%CustAccount","","","","","","","SalesId",$A339)</f>
        <v>364-000004</v>
      </c>
      <c r="C339" s="7" t="str">
        <f>_xll.AtlasFormulas.AtlasFunctions.AtlasTable("PROD",DataAreaId,"T.CustTable","%Name","","","","","","","AccountNum",$B339)</f>
        <v>Rendon</v>
      </c>
      <c r="D339" s="4" t="s">
        <v>134</v>
      </c>
      <c r="E339" s="4" t="s">
        <v>135</v>
      </c>
      <c r="F339" s="6">
        <v>42866</v>
      </c>
      <c r="G339" s="4" t="s">
        <v>605</v>
      </c>
      <c r="H339" s="9">
        <v>100</v>
      </c>
      <c r="I339" s="6">
        <v>42870</v>
      </c>
      <c r="J339" s="4" t="s">
        <v>740</v>
      </c>
      <c r="K339" s="10" t="s">
        <v>2059</v>
      </c>
      <c r="L339" s="7">
        <f>_xll.AtlasFormulas.AtlasFunctions.AtlasBalance("PROD",DataAreaId,"T.LedgerTrans","Sum|AmountMST|0","","","","","","","AccountNum|Voucher","120010",$J339)</f>
        <v>11595</v>
      </c>
      <c r="M339">
        <f>_xll.AtlasFormulas.AtlasFunctions.AtlasBalance("PROD",DataAreaId,"T.LedgerTrans","Sum|AmountMST|0","","","","","","","AccountNum|Voucher","120010",$K339)</f>
        <v>-11595</v>
      </c>
    </row>
    <row r="340" spans="1:13" x14ac:dyDescent="0.25">
      <c r="A340" s="4" t="s">
        <v>517</v>
      </c>
      <c r="B340" s="7" t="str">
        <f>_xll.AtlasFormulas.AtlasFunctions.AtlasTable("PROD",DataAreaId,"T.SalesTable","%CustAccount","","","","","","","SalesId",$A340)</f>
        <v>364-000004</v>
      </c>
      <c r="C340" s="7" t="str">
        <f>_xll.AtlasFormulas.AtlasFunctions.AtlasTable("PROD",DataAreaId,"T.CustTable","%Name","","","","","","","AccountNum",$B340)</f>
        <v>Rendon</v>
      </c>
      <c r="D340" s="4" t="s">
        <v>134</v>
      </c>
      <c r="E340" s="4" t="s">
        <v>135</v>
      </c>
      <c r="F340" s="6">
        <v>42892</v>
      </c>
      <c r="G340" s="4" t="s">
        <v>605</v>
      </c>
      <c r="H340" s="9">
        <v>40</v>
      </c>
      <c r="I340" s="6">
        <v>42894</v>
      </c>
      <c r="J340" s="4" t="s">
        <v>815</v>
      </c>
      <c r="K340" s="10" t="s">
        <v>2435</v>
      </c>
      <c r="L340" s="7">
        <f>_xll.AtlasFormulas.AtlasFunctions.AtlasBalance("PROD",DataAreaId,"T.LedgerTrans","Sum|AmountMST|0","","","","","","","AccountNum|Voucher","120010",$J340)</f>
        <v>0</v>
      </c>
      <c r="M340">
        <f>_xll.AtlasFormulas.AtlasFunctions.AtlasBalance("PROD",DataAreaId,"T.LedgerTrans","Sum|AmountMST|0","","","","","","","AccountNum|Voucher","120010",$K340)</f>
        <v>0</v>
      </c>
    </row>
    <row r="341" spans="1:13" x14ac:dyDescent="0.25">
      <c r="A341" s="4" t="s">
        <v>517</v>
      </c>
      <c r="B341" s="7" t="str">
        <f>_xll.AtlasFormulas.AtlasFunctions.AtlasTable("PROD",DataAreaId,"T.SalesTable","%CustAccount","","","","","","","SalesId",$A341)</f>
        <v>364-000004</v>
      </c>
      <c r="C341" s="7" t="str">
        <f>_xll.AtlasFormulas.AtlasFunctions.AtlasTable("PROD",DataAreaId,"T.CustTable","%Name","","","","","","","AccountNum",$B341)</f>
        <v>Rendon</v>
      </c>
      <c r="D341" s="4" t="s">
        <v>134</v>
      </c>
      <c r="E341" s="4" t="s">
        <v>135</v>
      </c>
      <c r="F341" s="6">
        <v>42892</v>
      </c>
      <c r="G341" s="4" t="s">
        <v>605</v>
      </c>
      <c r="H341" s="9">
        <v>20</v>
      </c>
      <c r="I341" s="6">
        <v>42894</v>
      </c>
      <c r="J341" s="4" t="s">
        <v>815</v>
      </c>
      <c r="K341" s="10" t="s">
        <v>2435</v>
      </c>
      <c r="L341" s="7">
        <f>_xll.AtlasFormulas.AtlasFunctions.AtlasBalance("PROD",DataAreaId,"T.LedgerTrans","Sum|AmountMST|0","","","","","","","AccountNum|Voucher","120010",$J341)</f>
        <v>0</v>
      </c>
      <c r="M341">
        <f>_xll.AtlasFormulas.AtlasFunctions.AtlasBalance("PROD",DataAreaId,"T.LedgerTrans","Sum|AmountMST|0","","","","","","","AccountNum|Voucher","120010",$K341)</f>
        <v>0</v>
      </c>
    </row>
    <row r="342" spans="1:13" x14ac:dyDescent="0.25">
      <c r="A342" s="4" t="s">
        <v>517</v>
      </c>
      <c r="B342" s="7" t="str">
        <f>_xll.AtlasFormulas.AtlasFunctions.AtlasTable("PROD",DataAreaId,"T.SalesTable","%CustAccount","","","","","","","SalesId",$A342)</f>
        <v>364-000004</v>
      </c>
      <c r="C342" s="7" t="str">
        <f>_xll.AtlasFormulas.AtlasFunctions.AtlasTable("PROD",DataAreaId,"T.CustTable","%Name","","","","","","","AccountNum",$B342)</f>
        <v>Rendon</v>
      </c>
      <c r="D342" s="4" t="s">
        <v>134</v>
      </c>
      <c r="E342" s="4" t="s">
        <v>135</v>
      </c>
      <c r="F342" s="6">
        <v>42892</v>
      </c>
      <c r="G342" s="4" t="s">
        <v>605</v>
      </c>
      <c r="H342" s="9">
        <v>40</v>
      </c>
      <c r="I342" s="6">
        <v>42894</v>
      </c>
      <c r="J342" s="4" t="s">
        <v>815</v>
      </c>
      <c r="K342" s="10" t="s">
        <v>2435</v>
      </c>
      <c r="L342" s="7">
        <f>_xll.AtlasFormulas.AtlasFunctions.AtlasBalance("PROD",DataAreaId,"T.LedgerTrans","Sum|AmountMST|0","","","","","","","AccountNum|Voucher","120010",$J342)</f>
        <v>0</v>
      </c>
      <c r="M342">
        <f>_xll.AtlasFormulas.AtlasFunctions.AtlasBalance("PROD",DataAreaId,"T.LedgerTrans","Sum|AmountMST|0","","","","","","","AccountNum|Voucher","120010",$K342)</f>
        <v>0</v>
      </c>
    </row>
    <row r="343" spans="1:13" x14ac:dyDescent="0.25">
      <c r="A343" s="4" t="s">
        <v>519</v>
      </c>
      <c r="B343" s="7" t="str">
        <f>_xll.AtlasFormulas.AtlasFunctions.AtlasTable("PROD",DataAreaId,"T.SalesTable","%CustAccount","","","","","","","SalesId",$A343)</f>
        <v>364-000159</v>
      </c>
      <c r="C343" s="7" t="str">
        <f>_xll.AtlasFormulas.AtlasFunctions.AtlasTable("PROD",DataAreaId,"T.CustTable","%Name","","","","","","","AccountNum",$B343)</f>
        <v>QuakeShield B.V.</v>
      </c>
      <c r="D343" s="4" t="s">
        <v>136</v>
      </c>
      <c r="E343" s="4" t="s">
        <v>137</v>
      </c>
      <c r="F343" s="6">
        <v>42884</v>
      </c>
      <c r="G343" s="4" t="s">
        <v>605</v>
      </c>
      <c r="H343" s="9">
        <v>100</v>
      </c>
      <c r="I343" s="6">
        <v>42892</v>
      </c>
      <c r="J343" s="4" t="s">
        <v>816</v>
      </c>
      <c r="K343" s="10" t="s">
        <v>2184</v>
      </c>
      <c r="L343" s="7">
        <f>_xll.AtlasFormulas.AtlasFunctions.AtlasBalance("PROD",DataAreaId,"T.LedgerTrans","Sum|AmountMST|0","","","","","","","AccountNum|Voucher","120010",$J343)</f>
        <v>952</v>
      </c>
      <c r="M343">
        <f>_xll.AtlasFormulas.AtlasFunctions.AtlasBalance("PROD",DataAreaId,"T.LedgerTrans","Sum|AmountMST|0","","","","","","","AccountNum|Voucher","120010",$K343)</f>
        <v>-952</v>
      </c>
    </row>
    <row r="344" spans="1:13" x14ac:dyDescent="0.25">
      <c r="A344" s="4" t="s">
        <v>200</v>
      </c>
      <c r="B344" s="7" t="str">
        <f>_xll.AtlasFormulas.AtlasFunctions.AtlasTable("PROD",DataAreaId,"T.SalesTable","%CustAccount","","","","","","","SalesId",$A344)</f>
        <v>364-000159</v>
      </c>
      <c r="C344" s="7" t="str">
        <f>_xll.AtlasFormulas.AtlasFunctions.AtlasTable("PROD",DataAreaId,"T.CustTable","%Name","","","","","","","AccountNum",$B344)</f>
        <v>QuakeShield B.V.</v>
      </c>
      <c r="D344" s="4" t="s">
        <v>136</v>
      </c>
      <c r="E344" s="4" t="s">
        <v>137</v>
      </c>
      <c r="F344" s="6">
        <v>42873</v>
      </c>
      <c r="G344" s="4" t="s">
        <v>605</v>
      </c>
      <c r="H344" s="9">
        <v>100</v>
      </c>
      <c r="I344" s="6">
        <v>42879</v>
      </c>
      <c r="J344" s="4" t="s">
        <v>817</v>
      </c>
      <c r="K344" s="10" t="s">
        <v>2436</v>
      </c>
      <c r="L344" s="7">
        <f>_xll.AtlasFormulas.AtlasFunctions.AtlasBalance("PROD",DataAreaId,"T.LedgerTrans","Sum|AmountMST|0","","","","","","","AccountNum|Voucher","120010",$J344)</f>
        <v>0</v>
      </c>
      <c r="M344">
        <f>_xll.AtlasFormulas.AtlasFunctions.AtlasBalance("PROD",DataAreaId,"T.LedgerTrans","Sum|AmountMST|0","","","","","","","AccountNum|Voucher","120010",$K344)</f>
        <v>0</v>
      </c>
    </row>
    <row r="345" spans="1:13" x14ac:dyDescent="0.25">
      <c r="A345" s="4" t="s">
        <v>200</v>
      </c>
      <c r="B345" s="7" t="str">
        <f>_xll.AtlasFormulas.AtlasFunctions.AtlasTable("PROD",DataAreaId,"T.SalesTable","%CustAccount","","","","","","","SalesId",$A345)</f>
        <v>364-000159</v>
      </c>
      <c r="C345" s="7" t="str">
        <f>_xll.AtlasFormulas.AtlasFunctions.AtlasTable("PROD",DataAreaId,"T.CustTable","%Name","","","","","","","AccountNum",$B345)</f>
        <v>QuakeShield B.V.</v>
      </c>
      <c r="D345" s="4" t="s">
        <v>136</v>
      </c>
      <c r="E345" s="4" t="s">
        <v>137</v>
      </c>
      <c r="F345" s="6">
        <v>42873</v>
      </c>
      <c r="G345" s="4" t="s">
        <v>605</v>
      </c>
      <c r="H345" s="9">
        <v>100</v>
      </c>
      <c r="I345" s="6">
        <v>42879</v>
      </c>
      <c r="J345" s="4" t="s">
        <v>817</v>
      </c>
      <c r="K345" s="10" t="s">
        <v>2436</v>
      </c>
      <c r="L345" s="7">
        <f>_xll.AtlasFormulas.AtlasFunctions.AtlasBalance("PROD",DataAreaId,"T.LedgerTrans","Sum|AmountMST|0","","","","","","","AccountNum|Voucher","120010",$J345)</f>
        <v>0</v>
      </c>
      <c r="M345">
        <f>_xll.AtlasFormulas.AtlasFunctions.AtlasBalance("PROD",DataAreaId,"T.LedgerTrans","Sum|AmountMST|0","","","","","","","AccountNum|Voucher","120010",$K345)</f>
        <v>0</v>
      </c>
    </row>
    <row r="346" spans="1:13" x14ac:dyDescent="0.25">
      <c r="A346" s="4" t="s">
        <v>518</v>
      </c>
      <c r="B346" s="7" t="str">
        <f>_xll.AtlasFormulas.AtlasFunctions.AtlasTable("PROD",DataAreaId,"T.SalesTable","%CustAccount","","","","","","","SalesId",$A346)</f>
        <v>364-000159</v>
      </c>
      <c r="C346" s="7" t="str">
        <f>_xll.AtlasFormulas.AtlasFunctions.AtlasTable("PROD",DataAreaId,"T.CustTable","%Name","","","","","","","AccountNum",$B346)</f>
        <v>QuakeShield B.V.</v>
      </c>
      <c r="D346" s="4" t="s">
        <v>136</v>
      </c>
      <c r="E346" s="4" t="s">
        <v>137</v>
      </c>
      <c r="F346" s="6">
        <v>42775</v>
      </c>
      <c r="G346" s="4" t="s">
        <v>605</v>
      </c>
      <c r="H346" s="9">
        <v>50</v>
      </c>
      <c r="I346" s="6">
        <v>42776</v>
      </c>
      <c r="J346" s="4" t="s">
        <v>723</v>
      </c>
      <c r="K346" s="10" t="s">
        <v>1644</v>
      </c>
      <c r="L346" s="7">
        <f>_xll.AtlasFormulas.AtlasFunctions.AtlasBalance("PROD",DataAreaId,"T.LedgerTrans","Sum|AmountMST|0","","","","","","","AccountNum|Voucher","120010",$J346)</f>
        <v>1425</v>
      </c>
      <c r="M346">
        <f>_xll.AtlasFormulas.AtlasFunctions.AtlasBalance("PROD",DataAreaId,"T.LedgerTrans","Sum|AmountMST|0","","","","","","","AccountNum|Voucher","120010",$K346)</f>
        <v>-1425</v>
      </c>
    </row>
    <row r="347" spans="1:13" x14ac:dyDescent="0.25">
      <c r="A347" s="4" t="s">
        <v>518</v>
      </c>
      <c r="B347" s="7" t="str">
        <f>_xll.AtlasFormulas.AtlasFunctions.AtlasTable("PROD",DataAreaId,"T.SalesTable","%CustAccount","","","","","","","SalesId",$A347)</f>
        <v>364-000159</v>
      </c>
      <c r="C347" s="7" t="str">
        <f>_xll.AtlasFormulas.AtlasFunctions.AtlasTable("PROD",DataAreaId,"T.CustTable","%Name","","","","","","","AccountNum",$B347)</f>
        <v>QuakeShield B.V.</v>
      </c>
      <c r="D347" s="4" t="s">
        <v>136</v>
      </c>
      <c r="E347" s="4" t="s">
        <v>137</v>
      </c>
      <c r="F347" s="6">
        <v>42775</v>
      </c>
      <c r="G347" s="4" t="s">
        <v>605</v>
      </c>
      <c r="H347" s="9">
        <v>85</v>
      </c>
      <c r="I347" s="6">
        <v>42776</v>
      </c>
      <c r="J347" s="4" t="s">
        <v>723</v>
      </c>
      <c r="K347" s="10" t="s">
        <v>1644</v>
      </c>
      <c r="L347" s="7">
        <f>_xll.AtlasFormulas.AtlasFunctions.AtlasBalance("PROD",DataAreaId,"T.LedgerTrans","Sum|AmountMST|0","","","","","","","AccountNum|Voucher","120010",$J347)</f>
        <v>1425</v>
      </c>
      <c r="M347">
        <f>_xll.AtlasFormulas.AtlasFunctions.AtlasBalance("PROD",DataAreaId,"T.LedgerTrans","Sum|AmountMST|0","","","","","","","AccountNum|Voucher","120010",$K347)</f>
        <v>-1425</v>
      </c>
    </row>
    <row r="348" spans="1:13" x14ac:dyDescent="0.25">
      <c r="A348" s="4" t="s">
        <v>520</v>
      </c>
      <c r="B348" s="7" t="str">
        <f>_xll.AtlasFormulas.AtlasFunctions.AtlasTable("PROD",DataAreaId,"T.SalesTable","%CustAccount","","","","","","","SalesId",$A348)</f>
        <v>364-000036</v>
      </c>
      <c r="C348" s="7" t="str">
        <f>_xll.AtlasFormulas.AtlasFunctions.AtlasTable("PROD",DataAreaId,"T.CustTable","%Name","","","","","","","AccountNum",$B348)</f>
        <v>Bouwbedrijf Salverda B.V.</v>
      </c>
      <c r="D348" s="4" t="s">
        <v>521</v>
      </c>
      <c r="E348" s="4" t="s">
        <v>522</v>
      </c>
      <c r="F348" s="6">
        <v>42844</v>
      </c>
      <c r="G348" s="4" t="s">
        <v>605</v>
      </c>
      <c r="H348" s="9">
        <v>64.8</v>
      </c>
      <c r="I348" s="6">
        <v>42863</v>
      </c>
      <c r="J348" s="4" t="s">
        <v>818</v>
      </c>
      <c r="K348" s="10" t="s">
        <v>2408</v>
      </c>
      <c r="L348" s="7">
        <f>_xll.AtlasFormulas.AtlasFunctions.AtlasBalance("PROD",DataAreaId,"T.LedgerTrans","Sum|AmountMST|0","","","","","","","AccountNum|Voucher","120010",$J348)</f>
        <v>0</v>
      </c>
      <c r="M348">
        <f>_xll.AtlasFormulas.AtlasFunctions.AtlasBalance("PROD",DataAreaId,"T.LedgerTrans","Sum|AmountMST|0","","","","","","","AccountNum|Voucher","120010",$K348)</f>
        <v>0</v>
      </c>
    </row>
    <row r="349" spans="1:13" x14ac:dyDescent="0.25">
      <c r="A349" s="4" t="s">
        <v>523</v>
      </c>
      <c r="B349" s="7" t="str">
        <f>_xll.AtlasFormulas.AtlasFunctions.AtlasTable("PROD",DataAreaId,"T.SalesTable","%CustAccount","","","","","","","SalesId",$A349)</f>
        <v>364-000018</v>
      </c>
      <c r="C349" s="7" t="str">
        <f>_xll.AtlasFormulas.AtlasFunctions.AtlasTable("PROD",DataAreaId,"T.CustTable","%Name","","","","","","","AccountNum",$B349)</f>
        <v>Tebecon B.V.</v>
      </c>
      <c r="D349" s="4" t="s">
        <v>138</v>
      </c>
      <c r="E349" s="4" t="s">
        <v>139</v>
      </c>
      <c r="F349" s="6">
        <v>42851</v>
      </c>
      <c r="G349" s="4" t="s">
        <v>605</v>
      </c>
      <c r="H349" s="9">
        <v>9.1999999999999993</v>
      </c>
      <c r="I349" s="6">
        <v>42863</v>
      </c>
      <c r="J349" s="4" t="s">
        <v>667</v>
      </c>
      <c r="K349" s="10" t="s">
        <v>2393</v>
      </c>
      <c r="L349" s="7">
        <f>_xll.AtlasFormulas.AtlasFunctions.AtlasBalance("PROD",DataAreaId,"T.LedgerTrans","Sum|AmountMST|0","","","","","","","AccountNum|Voucher","120010",$J349)</f>
        <v>0</v>
      </c>
      <c r="M349">
        <f>_xll.AtlasFormulas.AtlasFunctions.AtlasBalance("PROD",DataAreaId,"T.LedgerTrans","Sum|AmountMST|0","","","","","","","AccountNum|Voucher","120010",$K349)</f>
        <v>0</v>
      </c>
    </row>
    <row r="350" spans="1:13" x14ac:dyDescent="0.25">
      <c r="A350" s="4" t="s">
        <v>523</v>
      </c>
      <c r="B350" s="7" t="str">
        <f>_xll.AtlasFormulas.AtlasFunctions.AtlasTable("PROD",DataAreaId,"T.SalesTable","%CustAccount","","","","","","","SalesId",$A350)</f>
        <v>364-000018</v>
      </c>
      <c r="C350" s="7" t="str">
        <f>_xll.AtlasFormulas.AtlasFunctions.AtlasTable("PROD",DataAreaId,"T.CustTable","%Name","","","","","","","AccountNum",$B350)</f>
        <v>Tebecon B.V.</v>
      </c>
      <c r="D350" s="4" t="s">
        <v>138</v>
      </c>
      <c r="E350" s="4" t="s">
        <v>139</v>
      </c>
      <c r="F350" s="6">
        <v>42851</v>
      </c>
      <c r="G350" s="4" t="s">
        <v>605</v>
      </c>
      <c r="H350" s="9">
        <v>101.2</v>
      </c>
      <c r="I350" s="6">
        <v>42863</v>
      </c>
      <c r="J350" s="4" t="s">
        <v>667</v>
      </c>
      <c r="K350" s="10" t="s">
        <v>2393</v>
      </c>
      <c r="L350" s="7">
        <f>_xll.AtlasFormulas.AtlasFunctions.AtlasBalance("PROD",DataAreaId,"T.LedgerTrans","Sum|AmountMST|0","","","","","","","AccountNum|Voucher","120010",$J350)</f>
        <v>0</v>
      </c>
      <c r="M350">
        <f>_xll.AtlasFormulas.AtlasFunctions.AtlasBalance("PROD",DataAreaId,"T.LedgerTrans","Sum|AmountMST|0","","","","","","","AccountNum|Voucher","120010",$K350)</f>
        <v>0</v>
      </c>
    </row>
    <row r="351" spans="1:13" x14ac:dyDescent="0.25">
      <c r="A351" s="4" t="s">
        <v>523</v>
      </c>
      <c r="B351" s="7" t="str">
        <f>_xll.AtlasFormulas.AtlasFunctions.AtlasTable("PROD",DataAreaId,"T.SalesTable","%CustAccount","","","","","","","SalesId",$A351)</f>
        <v>364-000018</v>
      </c>
      <c r="C351" s="7" t="str">
        <f>_xll.AtlasFormulas.AtlasFunctions.AtlasTable("PROD",DataAreaId,"T.CustTable","%Name","","","","","","","AccountNum",$B351)</f>
        <v>Tebecon B.V.</v>
      </c>
      <c r="D351" s="4" t="s">
        <v>138</v>
      </c>
      <c r="E351" s="4" t="s">
        <v>139</v>
      </c>
      <c r="F351" s="6">
        <v>42851</v>
      </c>
      <c r="G351" s="4" t="s">
        <v>605</v>
      </c>
      <c r="H351" s="9">
        <v>101.2</v>
      </c>
      <c r="I351" s="6">
        <v>42863</v>
      </c>
      <c r="J351" s="4" t="s">
        <v>667</v>
      </c>
      <c r="K351" s="10" t="s">
        <v>2393</v>
      </c>
      <c r="L351" s="7">
        <f>_xll.AtlasFormulas.AtlasFunctions.AtlasBalance("PROD",DataAreaId,"T.LedgerTrans","Sum|AmountMST|0","","","","","","","AccountNum|Voucher","120010",$J351)</f>
        <v>0</v>
      </c>
      <c r="M351">
        <f>_xll.AtlasFormulas.AtlasFunctions.AtlasBalance("PROD",DataAreaId,"T.LedgerTrans","Sum|AmountMST|0","","","","","","","AccountNum|Voucher","120010",$K351)</f>
        <v>0</v>
      </c>
    </row>
    <row r="352" spans="1:13" x14ac:dyDescent="0.25">
      <c r="A352" s="4" t="s">
        <v>523</v>
      </c>
      <c r="B352" s="7" t="str">
        <f>_xll.AtlasFormulas.AtlasFunctions.AtlasTable("PROD",DataAreaId,"T.SalesTable","%CustAccount","","","","","","","SalesId",$A352)</f>
        <v>364-000018</v>
      </c>
      <c r="C352" s="7" t="str">
        <f>_xll.AtlasFormulas.AtlasFunctions.AtlasTable("PROD",DataAreaId,"T.CustTable","%Name","","","","","","","AccountNum",$B352)</f>
        <v>Tebecon B.V.</v>
      </c>
      <c r="D352" s="4" t="s">
        <v>138</v>
      </c>
      <c r="E352" s="4" t="s">
        <v>139</v>
      </c>
      <c r="F352" s="6">
        <v>42851</v>
      </c>
      <c r="G352" s="4" t="s">
        <v>605</v>
      </c>
      <c r="H352" s="9">
        <v>101.2</v>
      </c>
      <c r="I352" s="6">
        <v>42863</v>
      </c>
      <c r="J352" s="4" t="s">
        <v>667</v>
      </c>
      <c r="K352" s="10" t="s">
        <v>2393</v>
      </c>
      <c r="L352" s="7">
        <f>_xll.AtlasFormulas.AtlasFunctions.AtlasBalance("PROD",DataAreaId,"T.LedgerTrans","Sum|AmountMST|0","","","","","","","AccountNum|Voucher","120010",$J352)</f>
        <v>0</v>
      </c>
      <c r="M352">
        <f>_xll.AtlasFormulas.AtlasFunctions.AtlasBalance("PROD",DataAreaId,"T.LedgerTrans","Sum|AmountMST|0","","","","","","","AccountNum|Voucher","120010",$K352)</f>
        <v>0</v>
      </c>
    </row>
    <row r="353" spans="1:13" x14ac:dyDescent="0.25">
      <c r="A353" s="4" t="s">
        <v>523</v>
      </c>
      <c r="B353" s="7" t="str">
        <f>_xll.AtlasFormulas.AtlasFunctions.AtlasTable("PROD",DataAreaId,"T.SalesTable","%CustAccount","","","","","","","SalesId",$A353)</f>
        <v>364-000018</v>
      </c>
      <c r="C353" s="7" t="str">
        <f>_xll.AtlasFormulas.AtlasFunctions.AtlasTable("PROD",DataAreaId,"T.CustTable","%Name","","","","","","","AccountNum",$B353)</f>
        <v>Tebecon B.V.</v>
      </c>
      <c r="D353" s="4" t="s">
        <v>138</v>
      </c>
      <c r="E353" s="4" t="s">
        <v>139</v>
      </c>
      <c r="F353" s="6">
        <v>42851</v>
      </c>
      <c r="G353" s="4" t="s">
        <v>605</v>
      </c>
      <c r="H353" s="9">
        <v>101.2</v>
      </c>
      <c r="I353" s="6">
        <v>42863</v>
      </c>
      <c r="J353" s="4" t="s">
        <v>667</v>
      </c>
      <c r="K353" s="10" t="s">
        <v>2393</v>
      </c>
      <c r="L353" s="7">
        <f>_xll.AtlasFormulas.AtlasFunctions.AtlasBalance("PROD",DataAreaId,"T.LedgerTrans","Sum|AmountMST|0","","","","","","","AccountNum|Voucher","120010",$J353)</f>
        <v>0</v>
      </c>
      <c r="M353">
        <f>_xll.AtlasFormulas.AtlasFunctions.AtlasBalance("PROD",DataAreaId,"T.LedgerTrans","Sum|AmountMST|0","","","","","","","AccountNum|Voucher","120010",$K353)</f>
        <v>0</v>
      </c>
    </row>
    <row r="354" spans="1:13" x14ac:dyDescent="0.25">
      <c r="A354" s="4" t="s">
        <v>528</v>
      </c>
      <c r="B354" s="7" t="str">
        <f>_xll.AtlasFormulas.AtlasFunctions.AtlasTable("PROD",DataAreaId,"T.SalesTable","%CustAccount","","","","","","","SalesId",$A354)</f>
        <v>364-000173</v>
      </c>
      <c r="C354" s="7" t="str">
        <f>_xll.AtlasFormulas.AtlasFunctions.AtlasTable("PROD",DataAreaId,"T.CustTable","%Name","","","","","","","AccountNum",$B354)</f>
        <v>S&amp;P Handels GmbH</v>
      </c>
      <c r="D354" s="4" t="s">
        <v>140</v>
      </c>
      <c r="E354" s="4" t="s">
        <v>141</v>
      </c>
      <c r="F354" s="6">
        <v>42856</v>
      </c>
      <c r="G354" s="4" t="s">
        <v>605</v>
      </c>
      <c r="H354" s="9">
        <v>26</v>
      </c>
      <c r="I354" s="6">
        <v>42867</v>
      </c>
      <c r="J354" s="4" t="s">
        <v>702</v>
      </c>
      <c r="K354" s="10" t="s">
        <v>2013</v>
      </c>
      <c r="L354" s="7">
        <f>_xll.AtlasFormulas.AtlasFunctions.AtlasBalance("PROD",DataAreaId,"T.LedgerTrans","Sum|AmountMST|0","","","","","","","AccountNum|Voucher","120010",$J354)</f>
        <v>1702</v>
      </c>
      <c r="M354">
        <f>_xll.AtlasFormulas.AtlasFunctions.AtlasBalance("PROD",DataAreaId,"T.LedgerTrans","Sum|AmountMST|0","","","","","","","AccountNum|Voucher","120010",$K354)</f>
        <v>-2052</v>
      </c>
    </row>
    <row r="355" spans="1:13" x14ac:dyDescent="0.25">
      <c r="A355" s="4" t="s">
        <v>528</v>
      </c>
      <c r="B355" s="7" t="str">
        <f>_xll.AtlasFormulas.AtlasFunctions.AtlasTable("PROD",DataAreaId,"T.SalesTable","%CustAccount","","","","","","","SalesId",$A355)</f>
        <v>364-000173</v>
      </c>
      <c r="C355" s="7" t="str">
        <f>_xll.AtlasFormulas.AtlasFunctions.AtlasTable("PROD",DataAreaId,"T.CustTable","%Name","","","","","","","AccountNum",$B355)</f>
        <v>S&amp;P Handels GmbH</v>
      </c>
      <c r="D355" s="4" t="s">
        <v>140</v>
      </c>
      <c r="E355" s="4" t="s">
        <v>141</v>
      </c>
      <c r="F355" s="6">
        <v>42856</v>
      </c>
      <c r="G355" s="4" t="s">
        <v>605</v>
      </c>
      <c r="H355" s="9">
        <v>75</v>
      </c>
      <c r="I355" s="6">
        <v>42867</v>
      </c>
      <c r="J355" s="4" t="s">
        <v>702</v>
      </c>
      <c r="K355" s="10" t="s">
        <v>2013</v>
      </c>
      <c r="L355" s="7">
        <f>_xll.AtlasFormulas.AtlasFunctions.AtlasBalance("PROD",DataAreaId,"T.LedgerTrans","Sum|AmountMST|0","","","","","","","AccountNum|Voucher","120010",$J355)</f>
        <v>1702</v>
      </c>
      <c r="M355">
        <f>_xll.AtlasFormulas.AtlasFunctions.AtlasBalance("PROD",DataAreaId,"T.LedgerTrans","Sum|AmountMST|0","","","","","","","AccountNum|Voucher","120010",$K355)</f>
        <v>-2052</v>
      </c>
    </row>
    <row r="356" spans="1:13" x14ac:dyDescent="0.25">
      <c r="A356" s="4" t="s">
        <v>528</v>
      </c>
      <c r="B356" s="7" t="str">
        <f>_xll.AtlasFormulas.AtlasFunctions.AtlasTable("PROD",DataAreaId,"T.SalesTable","%CustAccount","","","","","","","SalesId",$A356)</f>
        <v>364-000173</v>
      </c>
      <c r="C356" s="7" t="str">
        <f>_xll.AtlasFormulas.AtlasFunctions.AtlasTable("PROD",DataAreaId,"T.CustTable","%Name","","","","","","","AccountNum",$B356)</f>
        <v>S&amp;P Handels GmbH</v>
      </c>
      <c r="D356" s="4" t="s">
        <v>140</v>
      </c>
      <c r="E356" s="4" t="s">
        <v>141</v>
      </c>
      <c r="F356" s="6">
        <v>42856</v>
      </c>
      <c r="G356" s="4" t="s">
        <v>605</v>
      </c>
      <c r="H356" s="9">
        <v>70</v>
      </c>
      <c r="I356" s="6">
        <v>42867</v>
      </c>
      <c r="J356" s="4" t="s">
        <v>819</v>
      </c>
      <c r="K356" s="10" t="s">
        <v>2013</v>
      </c>
      <c r="L356" s="7">
        <f>_xll.AtlasFormulas.AtlasFunctions.AtlasBalance("PROD",DataAreaId,"T.LedgerTrans","Sum|AmountMST|0","","","","","","","AccountNum|Voucher","120010",$J356)</f>
        <v>350</v>
      </c>
      <c r="M356">
        <f>_xll.AtlasFormulas.AtlasFunctions.AtlasBalance("PROD",DataAreaId,"T.LedgerTrans","Sum|AmountMST|0","","","","","","","AccountNum|Voucher","120010",$K356)</f>
        <v>-2052</v>
      </c>
    </row>
    <row r="357" spans="1:13" x14ac:dyDescent="0.25">
      <c r="A357" s="4" t="s">
        <v>528</v>
      </c>
      <c r="B357" s="7" t="str">
        <f>_xll.AtlasFormulas.AtlasFunctions.AtlasTable("PROD",DataAreaId,"T.SalesTable","%CustAccount","","","","","","","SalesId",$A357)</f>
        <v>364-000173</v>
      </c>
      <c r="C357" s="7" t="str">
        <f>_xll.AtlasFormulas.AtlasFunctions.AtlasTable("PROD",DataAreaId,"T.CustTable","%Name","","","","","","","AccountNum",$B357)</f>
        <v>S&amp;P Handels GmbH</v>
      </c>
      <c r="D357" s="4" t="s">
        <v>140</v>
      </c>
      <c r="E357" s="4" t="s">
        <v>141</v>
      </c>
      <c r="F357" s="6">
        <v>42856</v>
      </c>
      <c r="G357" s="4" t="s">
        <v>605</v>
      </c>
      <c r="H357" s="9">
        <v>26</v>
      </c>
      <c r="I357" s="6">
        <v>42867</v>
      </c>
      <c r="J357" s="4" t="s">
        <v>702</v>
      </c>
      <c r="K357" s="10" t="s">
        <v>2013</v>
      </c>
      <c r="L357" s="7">
        <f>_xll.AtlasFormulas.AtlasFunctions.AtlasBalance("PROD",DataAreaId,"T.LedgerTrans","Sum|AmountMST|0","","","","","","","AccountNum|Voucher","120010",$J357)</f>
        <v>1702</v>
      </c>
      <c r="M357">
        <f>_xll.AtlasFormulas.AtlasFunctions.AtlasBalance("PROD",DataAreaId,"T.LedgerTrans","Sum|AmountMST|0","","","","","","","AccountNum|Voucher","120010",$K357)</f>
        <v>-2052</v>
      </c>
    </row>
    <row r="358" spans="1:13" x14ac:dyDescent="0.25">
      <c r="A358" s="4" t="s">
        <v>528</v>
      </c>
      <c r="B358" s="7" t="str">
        <f>_xll.AtlasFormulas.AtlasFunctions.AtlasTable("PROD",DataAreaId,"T.SalesTable","%CustAccount","","","","","","","SalesId",$A358)</f>
        <v>364-000173</v>
      </c>
      <c r="C358" s="7" t="str">
        <f>_xll.AtlasFormulas.AtlasFunctions.AtlasTable("PROD",DataAreaId,"T.CustTable","%Name","","","","","","","AccountNum",$B358)</f>
        <v>S&amp;P Handels GmbH</v>
      </c>
      <c r="D358" s="4" t="s">
        <v>140</v>
      </c>
      <c r="E358" s="4" t="s">
        <v>141</v>
      </c>
      <c r="F358" s="6">
        <v>42856</v>
      </c>
      <c r="G358" s="4" t="s">
        <v>605</v>
      </c>
      <c r="H358" s="9">
        <v>75</v>
      </c>
      <c r="I358" s="6">
        <v>42867</v>
      </c>
      <c r="J358" s="4" t="s">
        <v>702</v>
      </c>
      <c r="K358" s="10" t="s">
        <v>2013</v>
      </c>
      <c r="L358" s="7">
        <f>_xll.AtlasFormulas.AtlasFunctions.AtlasBalance("PROD",DataAreaId,"T.LedgerTrans","Sum|AmountMST|0","","","","","","","AccountNum|Voucher","120010",$J358)</f>
        <v>1702</v>
      </c>
      <c r="M358">
        <f>_xll.AtlasFormulas.AtlasFunctions.AtlasBalance("PROD",DataAreaId,"T.LedgerTrans","Sum|AmountMST|0","","","","","","","AccountNum|Voucher","120010",$K358)</f>
        <v>-2052</v>
      </c>
    </row>
    <row r="359" spans="1:13" x14ac:dyDescent="0.25">
      <c r="A359" s="4" t="s">
        <v>528</v>
      </c>
      <c r="B359" s="7" t="str">
        <f>_xll.AtlasFormulas.AtlasFunctions.AtlasTable("PROD",DataAreaId,"T.SalesTable","%CustAccount","","","","","","","SalesId",$A359)</f>
        <v>364-000173</v>
      </c>
      <c r="C359" s="7" t="str">
        <f>_xll.AtlasFormulas.AtlasFunctions.AtlasTable("PROD",DataAreaId,"T.CustTable","%Name","","","","","","","AccountNum",$B359)</f>
        <v>S&amp;P Handels GmbH</v>
      </c>
      <c r="D359" s="4" t="s">
        <v>140</v>
      </c>
      <c r="E359" s="4" t="s">
        <v>141</v>
      </c>
      <c r="F359" s="6">
        <v>42856</v>
      </c>
      <c r="G359" s="4" t="s">
        <v>605</v>
      </c>
      <c r="H359" s="9">
        <v>70</v>
      </c>
      <c r="I359" s="6">
        <v>42867</v>
      </c>
      <c r="J359" s="4" t="s">
        <v>702</v>
      </c>
      <c r="K359" s="10" t="s">
        <v>2013</v>
      </c>
      <c r="L359" s="7">
        <f>_xll.AtlasFormulas.AtlasFunctions.AtlasBalance("PROD",DataAreaId,"T.LedgerTrans","Sum|AmountMST|0","","","","","","","AccountNum|Voucher","120010",$J359)</f>
        <v>1702</v>
      </c>
      <c r="M359">
        <f>_xll.AtlasFormulas.AtlasFunctions.AtlasBalance("PROD",DataAreaId,"T.LedgerTrans","Sum|AmountMST|0","","","","","","","AccountNum|Voucher","120010",$K359)</f>
        <v>-2052</v>
      </c>
    </row>
    <row r="360" spans="1:13" x14ac:dyDescent="0.25">
      <c r="A360" s="4" t="s">
        <v>526</v>
      </c>
      <c r="B360" s="7" t="str">
        <f>_xll.AtlasFormulas.AtlasFunctions.AtlasTable("PROD",DataAreaId,"T.SalesTable","%CustAccount","","","","","","","SalesId",$A360)</f>
        <v>364-000015</v>
      </c>
      <c r="C360" s="7" t="str">
        <f>_xll.AtlasFormulas.AtlasFunctions.AtlasTable("PROD",DataAreaId,"T.CustTable","%Name","","","","","","","AccountNum",$B360)</f>
        <v>Vogel B.V.</v>
      </c>
      <c r="D360" s="4" t="s">
        <v>140</v>
      </c>
      <c r="E360" s="4" t="s">
        <v>141</v>
      </c>
      <c r="F360" s="6">
        <v>42795</v>
      </c>
      <c r="G360" s="4" t="s">
        <v>605</v>
      </c>
      <c r="H360" s="9">
        <v>1147.3900000000001</v>
      </c>
      <c r="I360" s="6">
        <v>42795</v>
      </c>
      <c r="J360" s="4" t="s">
        <v>820</v>
      </c>
      <c r="K360" s="10" t="s">
        <v>1685</v>
      </c>
      <c r="L360" s="7">
        <f>_xll.AtlasFormulas.AtlasFunctions.AtlasBalance("PROD",DataAreaId,"T.LedgerTrans","Sum|AmountMST|0","","","","","","","AccountNum|Voucher","120010",$J360)</f>
        <v>21010.01</v>
      </c>
      <c r="M360">
        <f>_xll.AtlasFormulas.AtlasFunctions.AtlasBalance("PROD",DataAreaId,"T.LedgerTrans","Sum|AmountMST|0","","","","","","","AccountNum|Voucher","120010",$K360)</f>
        <v>-21010.01</v>
      </c>
    </row>
    <row r="361" spans="1:13" x14ac:dyDescent="0.25">
      <c r="A361" s="4" t="s">
        <v>526</v>
      </c>
      <c r="B361" s="7" t="str">
        <f>_xll.AtlasFormulas.AtlasFunctions.AtlasTable("PROD",DataAreaId,"T.SalesTable","%CustAccount","","","","","","","SalesId",$A361)</f>
        <v>364-000015</v>
      </c>
      <c r="C361" s="7" t="str">
        <f>_xll.AtlasFormulas.AtlasFunctions.AtlasTable("PROD",DataAreaId,"T.CustTable","%Name","","","","","","","AccountNum",$B361)</f>
        <v>Vogel B.V.</v>
      </c>
      <c r="D361" s="4" t="s">
        <v>140</v>
      </c>
      <c r="E361" s="4" t="s">
        <v>141</v>
      </c>
      <c r="F361" s="6">
        <v>42795</v>
      </c>
      <c r="G361" s="4" t="s">
        <v>605</v>
      </c>
      <c r="H361" s="9">
        <v>273.88</v>
      </c>
      <c r="I361" s="6">
        <v>42795</v>
      </c>
      <c r="J361" s="4" t="s">
        <v>820</v>
      </c>
      <c r="K361" s="10" t="s">
        <v>1685</v>
      </c>
      <c r="L361" s="7">
        <f>_xll.AtlasFormulas.AtlasFunctions.AtlasBalance("PROD",DataAreaId,"T.LedgerTrans","Sum|AmountMST|0","","","","","","","AccountNum|Voucher","120010",$J361)</f>
        <v>21010.01</v>
      </c>
      <c r="M361">
        <f>_xll.AtlasFormulas.AtlasFunctions.AtlasBalance("PROD",DataAreaId,"T.LedgerTrans","Sum|AmountMST|0","","","","","","","AccountNum|Voucher","120010",$K361)</f>
        <v>-21010.01</v>
      </c>
    </row>
    <row r="362" spans="1:13" x14ac:dyDescent="0.25">
      <c r="A362" s="4" t="s">
        <v>526</v>
      </c>
      <c r="B362" s="7" t="str">
        <f>_xll.AtlasFormulas.AtlasFunctions.AtlasTable("PROD",DataAreaId,"T.SalesTable","%CustAccount","","","","","","","SalesId",$A362)</f>
        <v>364-000015</v>
      </c>
      <c r="C362" s="7" t="str">
        <f>_xll.AtlasFormulas.AtlasFunctions.AtlasTable("PROD",DataAreaId,"T.CustTable","%Name","","","","","","","AccountNum",$B362)</f>
        <v>Vogel B.V.</v>
      </c>
      <c r="D362" s="4" t="s">
        <v>140</v>
      </c>
      <c r="E362" s="4" t="s">
        <v>141</v>
      </c>
      <c r="F362" s="6">
        <v>42795</v>
      </c>
      <c r="G362" s="4" t="s">
        <v>605</v>
      </c>
      <c r="H362" s="9">
        <v>113.85</v>
      </c>
      <c r="I362" s="6">
        <v>42795</v>
      </c>
      <c r="J362" s="4" t="s">
        <v>820</v>
      </c>
      <c r="K362" s="10" t="s">
        <v>1685</v>
      </c>
      <c r="L362" s="7">
        <f>_xll.AtlasFormulas.AtlasFunctions.AtlasBalance("PROD",DataAreaId,"T.LedgerTrans","Sum|AmountMST|0","","","","","","","AccountNum|Voucher","120010",$J362)</f>
        <v>21010.01</v>
      </c>
      <c r="M362">
        <f>_xll.AtlasFormulas.AtlasFunctions.AtlasBalance("PROD",DataAreaId,"T.LedgerTrans","Sum|AmountMST|0","","","","","","","AccountNum|Voucher","120010",$K362)</f>
        <v>-21010.01</v>
      </c>
    </row>
    <row r="363" spans="1:13" x14ac:dyDescent="0.25">
      <c r="A363" s="4" t="s">
        <v>526</v>
      </c>
      <c r="B363" s="7" t="str">
        <f>_xll.AtlasFormulas.AtlasFunctions.AtlasTable("PROD",DataAreaId,"T.SalesTable","%CustAccount","","","","","","","SalesId",$A363)</f>
        <v>364-000015</v>
      </c>
      <c r="C363" s="7" t="str">
        <f>_xll.AtlasFormulas.AtlasFunctions.AtlasTable("PROD",DataAreaId,"T.CustTable","%Name","","","","","","","AccountNum",$B363)</f>
        <v>Vogel B.V.</v>
      </c>
      <c r="D363" s="4" t="s">
        <v>140</v>
      </c>
      <c r="E363" s="4" t="s">
        <v>141</v>
      </c>
      <c r="F363" s="6">
        <v>42795</v>
      </c>
      <c r="G363" s="4" t="s">
        <v>605</v>
      </c>
      <c r="H363" s="9">
        <v>49.88</v>
      </c>
      <c r="I363" s="6">
        <v>42795</v>
      </c>
      <c r="J363" s="4" t="s">
        <v>820</v>
      </c>
      <c r="K363" s="10" t="s">
        <v>1685</v>
      </c>
      <c r="L363" s="7">
        <f>_xll.AtlasFormulas.AtlasFunctions.AtlasBalance("PROD",DataAreaId,"T.LedgerTrans","Sum|AmountMST|0","","","","","","","AccountNum|Voucher","120010",$J363)</f>
        <v>21010.01</v>
      </c>
      <c r="M363">
        <f>_xll.AtlasFormulas.AtlasFunctions.AtlasBalance("PROD",DataAreaId,"T.LedgerTrans","Sum|AmountMST|0","","","","","","","AccountNum|Voucher","120010",$K363)</f>
        <v>-21010.01</v>
      </c>
    </row>
    <row r="364" spans="1:13" x14ac:dyDescent="0.25">
      <c r="A364" s="4" t="s">
        <v>526</v>
      </c>
      <c r="B364" s="7" t="str">
        <f>_xll.AtlasFormulas.AtlasFunctions.AtlasTable("PROD",DataAreaId,"T.SalesTable","%CustAccount","","","","","","","SalesId",$A364)</f>
        <v>364-000015</v>
      </c>
      <c r="C364" s="7" t="str">
        <f>_xll.AtlasFormulas.AtlasFunctions.AtlasTable("PROD",DataAreaId,"T.CustTable","%Name","","","","","","","AccountNum",$B364)</f>
        <v>Vogel B.V.</v>
      </c>
      <c r="D364" s="4" t="s">
        <v>140</v>
      </c>
      <c r="E364" s="4" t="s">
        <v>141</v>
      </c>
      <c r="F364" s="6">
        <v>42795</v>
      </c>
      <c r="G364" s="4" t="s">
        <v>605</v>
      </c>
      <c r="H364" s="9">
        <v>303.68</v>
      </c>
      <c r="I364" s="6">
        <v>42795</v>
      </c>
      <c r="J364" s="4" t="s">
        <v>820</v>
      </c>
      <c r="K364" s="10" t="s">
        <v>1685</v>
      </c>
      <c r="L364" s="7">
        <f>_xll.AtlasFormulas.AtlasFunctions.AtlasBalance("PROD",DataAreaId,"T.LedgerTrans","Sum|AmountMST|0","","","","","","","AccountNum|Voucher","120010",$J364)</f>
        <v>21010.01</v>
      </c>
      <c r="M364">
        <f>_xll.AtlasFormulas.AtlasFunctions.AtlasBalance("PROD",DataAreaId,"T.LedgerTrans","Sum|AmountMST|0","","","","","","","AccountNum|Voucher","120010",$K364)</f>
        <v>-21010.01</v>
      </c>
    </row>
    <row r="365" spans="1:13" x14ac:dyDescent="0.25">
      <c r="A365" s="4" t="s">
        <v>526</v>
      </c>
      <c r="B365" s="7" t="str">
        <f>_xll.AtlasFormulas.AtlasFunctions.AtlasTable("PROD",DataAreaId,"T.SalesTable","%CustAccount","","","","","","","SalesId",$A365)</f>
        <v>364-000015</v>
      </c>
      <c r="C365" s="7" t="str">
        <f>_xll.AtlasFormulas.AtlasFunctions.AtlasTable("PROD",DataAreaId,"T.CustTable","%Name","","","","","","","AccountNum",$B365)</f>
        <v>Vogel B.V.</v>
      </c>
      <c r="D365" s="4" t="s">
        <v>140</v>
      </c>
      <c r="E365" s="4" t="s">
        <v>141</v>
      </c>
      <c r="F365" s="6">
        <v>42795</v>
      </c>
      <c r="G365" s="4" t="s">
        <v>605</v>
      </c>
      <c r="H365" s="9">
        <v>21.34</v>
      </c>
      <c r="I365" s="6">
        <v>42795</v>
      </c>
      <c r="J365" s="4" t="s">
        <v>820</v>
      </c>
      <c r="K365" s="10" t="s">
        <v>1685</v>
      </c>
      <c r="L365" s="7">
        <f>_xll.AtlasFormulas.AtlasFunctions.AtlasBalance("PROD",DataAreaId,"T.LedgerTrans","Sum|AmountMST|0","","","","","","","AccountNum|Voucher","120010",$J365)</f>
        <v>21010.01</v>
      </c>
      <c r="M365">
        <f>_xll.AtlasFormulas.AtlasFunctions.AtlasBalance("PROD",DataAreaId,"T.LedgerTrans","Sum|AmountMST|0","","","","","","","AccountNum|Voucher","120010",$K365)</f>
        <v>-21010.01</v>
      </c>
    </row>
    <row r="366" spans="1:13" x14ac:dyDescent="0.25">
      <c r="A366" s="4" t="s">
        <v>527</v>
      </c>
      <c r="B366" s="7" t="str">
        <f>_xll.AtlasFormulas.AtlasFunctions.AtlasTable("PROD",DataAreaId,"T.SalesTable","%CustAccount","","","","","","","SalesId",$A366)</f>
        <v>364-000173</v>
      </c>
      <c r="C366" s="7" t="str">
        <f>_xll.AtlasFormulas.AtlasFunctions.AtlasTable("PROD",DataAreaId,"T.CustTable","%Name","","","","","","","AccountNum",$B366)</f>
        <v>S&amp;P Handels GmbH</v>
      </c>
      <c r="D366" s="4" t="s">
        <v>140</v>
      </c>
      <c r="E366" s="4" t="s">
        <v>141</v>
      </c>
      <c r="F366" s="6">
        <v>42811</v>
      </c>
      <c r="G366" s="4" t="s">
        <v>605</v>
      </c>
      <c r="H366" s="9">
        <v>60</v>
      </c>
      <c r="I366" s="6">
        <v>42824</v>
      </c>
      <c r="J366" s="4" t="s">
        <v>821</v>
      </c>
      <c r="K366" s="10" t="s">
        <v>2437</v>
      </c>
      <c r="L366" s="7">
        <f>_xll.AtlasFormulas.AtlasFunctions.AtlasBalance("PROD",DataAreaId,"T.LedgerTrans","Sum|AmountMST|0","","","","","","","AccountNum|Voucher","120010",$J366)</f>
        <v>0</v>
      </c>
      <c r="M366">
        <f>_xll.AtlasFormulas.AtlasFunctions.AtlasBalance("PROD",DataAreaId,"T.LedgerTrans","Sum|AmountMST|0","","","","","","","AccountNum|Voucher","120010",$K366)</f>
        <v>0</v>
      </c>
    </row>
    <row r="367" spans="1:13" x14ac:dyDescent="0.25">
      <c r="A367" s="4" t="s">
        <v>527</v>
      </c>
      <c r="B367" s="7" t="str">
        <f>_xll.AtlasFormulas.AtlasFunctions.AtlasTable("PROD",DataAreaId,"T.SalesTable","%CustAccount","","","","","","","SalesId",$A367)</f>
        <v>364-000173</v>
      </c>
      <c r="C367" s="7" t="str">
        <f>_xll.AtlasFormulas.AtlasFunctions.AtlasTable("PROD",DataAreaId,"T.CustTable","%Name","","","","","","","AccountNum",$B367)</f>
        <v>S&amp;P Handels GmbH</v>
      </c>
      <c r="D367" s="4" t="s">
        <v>140</v>
      </c>
      <c r="E367" s="4" t="s">
        <v>141</v>
      </c>
      <c r="F367" s="6">
        <v>42811</v>
      </c>
      <c r="G367" s="4" t="s">
        <v>605</v>
      </c>
      <c r="H367" s="9">
        <v>60</v>
      </c>
      <c r="I367" s="6">
        <v>42824</v>
      </c>
      <c r="J367" s="4" t="s">
        <v>821</v>
      </c>
      <c r="K367" s="10" t="s">
        <v>2437</v>
      </c>
      <c r="L367" s="7">
        <f>_xll.AtlasFormulas.AtlasFunctions.AtlasBalance("PROD",DataAreaId,"T.LedgerTrans","Sum|AmountMST|0","","","","","","","AccountNum|Voucher","120010",$J367)</f>
        <v>0</v>
      </c>
      <c r="M367">
        <f>_xll.AtlasFormulas.AtlasFunctions.AtlasBalance("PROD",DataAreaId,"T.LedgerTrans","Sum|AmountMST|0","","","","","","","AccountNum|Voucher","120010",$K367)</f>
        <v>0</v>
      </c>
    </row>
    <row r="368" spans="1:13" x14ac:dyDescent="0.25">
      <c r="A368" s="4" t="s">
        <v>484</v>
      </c>
      <c r="B368" s="7" t="str">
        <f>_xll.AtlasFormulas.AtlasFunctions.AtlasTable("PROD",DataAreaId,"T.SalesTable","%CustAccount","","","","","","","SalesId",$A368)</f>
        <v>364-000014</v>
      </c>
      <c r="C368" s="7" t="str">
        <f>_xll.AtlasFormulas.AtlasFunctions.AtlasTable("PROD",DataAreaId,"T.CustTable","%Name","","","","","","","AccountNum",$B368)</f>
        <v>Rowij</v>
      </c>
      <c r="D368" s="4" t="s">
        <v>126</v>
      </c>
      <c r="E368" s="4" t="s">
        <v>127</v>
      </c>
      <c r="F368" s="6">
        <v>42797</v>
      </c>
      <c r="G368" s="4" t="s">
        <v>605</v>
      </c>
      <c r="H368" s="9">
        <v>30</v>
      </c>
      <c r="I368" s="6">
        <v>42797</v>
      </c>
      <c r="J368" s="4" t="s">
        <v>668</v>
      </c>
      <c r="K368" s="10" t="s">
        <v>1700</v>
      </c>
      <c r="L368" s="7">
        <f>_xll.AtlasFormulas.AtlasFunctions.AtlasBalance("PROD",DataAreaId,"T.LedgerTrans","Sum|AmountMST|0","","","","","","","AccountNum|Voucher","120010",$J368)</f>
        <v>15067.56</v>
      </c>
      <c r="M368">
        <f>_xll.AtlasFormulas.AtlasFunctions.AtlasBalance("PROD",DataAreaId,"T.LedgerTrans","Sum|AmountMST|0","","","","","","","AccountNum|Voucher","120010",$K368)</f>
        <v>-15067.56</v>
      </c>
    </row>
    <row r="369" spans="1:13" x14ac:dyDescent="0.25">
      <c r="A369" s="4" t="s">
        <v>485</v>
      </c>
      <c r="B369" s="7" t="str">
        <f>_xll.AtlasFormulas.AtlasFunctions.AtlasTable("PROD",DataAreaId,"T.SalesTable","%CustAccount","","","","","","","SalesId",$A369)</f>
        <v>364-000014</v>
      </c>
      <c r="C369" s="7" t="str">
        <f>_xll.AtlasFormulas.AtlasFunctions.AtlasTable("PROD",DataAreaId,"T.CustTable","%Name","","","","","","","AccountNum",$B369)</f>
        <v>Rowij</v>
      </c>
      <c r="D369" s="4" t="s">
        <v>126</v>
      </c>
      <c r="E369" s="4" t="s">
        <v>127</v>
      </c>
      <c r="F369" s="6">
        <v>42797</v>
      </c>
      <c r="G369" s="4" t="s">
        <v>605</v>
      </c>
      <c r="H369" s="9">
        <v>30</v>
      </c>
      <c r="I369" s="6">
        <v>42797</v>
      </c>
      <c r="J369" s="4" t="s">
        <v>822</v>
      </c>
      <c r="K369" s="10" t="s">
        <v>1692</v>
      </c>
      <c r="L369" s="7">
        <f>_xll.AtlasFormulas.AtlasFunctions.AtlasBalance("PROD",DataAreaId,"T.LedgerTrans","Sum|AmountMST|0","","","","","","","AccountNum|Voucher","120010",$J369)</f>
        <v>283.5</v>
      </c>
      <c r="M369">
        <f>_xll.AtlasFormulas.AtlasFunctions.AtlasBalance("PROD",DataAreaId,"T.LedgerTrans","Sum|AmountMST|0","","","","","","","AccountNum|Voucher","120010",$K369)</f>
        <v>-283.5</v>
      </c>
    </row>
    <row r="370" spans="1:13" x14ac:dyDescent="0.25">
      <c r="A370" s="4" t="s">
        <v>482</v>
      </c>
      <c r="B370" s="7" t="str">
        <f>_xll.AtlasFormulas.AtlasFunctions.AtlasTable("PROD",DataAreaId,"T.SalesTable","%CustAccount","","","","","","","SalesId",$A370)</f>
        <v>364-000010</v>
      </c>
      <c r="C370" s="7" t="str">
        <f>_xll.AtlasFormulas.AtlasFunctions.AtlasTable("PROD",DataAreaId,"T.CustTable","%Name","","","","","","","AccountNum",$B370)</f>
        <v>Balm Uitwendige Wapening B.V.</v>
      </c>
      <c r="D370" s="4" t="s">
        <v>126</v>
      </c>
      <c r="E370" s="4" t="s">
        <v>127</v>
      </c>
      <c r="F370" s="6">
        <v>42789</v>
      </c>
      <c r="G370" s="4" t="s">
        <v>605</v>
      </c>
      <c r="H370" s="9">
        <v>52</v>
      </c>
      <c r="I370" s="6">
        <v>42797</v>
      </c>
      <c r="J370" s="4" t="s">
        <v>735</v>
      </c>
      <c r="K370" s="10" t="s">
        <v>2401</v>
      </c>
      <c r="L370" s="7">
        <f>_xll.AtlasFormulas.AtlasFunctions.AtlasBalance("PROD",DataAreaId,"T.LedgerTrans","Sum|AmountMST|0","","","","","","","AccountNum|Voucher","120010",$J370)</f>
        <v>0</v>
      </c>
      <c r="M370">
        <f>_xll.AtlasFormulas.AtlasFunctions.AtlasBalance("PROD",DataAreaId,"T.LedgerTrans","Sum|AmountMST|0","","","","","","","AccountNum|Voucher","120010",$K370)</f>
        <v>0</v>
      </c>
    </row>
    <row r="371" spans="1:13" x14ac:dyDescent="0.25">
      <c r="A371" s="4" t="s">
        <v>481</v>
      </c>
      <c r="B371" s="7" t="str">
        <f>_xll.AtlasFormulas.AtlasFunctions.AtlasTable("PROD",DataAreaId,"T.SalesTable","%CustAccount","","","","","","","SalesId",$A371)</f>
        <v>364-000170</v>
      </c>
      <c r="C371" s="7" t="str">
        <f>_xll.AtlasFormulas.AtlasFunctions.AtlasTable("PROD",DataAreaId,"T.CustTable","%Name","","","","","","","AccountNum",$B371)</f>
        <v>Neston Betonconservering</v>
      </c>
      <c r="D371" s="4" t="s">
        <v>126</v>
      </c>
      <c r="E371" s="4" t="s">
        <v>127</v>
      </c>
      <c r="F371" s="6">
        <v>42780</v>
      </c>
      <c r="G371" s="4" t="s">
        <v>605</v>
      </c>
      <c r="H371" s="9">
        <v>10</v>
      </c>
      <c r="I371" s="6">
        <v>42780</v>
      </c>
      <c r="J371" s="4" t="s">
        <v>823</v>
      </c>
      <c r="K371" s="10" t="s">
        <v>1667</v>
      </c>
      <c r="L371" s="7">
        <f>_xll.AtlasFormulas.AtlasFunctions.AtlasBalance("PROD",DataAreaId,"T.LedgerTrans","Sum|AmountMST|0","","","","","","","AccountNum|Voucher","120010",$J371)</f>
        <v>137.30000000000001</v>
      </c>
      <c r="M371">
        <f>_xll.AtlasFormulas.AtlasFunctions.AtlasBalance("PROD",DataAreaId,"T.LedgerTrans","Sum|AmountMST|0","","","","","","","AccountNum|Voucher","120010",$K371)</f>
        <v>-137.30000000000001</v>
      </c>
    </row>
    <row r="372" spans="1:13" x14ac:dyDescent="0.25">
      <c r="A372" s="4" t="s">
        <v>489</v>
      </c>
      <c r="B372" s="7" t="str">
        <f>_xll.AtlasFormulas.AtlasFunctions.AtlasTable("PROD",DataAreaId,"T.SalesTable","%CustAccount","","","","","","","SalesId",$A372)</f>
        <v>364-000089</v>
      </c>
      <c r="C372" s="7" t="str">
        <f>_xll.AtlasFormulas.AtlasFunctions.AtlasTable("PROD",DataAreaId,"T.CustTable","%Name","","","","","","","AccountNum",$B372)</f>
        <v>Kiwitz Jaki B.V.</v>
      </c>
      <c r="D372" s="4" t="s">
        <v>126</v>
      </c>
      <c r="E372" s="4" t="s">
        <v>127</v>
      </c>
      <c r="F372" s="6">
        <v>42860</v>
      </c>
      <c r="G372" s="4" t="s">
        <v>605</v>
      </c>
      <c r="H372" s="9">
        <v>40</v>
      </c>
      <c r="I372" s="6">
        <v>42867</v>
      </c>
      <c r="J372" s="4" t="s">
        <v>692</v>
      </c>
      <c r="K372" s="10" t="s">
        <v>2402</v>
      </c>
      <c r="L372" s="7">
        <f>_xll.AtlasFormulas.AtlasFunctions.AtlasBalance("PROD",DataAreaId,"T.LedgerTrans","Sum|AmountMST|0","","","","","","","AccountNum|Voucher","120010",$J372)</f>
        <v>0</v>
      </c>
      <c r="M372">
        <f>_xll.AtlasFormulas.AtlasFunctions.AtlasBalance("PROD",DataAreaId,"T.LedgerTrans","Sum|AmountMST|0","","","","","","","AccountNum|Voucher","120010",$K372)</f>
        <v>0</v>
      </c>
    </row>
    <row r="373" spans="1:13" x14ac:dyDescent="0.25">
      <c r="A373" s="4" t="s">
        <v>487</v>
      </c>
      <c r="B373" s="7" t="str">
        <f>_xll.AtlasFormulas.AtlasFunctions.AtlasTable("PROD",DataAreaId,"T.SalesTable","%CustAccount","","","","","","","SalesId",$A373)</f>
        <v>364-000014</v>
      </c>
      <c r="C373" s="7" t="str">
        <f>_xll.AtlasFormulas.AtlasFunctions.AtlasTable("PROD",DataAreaId,"T.CustTable","%Name","","","","","","","AccountNum",$B373)</f>
        <v>Rowij</v>
      </c>
      <c r="D373" s="4" t="s">
        <v>126</v>
      </c>
      <c r="E373" s="4" t="s">
        <v>127</v>
      </c>
      <c r="F373" s="6">
        <v>42828</v>
      </c>
      <c r="G373" s="4" t="s">
        <v>605</v>
      </c>
      <c r="H373" s="9">
        <v>70</v>
      </c>
      <c r="I373" s="6">
        <v>42832</v>
      </c>
      <c r="J373" s="4" t="s">
        <v>691</v>
      </c>
      <c r="K373" s="10" t="s">
        <v>2405</v>
      </c>
      <c r="L373" s="7">
        <f>_xll.AtlasFormulas.AtlasFunctions.AtlasBalance("PROD",DataAreaId,"T.LedgerTrans","Sum|AmountMST|0","","","","","","","AccountNum|Voucher","120010",$J373)</f>
        <v>0</v>
      </c>
      <c r="M373">
        <f>_xll.AtlasFormulas.AtlasFunctions.AtlasBalance("PROD",DataAreaId,"T.LedgerTrans","Sum|AmountMST|0","","","","","","","AccountNum|Voucher","120010",$K373)</f>
        <v>0</v>
      </c>
    </row>
    <row r="374" spans="1:13" x14ac:dyDescent="0.25">
      <c r="A374" s="4" t="s">
        <v>488</v>
      </c>
      <c r="B374" s="7" t="str">
        <f>_xll.AtlasFormulas.AtlasFunctions.AtlasTable("PROD",DataAreaId,"T.SalesTable","%CustAccount","","","","","","","SalesId",$A374)</f>
        <v>364-000010</v>
      </c>
      <c r="C374" s="7" t="str">
        <f>_xll.AtlasFormulas.AtlasFunctions.AtlasTable("PROD",DataAreaId,"T.CustTable","%Name","","","","","","","AccountNum",$B374)</f>
        <v>Balm Uitwendige Wapening B.V.</v>
      </c>
      <c r="D374" s="4" t="s">
        <v>126</v>
      </c>
      <c r="E374" s="4" t="s">
        <v>127</v>
      </c>
      <c r="F374" s="6">
        <v>42849</v>
      </c>
      <c r="G374" s="4" t="s">
        <v>605</v>
      </c>
      <c r="H374" s="9">
        <v>80</v>
      </c>
      <c r="I374" s="6">
        <v>42853</v>
      </c>
      <c r="J374" s="4" t="s">
        <v>761</v>
      </c>
      <c r="K374" s="10" t="s">
        <v>2419</v>
      </c>
      <c r="L374" s="7">
        <f>_xll.AtlasFormulas.AtlasFunctions.AtlasBalance("PROD",DataAreaId,"T.LedgerTrans","Sum|AmountMST|0","","","","","","","AccountNum|Voucher","120010",$J374)</f>
        <v>0</v>
      </c>
      <c r="M374">
        <f>_xll.AtlasFormulas.AtlasFunctions.AtlasBalance("PROD",DataAreaId,"T.LedgerTrans","Sum|AmountMST|0","","","","","","","AccountNum|Voucher","120010",$K374)</f>
        <v>0</v>
      </c>
    </row>
    <row r="375" spans="1:13" x14ac:dyDescent="0.25">
      <c r="A375" s="4" t="s">
        <v>488</v>
      </c>
      <c r="B375" s="7" t="str">
        <f>_xll.AtlasFormulas.AtlasFunctions.AtlasTable("PROD",DataAreaId,"T.SalesTable","%CustAccount","","","","","","","SalesId",$A375)</f>
        <v>364-000010</v>
      </c>
      <c r="C375" s="7" t="str">
        <f>_xll.AtlasFormulas.AtlasFunctions.AtlasTable("PROD",DataAreaId,"T.CustTable","%Name","","","","","","","AccountNum",$B375)</f>
        <v>Balm Uitwendige Wapening B.V.</v>
      </c>
      <c r="D375" s="4" t="s">
        <v>42</v>
      </c>
      <c r="E375" s="4" t="s">
        <v>43</v>
      </c>
      <c r="F375" s="6">
        <v>42849</v>
      </c>
      <c r="G375" s="4" t="s">
        <v>605</v>
      </c>
      <c r="H375" s="9">
        <v>150</v>
      </c>
      <c r="I375" s="6">
        <v>42853</v>
      </c>
      <c r="J375" s="4" t="s">
        <v>761</v>
      </c>
      <c r="K375" s="10" t="s">
        <v>2419</v>
      </c>
      <c r="L375" s="7">
        <f>_xll.AtlasFormulas.AtlasFunctions.AtlasBalance("PROD",DataAreaId,"T.LedgerTrans","Sum|AmountMST|0","","","","","","","AccountNum|Voucher","120010",$J375)</f>
        <v>0</v>
      </c>
      <c r="M375">
        <f>_xll.AtlasFormulas.AtlasFunctions.AtlasBalance("PROD",DataAreaId,"T.LedgerTrans","Sum|AmountMST|0","","","","","","","AccountNum|Voucher","120010",$K375)</f>
        <v>0</v>
      </c>
    </row>
    <row r="376" spans="1:13" x14ac:dyDescent="0.25">
      <c r="A376" s="4" t="s">
        <v>489</v>
      </c>
      <c r="B376" s="7" t="str">
        <f>_xll.AtlasFormulas.AtlasFunctions.AtlasTable("PROD",DataAreaId,"T.SalesTable","%CustAccount","","","","","","","SalesId",$A376)</f>
        <v>364-000089</v>
      </c>
      <c r="C376" s="7" t="str">
        <f>_xll.AtlasFormulas.AtlasFunctions.AtlasTable("PROD",DataAreaId,"T.CustTable","%Name","","","","","","","AccountNum",$B376)</f>
        <v>Kiwitz Jaki B.V.</v>
      </c>
      <c r="D376" s="4" t="s">
        <v>42</v>
      </c>
      <c r="E376" s="4" t="s">
        <v>43</v>
      </c>
      <c r="F376" s="6">
        <v>42860</v>
      </c>
      <c r="G376" s="4" t="s">
        <v>605</v>
      </c>
      <c r="H376" s="9">
        <v>149.6</v>
      </c>
      <c r="I376" s="6">
        <v>42867</v>
      </c>
      <c r="J376" s="4" t="s">
        <v>692</v>
      </c>
      <c r="K376" s="10" t="s">
        <v>2402</v>
      </c>
      <c r="L376" s="7">
        <f>_xll.AtlasFormulas.AtlasFunctions.AtlasBalance("PROD",DataAreaId,"T.LedgerTrans","Sum|AmountMST|0","","","","","","","AccountNum|Voucher","120010",$J376)</f>
        <v>0</v>
      </c>
      <c r="M376">
        <f>_xll.AtlasFormulas.AtlasFunctions.AtlasBalance("PROD",DataAreaId,"T.LedgerTrans","Sum|AmountMST|0","","","","","","","AccountNum|Voucher","120010",$K376)</f>
        <v>0</v>
      </c>
    </row>
    <row r="377" spans="1:13" x14ac:dyDescent="0.25">
      <c r="A377" s="4" t="s">
        <v>489</v>
      </c>
      <c r="B377" s="7" t="str">
        <f>_xll.AtlasFormulas.AtlasFunctions.AtlasTable("PROD",DataAreaId,"T.SalesTable","%CustAccount","","","","","","","SalesId",$A377)</f>
        <v>364-000089</v>
      </c>
      <c r="C377" s="7" t="str">
        <f>_xll.AtlasFormulas.AtlasFunctions.AtlasTable("PROD",DataAreaId,"T.CustTable","%Name","","","","","","","AccountNum",$B377)</f>
        <v>Kiwitz Jaki B.V.</v>
      </c>
      <c r="D377" s="4" t="s">
        <v>42</v>
      </c>
      <c r="E377" s="4" t="s">
        <v>43</v>
      </c>
      <c r="F377" s="6">
        <v>42860</v>
      </c>
      <c r="G377" s="4" t="s">
        <v>605</v>
      </c>
      <c r="H377" s="9">
        <v>149.6</v>
      </c>
      <c r="I377" s="6">
        <v>42867</v>
      </c>
      <c r="J377" s="4" t="s">
        <v>692</v>
      </c>
      <c r="K377" s="10" t="s">
        <v>2402</v>
      </c>
      <c r="L377" s="7">
        <f>_xll.AtlasFormulas.AtlasFunctions.AtlasBalance("PROD",DataAreaId,"T.LedgerTrans","Sum|AmountMST|0","","","","","","","AccountNum|Voucher","120010",$J377)</f>
        <v>0</v>
      </c>
      <c r="M377">
        <f>_xll.AtlasFormulas.AtlasFunctions.AtlasBalance("PROD",DataAreaId,"T.LedgerTrans","Sum|AmountMST|0","","","","","","","AccountNum|Voucher","120010",$K377)</f>
        <v>0</v>
      </c>
    </row>
    <row r="378" spans="1:13" x14ac:dyDescent="0.25">
      <c r="A378" s="4" t="s">
        <v>489</v>
      </c>
      <c r="B378" s="7" t="str">
        <f>_xll.AtlasFormulas.AtlasFunctions.AtlasTable("PROD",DataAreaId,"T.SalesTable","%CustAccount","","","","","","","SalesId",$A378)</f>
        <v>364-000089</v>
      </c>
      <c r="C378" s="7" t="str">
        <f>_xll.AtlasFormulas.AtlasFunctions.AtlasTable("PROD",DataAreaId,"T.CustTable","%Name","","","","","","","AccountNum",$B378)</f>
        <v>Kiwitz Jaki B.V.</v>
      </c>
      <c r="D378" s="4" t="s">
        <v>42</v>
      </c>
      <c r="E378" s="4" t="s">
        <v>43</v>
      </c>
      <c r="F378" s="6">
        <v>42860</v>
      </c>
      <c r="G378" s="4" t="s">
        <v>605</v>
      </c>
      <c r="H378" s="9">
        <v>61.6</v>
      </c>
      <c r="I378" s="6">
        <v>42867</v>
      </c>
      <c r="J378" s="4" t="s">
        <v>692</v>
      </c>
      <c r="K378" s="10" t="s">
        <v>2402</v>
      </c>
      <c r="L378" s="7">
        <f>_xll.AtlasFormulas.AtlasFunctions.AtlasBalance("PROD",DataAreaId,"T.LedgerTrans","Sum|AmountMST|0","","","","","","","AccountNum|Voucher","120010",$J378)</f>
        <v>0</v>
      </c>
      <c r="M378">
        <f>_xll.AtlasFormulas.AtlasFunctions.AtlasBalance("PROD",DataAreaId,"T.LedgerTrans","Sum|AmountMST|0","","","","","","","AccountNum|Voucher","120010",$K378)</f>
        <v>0</v>
      </c>
    </row>
    <row r="379" spans="1:13" x14ac:dyDescent="0.25">
      <c r="A379" s="4" t="s">
        <v>489</v>
      </c>
      <c r="B379" s="7" t="str">
        <f>_xll.AtlasFormulas.AtlasFunctions.AtlasTable("PROD",DataAreaId,"T.SalesTable","%CustAccount","","","","","","","SalesId",$A379)</f>
        <v>364-000089</v>
      </c>
      <c r="C379" s="7" t="str">
        <f>_xll.AtlasFormulas.AtlasFunctions.AtlasTable("PROD",DataAreaId,"T.CustTable","%Name","","","","","","","AccountNum",$B379)</f>
        <v>Kiwitz Jaki B.V.</v>
      </c>
      <c r="D379" s="4" t="s">
        <v>42</v>
      </c>
      <c r="E379" s="4" t="s">
        <v>43</v>
      </c>
      <c r="F379" s="6">
        <v>42860</v>
      </c>
      <c r="G379" s="4" t="s">
        <v>605</v>
      </c>
      <c r="H379" s="9">
        <v>132</v>
      </c>
      <c r="I379" s="6">
        <v>42867</v>
      </c>
      <c r="J379" s="4" t="s">
        <v>692</v>
      </c>
      <c r="K379" s="10" t="s">
        <v>2402</v>
      </c>
      <c r="L379" s="7">
        <f>_xll.AtlasFormulas.AtlasFunctions.AtlasBalance("PROD",DataAreaId,"T.LedgerTrans","Sum|AmountMST|0","","","","","","","AccountNum|Voucher","120010",$J379)</f>
        <v>0</v>
      </c>
      <c r="M379">
        <f>_xll.AtlasFormulas.AtlasFunctions.AtlasBalance("PROD",DataAreaId,"T.LedgerTrans","Sum|AmountMST|0","","","","","","","AccountNum|Voucher","120010",$K379)</f>
        <v>0</v>
      </c>
    </row>
    <row r="380" spans="1:13" x14ac:dyDescent="0.25">
      <c r="A380" s="4" t="s">
        <v>490</v>
      </c>
      <c r="B380" s="7" t="str">
        <f>_xll.AtlasFormulas.AtlasFunctions.AtlasTable("PROD",DataAreaId,"T.SalesTable","%CustAccount","","","","","","","SalesId",$A380)</f>
        <v>364-000036</v>
      </c>
      <c r="C380" s="7" t="str">
        <f>_xll.AtlasFormulas.AtlasFunctions.AtlasTable("PROD",DataAreaId,"T.CustTable","%Name","","","","","","","AccountNum",$B380)</f>
        <v>Bouwbedrijf Salverda B.V.</v>
      </c>
      <c r="D380" s="4" t="s">
        <v>42</v>
      </c>
      <c r="E380" s="4" t="s">
        <v>43</v>
      </c>
      <c r="F380" s="6">
        <v>42871</v>
      </c>
      <c r="G380" s="4" t="s">
        <v>605</v>
      </c>
      <c r="H380" s="9">
        <v>10</v>
      </c>
      <c r="I380" s="6">
        <v>42874</v>
      </c>
      <c r="J380" s="4" t="s">
        <v>824</v>
      </c>
      <c r="K380" s="10" t="s">
        <v>2105</v>
      </c>
      <c r="L380" s="7">
        <f>_xll.AtlasFormulas.AtlasFunctions.AtlasBalance("PROD",DataAreaId,"T.LedgerTrans","Sum|AmountMST|0","","","","","","","AccountNum|Voucher","120010",$J380)</f>
        <v>1643.9</v>
      </c>
      <c r="M380">
        <f>_xll.AtlasFormulas.AtlasFunctions.AtlasBalance("PROD",DataAreaId,"T.LedgerTrans","Sum|AmountMST|0","","","","","","","AccountNum|Voucher","120010",$K380)</f>
        <v>-1643.9</v>
      </c>
    </row>
    <row r="381" spans="1:13" x14ac:dyDescent="0.25">
      <c r="A381" s="4" t="s">
        <v>193</v>
      </c>
      <c r="B381" s="7" t="str">
        <f>_xll.AtlasFormulas.AtlasFunctions.AtlasTable("PROD",DataAreaId,"T.SalesTable","%CustAccount","","","","","","","SalesId",$A381)</f>
        <v>364-000011</v>
      </c>
      <c r="C381" s="7" t="str">
        <f>_xll.AtlasFormulas.AtlasFunctions.AtlasTable("PROD",DataAreaId,"T.CustTable","%Name","","","","","","","AccountNum",$B381)</f>
        <v>Fortius B.K.International bvba</v>
      </c>
      <c r="D381" s="4" t="s">
        <v>128</v>
      </c>
      <c r="E381" s="4" t="s">
        <v>129</v>
      </c>
      <c r="F381" s="6">
        <v>42886</v>
      </c>
      <c r="G381" s="4" t="s">
        <v>605</v>
      </c>
      <c r="H381" s="9">
        <v>100</v>
      </c>
      <c r="I381" s="6">
        <v>42886</v>
      </c>
      <c r="J381" s="4" t="s">
        <v>757</v>
      </c>
      <c r="K381" s="10" t="s">
        <v>2159</v>
      </c>
      <c r="L381" s="7">
        <f>_xll.AtlasFormulas.AtlasFunctions.AtlasBalance("PROD",DataAreaId,"T.LedgerTrans","Sum|AmountMST|0","","","","","","","AccountNum|Voucher","120010",$J381)</f>
        <v>18522</v>
      </c>
      <c r="M381">
        <f>_xll.AtlasFormulas.AtlasFunctions.AtlasBalance("PROD",DataAreaId,"T.LedgerTrans","Sum|AmountMST|0","","","","","","","AccountNum|Voucher","120010",$K381)</f>
        <v>-18522</v>
      </c>
    </row>
    <row r="382" spans="1:13" x14ac:dyDescent="0.25">
      <c r="A382" s="4" t="s">
        <v>193</v>
      </c>
      <c r="B382" s="7" t="str">
        <f>_xll.AtlasFormulas.AtlasFunctions.AtlasTable("PROD",DataAreaId,"T.SalesTable","%CustAccount","","","","","","","SalesId",$A382)</f>
        <v>364-000011</v>
      </c>
      <c r="C382" s="7" t="str">
        <f>_xll.AtlasFormulas.AtlasFunctions.AtlasTable("PROD",DataAreaId,"T.CustTable","%Name","","","","","","","AccountNum",$B382)</f>
        <v>Fortius B.K.International bvba</v>
      </c>
      <c r="D382" s="4" t="s">
        <v>128</v>
      </c>
      <c r="E382" s="4" t="s">
        <v>129</v>
      </c>
      <c r="F382" s="6">
        <v>42886</v>
      </c>
      <c r="G382" s="4" t="s">
        <v>605</v>
      </c>
      <c r="H382" s="9">
        <v>80</v>
      </c>
      <c r="I382" s="6">
        <v>42886</v>
      </c>
      <c r="J382" s="4" t="s">
        <v>757</v>
      </c>
      <c r="K382" s="10" t="s">
        <v>2159</v>
      </c>
      <c r="L382" s="7">
        <f>_xll.AtlasFormulas.AtlasFunctions.AtlasBalance("PROD",DataAreaId,"T.LedgerTrans","Sum|AmountMST|0","","","","","","","AccountNum|Voucher","120010",$J382)</f>
        <v>18522</v>
      </c>
      <c r="M382">
        <f>_xll.AtlasFormulas.AtlasFunctions.AtlasBalance("PROD",DataAreaId,"T.LedgerTrans","Sum|AmountMST|0","","","","","","","AccountNum|Voucher","120010",$K382)</f>
        <v>-18522</v>
      </c>
    </row>
    <row r="383" spans="1:13" x14ac:dyDescent="0.25">
      <c r="A383" s="4" t="s">
        <v>501</v>
      </c>
      <c r="B383" s="7" t="str">
        <f>_xll.AtlasFormulas.AtlasFunctions.AtlasTable("PROD",DataAreaId,"T.SalesTable","%CustAccount","","","","","","","SalesId",$A383)</f>
        <v>364-000017</v>
      </c>
      <c r="C383" s="7" t="str">
        <f>_xll.AtlasFormulas.AtlasFunctions.AtlasTable("PROD",DataAreaId,"T.CustTable","%Name","","","","","","","AccountNum",$B383)</f>
        <v>Ervas International B.V.</v>
      </c>
      <c r="D383" s="4" t="s">
        <v>128</v>
      </c>
      <c r="E383" s="4" t="s">
        <v>129</v>
      </c>
      <c r="F383" s="6">
        <v>42886</v>
      </c>
      <c r="G383" s="4" t="s">
        <v>605</v>
      </c>
      <c r="H383" s="9">
        <v>15</v>
      </c>
      <c r="I383" s="6">
        <v>42886</v>
      </c>
      <c r="J383" s="4" t="s">
        <v>825</v>
      </c>
      <c r="K383" s="10" t="s">
        <v>2165</v>
      </c>
      <c r="L383" s="7">
        <f>_xll.AtlasFormulas.AtlasFunctions.AtlasBalance("PROD",DataAreaId,"T.LedgerTrans","Sum|AmountMST|0","","","","","","","AccountNum|Voucher","120010",$J383)</f>
        <v>192.78</v>
      </c>
      <c r="M383">
        <f>_xll.AtlasFormulas.AtlasFunctions.AtlasBalance("PROD",DataAreaId,"T.LedgerTrans","Sum|AmountMST|0","","","","","","","AccountNum|Voucher","120010",$K383)</f>
        <v>-192.78</v>
      </c>
    </row>
    <row r="384" spans="1:13" x14ac:dyDescent="0.25">
      <c r="A384" s="4" t="s">
        <v>501</v>
      </c>
      <c r="B384" s="7" t="str">
        <f>_xll.AtlasFormulas.AtlasFunctions.AtlasTable("PROD",DataAreaId,"T.SalesTable","%CustAccount","","","","","","","SalesId",$A384)</f>
        <v>364-000017</v>
      </c>
      <c r="C384" s="7" t="str">
        <f>_xll.AtlasFormulas.AtlasFunctions.AtlasTable("PROD",DataAreaId,"T.CustTable","%Name","","","","","","","AccountNum",$B384)</f>
        <v>Ervas International B.V.</v>
      </c>
      <c r="D384" s="4" t="s">
        <v>128</v>
      </c>
      <c r="E384" s="4" t="s">
        <v>129</v>
      </c>
      <c r="F384" s="6">
        <v>42886</v>
      </c>
      <c r="G384" s="4" t="s">
        <v>605</v>
      </c>
      <c r="H384" s="9">
        <v>3</v>
      </c>
      <c r="I384" s="6">
        <v>42886</v>
      </c>
      <c r="J384" s="4" t="s">
        <v>825</v>
      </c>
      <c r="K384" s="10" t="s">
        <v>2165</v>
      </c>
      <c r="L384" s="7">
        <f>_xll.AtlasFormulas.AtlasFunctions.AtlasBalance("PROD",DataAreaId,"T.LedgerTrans","Sum|AmountMST|0","","","","","","","AccountNum|Voucher","120010",$J384)</f>
        <v>192.78</v>
      </c>
      <c r="M384">
        <f>_xll.AtlasFormulas.AtlasFunctions.AtlasBalance("PROD",DataAreaId,"T.LedgerTrans","Sum|AmountMST|0","","","","","","","AccountNum|Voucher","120010",$K384)</f>
        <v>-192.78</v>
      </c>
    </row>
    <row r="385" spans="1:13" x14ac:dyDescent="0.25">
      <c r="A385" s="4" t="s">
        <v>500</v>
      </c>
      <c r="B385" s="7" t="str">
        <f>_xll.AtlasFormulas.AtlasFunctions.AtlasTable("PROD",DataAreaId,"T.SalesTable","%CustAccount","","","","","","","SalesId",$A385)</f>
        <v>364-000015</v>
      </c>
      <c r="C385" s="7" t="str">
        <f>_xll.AtlasFormulas.AtlasFunctions.AtlasTable("PROD",DataAreaId,"T.CustTable","%Name","","","","","","","AccountNum",$B385)</f>
        <v>Vogel B.V.</v>
      </c>
      <c r="D385" s="4" t="s">
        <v>128</v>
      </c>
      <c r="E385" s="4" t="s">
        <v>129</v>
      </c>
      <c r="F385" s="6">
        <v>42866</v>
      </c>
      <c r="G385" s="4" t="s">
        <v>605</v>
      </c>
      <c r="H385" s="9">
        <v>18</v>
      </c>
      <c r="I385" s="6">
        <v>42867</v>
      </c>
      <c r="J385" s="4" t="s">
        <v>697</v>
      </c>
      <c r="K385" s="10" t="s">
        <v>2043</v>
      </c>
      <c r="L385" s="7">
        <f>_xll.AtlasFormulas.AtlasFunctions.AtlasBalance("PROD",DataAreaId,"T.LedgerTrans","Sum|AmountMST|0","","","","","","","AccountNum|Voucher","120010",$J385)</f>
        <v>45</v>
      </c>
      <c r="M385">
        <f>_xll.AtlasFormulas.AtlasFunctions.AtlasBalance("PROD",DataAreaId,"T.LedgerTrans","Sum|AmountMST|0","","","","","","","AccountNum|Voucher","120010",$K385)</f>
        <v>-45</v>
      </c>
    </row>
    <row r="386" spans="1:13" x14ac:dyDescent="0.25">
      <c r="A386" s="4" t="s">
        <v>484</v>
      </c>
      <c r="B386" s="7" t="str">
        <f>_xll.AtlasFormulas.AtlasFunctions.AtlasTable("PROD",DataAreaId,"T.SalesTable","%CustAccount","","","","","","","SalesId",$A386)</f>
        <v>364-000014</v>
      </c>
      <c r="C386" s="7" t="str">
        <f>_xll.AtlasFormulas.AtlasFunctions.AtlasTable("PROD",DataAreaId,"T.CustTable","%Name","","","","","","","AccountNum",$B386)</f>
        <v>Rowij</v>
      </c>
      <c r="D386" s="4" t="s">
        <v>128</v>
      </c>
      <c r="E386" s="4" t="s">
        <v>129</v>
      </c>
      <c r="F386" s="6">
        <v>42797</v>
      </c>
      <c r="G386" s="4" t="s">
        <v>605</v>
      </c>
      <c r="H386" s="9">
        <v>150</v>
      </c>
      <c r="I386" s="6">
        <v>42797</v>
      </c>
      <c r="J386" s="4" t="s">
        <v>668</v>
      </c>
      <c r="K386" s="10" t="s">
        <v>1700</v>
      </c>
      <c r="L386" s="7">
        <f>_xll.AtlasFormulas.AtlasFunctions.AtlasBalance("PROD",DataAreaId,"T.LedgerTrans","Sum|AmountMST|0","","","","","","","AccountNum|Voucher","120010",$J386)</f>
        <v>15067.56</v>
      </c>
      <c r="M386">
        <f>_xll.AtlasFormulas.AtlasFunctions.AtlasBalance("PROD",DataAreaId,"T.LedgerTrans","Sum|AmountMST|0","","","","","","","AccountNum|Voucher","120010",$K386)</f>
        <v>-15067.56</v>
      </c>
    </row>
    <row r="387" spans="1:13" x14ac:dyDescent="0.25">
      <c r="A387" s="4" t="s">
        <v>484</v>
      </c>
      <c r="B387" s="7" t="str">
        <f>_xll.AtlasFormulas.AtlasFunctions.AtlasTable("PROD",DataAreaId,"T.SalesTable","%CustAccount","","","","","","","SalesId",$A387)</f>
        <v>364-000014</v>
      </c>
      <c r="C387" s="7" t="str">
        <f>_xll.AtlasFormulas.AtlasFunctions.AtlasTable("PROD",DataAreaId,"T.CustTable","%Name","","","","","","","AccountNum",$B387)</f>
        <v>Rowij</v>
      </c>
      <c r="D387" s="4" t="s">
        <v>128</v>
      </c>
      <c r="E387" s="4" t="s">
        <v>129</v>
      </c>
      <c r="F387" s="6">
        <v>42797</v>
      </c>
      <c r="G387" s="4" t="s">
        <v>605</v>
      </c>
      <c r="H387" s="9">
        <v>100</v>
      </c>
      <c r="I387" s="6">
        <v>42797</v>
      </c>
      <c r="J387" s="4" t="s">
        <v>668</v>
      </c>
      <c r="K387" s="10" t="s">
        <v>1700</v>
      </c>
      <c r="L387" s="7">
        <f>_xll.AtlasFormulas.AtlasFunctions.AtlasBalance("PROD",DataAreaId,"T.LedgerTrans","Sum|AmountMST|0","","","","","","","AccountNum|Voucher","120010",$J387)</f>
        <v>15067.56</v>
      </c>
      <c r="M387">
        <f>_xll.AtlasFormulas.AtlasFunctions.AtlasBalance("PROD",DataAreaId,"T.LedgerTrans","Sum|AmountMST|0","","","","","","","AccountNum|Voucher","120010",$K387)</f>
        <v>-15067.56</v>
      </c>
    </row>
    <row r="388" spans="1:13" x14ac:dyDescent="0.25">
      <c r="A388" s="4" t="s">
        <v>484</v>
      </c>
      <c r="B388" s="7" t="str">
        <f>_xll.AtlasFormulas.AtlasFunctions.AtlasTable("PROD",DataAreaId,"T.SalesTable","%CustAccount","","","","","","","SalesId",$A388)</f>
        <v>364-000014</v>
      </c>
      <c r="C388" s="7" t="str">
        <f>_xll.AtlasFormulas.AtlasFunctions.AtlasTable("PROD",DataAreaId,"T.CustTable","%Name","","","","","","","AccountNum",$B388)</f>
        <v>Rowij</v>
      </c>
      <c r="D388" s="4" t="s">
        <v>128</v>
      </c>
      <c r="E388" s="4" t="s">
        <v>129</v>
      </c>
      <c r="F388" s="6">
        <v>42797</v>
      </c>
      <c r="G388" s="4" t="s">
        <v>605</v>
      </c>
      <c r="H388" s="9">
        <v>100</v>
      </c>
      <c r="I388" s="6">
        <v>42797</v>
      </c>
      <c r="J388" s="4" t="s">
        <v>668</v>
      </c>
      <c r="K388" s="10" t="s">
        <v>1700</v>
      </c>
      <c r="L388" s="7">
        <f>_xll.AtlasFormulas.AtlasFunctions.AtlasBalance("PROD",DataAreaId,"T.LedgerTrans","Sum|AmountMST|0","","","","","","","AccountNum|Voucher","120010",$J388)</f>
        <v>15067.56</v>
      </c>
      <c r="M388">
        <f>_xll.AtlasFormulas.AtlasFunctions.AtlasBalance("PROD",DataAreaId,"T.LedgerTrans","Sum|AmountMST|0","","","","","","","AccountNum|Voucher","120010",$K388)</f>
        <v>-15067.56</v>
      </c>
    </row>
    <row r="389" spans="1:13" x14ac:dyDescent="0.25">
      <c r="A389" s="4" t="s">
        <v>484</v>
      </c>
      <c r="B389" s="7" t="str">
        <f>_xll.AtlasFormulas.AtlasFunctions.AtlasTable("PROD",DataAreaId,"T.SalesTable","%CustAccount","","","","","","","SalesId",$A389)</f>
        <v>364-000014</v>
      </c>
      <c r="C389" s="7" t="str">
        <f>_xll.AtlasFormulas.AtlasFunctions.AtlasTable("PROD",DataAreaId,"T.CustTable","%Name","","","","","","","AccountNum",$B389)</f>
        <v>Rowij</v>
      </c>
      <c r="D389" s="4" t="s">
        <v>128</v>
      </c>
      <c r="E389" s="4" t="s">
        <v>129</v>
      </c>
      <c r="F389" s="6">
        <v>42797</v>
      </c>
      <c r="G389" s="4" t="s">
        <v>605</v>
      </c>
      <c r="H389" s="9">
        <v>150</v>
      </c>
      <c r="I389" s="6">
        <v>42797</v>
      </c>
      <c r="J389" s="4" t="s">
        <v>668</v>
      </c>
      <c r="K389" s="10" t="s">
        <v>1700</v>
      </c>
      <c r="L389" s="7">
        <f>_xll.AtlasFormulas.AtlasFunctions.AtlasBalance("PROD",DataAreaId,"T.LedgerTrans","Sum|AmountMST|0","","","","","","","AccountNum|Voucher","120010",$J389)</f>
        <v>15067.56</v>
      </c>
      <c r="M389">
        <f>_xll.AtlasFormulas.AtlasFunctions.AtlasBalance("PROD",DataAreaId,"T.LedgerTrans","Sum|AmountMST|0","","","","","","","AccountNum|Voucher","120010",$K389)</f>
        <v>-15067.56</v>
      </c>
    </row>
    <row r="390" spans="1:13" x14ac:dyDescent="0.25">
      <c r="A390" s="4" t="s">
        <v>495</v>
      </c>
      <c r="B390" s="7" t="str">
        <f>_xll.AtlasFormulas.AtlasFunctions.AtlasTable("PROD",DataAreaId,"T.SalesTable","%CustAccount","","","","","","","SalesId",$A390)</f>
        <v>364-000010</v>
      </c>
      <c r="C390" s="7" t="str">
        <f>_xll.AtlasFormulas.AtlasFunctions.AtlasTable("PROD",DataAreaId,"T.CustTable","%Name","","","","","","","AccountNum",$B390)</f>
        <v>Balm Uitwendige Wapening B.V.</v>
      </c>
      <c r="D390" s="4" t="s">
        <v>128</v>
      </c>
      <c r="E390" s="4" t="s">
        <v>129</v>
      </c>
      <c r="F390" s="6">
        <v>42796</v>
      </c>
      <c r="G390" s="4" t="s">
        <v>605</v>
      </c>
      <c r="H390" s="9">
        <v>150</v>
      </c>
      <c r="I390" s="6">
        <v>42811</v>
      </c>
      <c r="J390" s="4" t="s">
        <v>674</v>
      </c>
      <c r="K390" s="10" t="s">
        <v>1763</v>
      </c>
      <c r="L390" s="7">
        <f>_xll.AtlasFormulas.AtlasFunctions.AtlasBalance("PROD",DataAreaId,"T.LedgerTrans","Sum|AmountMST|0","","","","","","","AccountNum|Voucher","120010",$J390)</f>
        <v>2885.11</v>
      </c>
      <c r="M390">
        <f>_xll.AtlasFormulas.AtlasFunctions.AtlasBalance("PROD",DataAreaId,"T.LedgerTrans","Sum|AmountMST|0","","","","","","","AccountNum|Voucher","120010",$K390)</f>
        <v>-3544.81</v>
      </c>
    </row>
    <row r="391" spans="1:13" x14ac:dyDescent="0.25">
      <c r="A391" s="4" t="s">
        <v>494</v>
      </c>
      <c r="B391" s="7" t="str">
        <f>_xll.AtlasFormulas.AtlasFunctions.AtlasTable("PROD",DataAreaId,"T.SalesTable","%CustAccount","","","","","","","SalesId",$A391)</f>
        <v>364-000011</v>
      </c>
      <c r="C391" s="7" t="str">
        <f>_xll.AtlasFormulas.AtlasFunctions.AtlasTable("PROD",DataAreaId,"T.CustTable","%Name","","","","","","","AccountNum",$B391)</f>
        <v>Fortius B.K.International bvba</v>
      </c>
      <c r="D391" s="4" t="s">
        <v>128</v>
      </c>
      <c r="E391" s="4" t="s">
        <v>129</v>
      </c>
      <c r="F391" s="6">
        <v>42767</v>
      </c>
      <c r="G391" s="4" t="s">
        <v>605</v>
      </c>
      <c r="H391" s="9">
        <v>50</v>
      </c>
      <c r="I391" s="6">
        <v>42774</v>
      </c>
      <c r="J391" s="4" t="s">
        <v>727</v>
      </c>
      <c r="K391" s="10" t="s">
        <v>1617</v>
      </c>
      <c r="L391" s="7">
        <f>_xll.AtlasFormulas.AtlasFunctions.AtlasBalance("PROD",DataAreaId,"T.LedgerTrans","Sum|AmountMST|0","","","","","","","AccountNum|Voucher","120010",$J391)</f>
        <v>1000</v>
      </c>
      <c r="M391">
        <f>_xll.AtlasFormulas.AtlasFunctions.AtlasBalance("PROD",DataAreaId,"T.LedgerTrans","Sum|AmountMST|0","","","","","","","AccountNum|Voucher","120010",$K391)</f>
        <v>-1000</v>
      </c>
    </row>
    <row r="392" spans="1:13" x14ac:dyDescent="0.25">
      <c r="A392" s="4" t="s">
        <v>486</v>
      </c>
      <c r="B392" s="7" t="str">
        <f>_xll.AtlasFormulas.AtlasFunctions.AtlasTable("PROD",DataAreaId,"T.SalesTable","%CustAccount","","","","","","","SalesId",$A392)</f>
        <v>364-000014</v>
      </c>
      <c r="C392" s="7" t="str">
        <f>_xll.AtlasFormulas.AtlasFunctions.AtlasTable("PROD",DataAreaId,"T.CustTable","%Name","","","","","","","AccountNum",$B392)</f>
        <v>Rowij</v>
      </c>
      <c r="D392" s="4" t="s">
        <v>128</v>
      </c>
      <c r="E392" s="4" t="s">
        <v>129</v>
      </c>
      <c r="F392" s="6">
        <v>42801</v>
      </c>
      <c r="G392" s="4" t="s">
        <v>605</v>
      </c>
      <c r="H392" s="9">
        <v>150</v>
      </c>
      <c r="I392" s="6">
        <v>42807</v>
      </c>
      <c r="J392" s="4" t="s">
        <v>663</v>
      </c>
      <c r="K392" s="10" t="s">
        <v>2413</v>
      </c>
      <c r="L392" s="7">
        <f>_xll.AtlasFormulas.AtlasFunctions.AtlasBalance("PROD",DataAreaId,"T.LedgerTrans","Sum|AmountMST|0","","","","","","","AccountNum|Voucher","120010",$J392)</f>
        <v>0</v>
      </c>
      <c r="M392">
        <f>_xll.AtlasFormulas.AtlasFunctions.AtlasBalance("PROD",DataAreaId,"T.LedgerTrans","Sum|AmountMST|0","","","","","","","AccountNum|Voucher","120010",$K392)</f>
        <v>0</v>
      </c>
    </row>
    <row r="393" spans="1:13" x14ac:dyDescent="0.25">
      <c r="A393" s="4" t="s">
        <v>496</v>
      </c>
      <c r="B393" s="7" t="str">
        <f>_xll.AtlasFormulas.AtlasFunctions.AtlasTable("PROD",DataAreaId,"T.SalesTable","%CustAccount","","","","","","","SalesId",$A393)</f>
        <v>364-000010</v>
      </c>
      <c r="C393" s="7" t="str">
        <f>_xll.AtlasFormulas.AtlasFunctions.AtlasTable("PROD",DataAreaId,"T.CustTable","%Name","","","","","","","AccountNum",$B393)</f>
        <v>Balm Uitwendige Wapening B.V.</v>
      </c>
      <c r="D393" s="4" t="s">
        <v>128</v>
      </c>
      <c r="E393" s="4" t="s">
        <v>129</v>
      </c>
      <c r="F393" s="6">
        <v>42800</v>
      </c>
      <c r="G393" s="4" t="s">
        <v>605</v>
      </c>
      <c r="H393" s="9">
        <v>150</v>
      </c>
      <c r="I393" s="6">
        <v>42804</v>
      </c>
      <c r="J393" s="4" t="s">
        <v>826</v>
      </c>
      <c r="K393" s="10" t="s">
        <v>2438</v>
      </c>
      <c r="L393" s="7">
        <f>_xll.AtlasFormulas.AtlasFunctions.AtlasBalance("PROD",DataAreaId,"T.LedgerTrans","Sum|AmountMST|0","","","","","","","AccountNum|Voucher","120010",$J393)</f>
        <v>0</v>
      </c>
      <c r="M393">
        <f>_xll.AtlasFormulas.AtlasFunctions.AtlasBalance("PROD",DataAreaId,"T.LedgerTrans","Sum|AmountMST|0","","","","","","","AccountNum|Voucher","120010",$K393)</f>
        <v>0</v>
      </c>
    </row>
    <row r="394" spans="1:13" x14ac:dyDescent="0.25">
      <c r="A394" s="4" t="s">
        <v>496</v>
      </c>
      <c r="B394" s="7" t="str">
        <f>_xll.AtlasFormulas.AtlasFunctions.AtlasTable("PROD",DataAreaId,"T.SalesTable","%CustAccount","","","","","","","SalesId",$A394)</f>
        <v>364-000010</v>
      </c>
      <c r="C394" s="7" t="str">
        <f>_xll.AtlasFormulas.AtlasFunctions.AtlasTable("PROD",DataAreaId,"T.CustTable","%Name","","","","","","","AccountNum",$B394)</f>
        <v>Balm Uitwendige Wapening B.V.</v>
      </c>
      <c r="D394" s="4" t="s">
        <v>128</v>
      </c>
      <c r="E394" s="4" t="s">
        <v>129</v>
      </c>
      <c r="F394" s="6">
        <v>42800</v>
      </c>
      <c r="G394" s="4" t="s">
        <v>605</v>
      </c>
      <c r="H394" s="9">
        <v>150</v>
      </c>
      <c r="I394" s="6">
        <v>42804</v>
      </c>
      <c r="J394" s="4" t="s">
        <v>826</v>
      </c>
      <c r="K394" s="10" t="s">
        <v>2438</v>
      </c>
      <c r="L394" s="7">
        <f>_xll.AtlasFormulas.AtlasFunctions.AtlasBalance("PROD",DataAreaId,"T.LedgerTrans","Sum|AmountMST|0","","","","","","","AccountNum|Voucher","120010",$J394)</f>
        <v>0</v>
      </c>
      <c r="M394">
        <f>_xll.AtlasFormulas.AtlasFunctions.AtlasBalance("PROD",DataAreaId,"T.LedgerTrans","Sum|AmountMST|0","","","","","","","AccountNum|Voucher","120010",$K394)</f>
        <v>0</v>
      </c>
    </row>
    <row r="395" spans="1:13" x14ac:dyDescent="0.25">
      <c r="A395" s="4" t="s">
        <v>380</v>
      </c>
      <c r="B395" s="7" t="str">
        <f>_xll.AtlasFormulas.AtlasFunctions.AtlasTable("PROD",DataAreaId,"T.SalesTable","%CustAccount","","","","","","","SalesId",$A395)</f>
        <v>364-000059</v>
      </c>
      <c r="C395" s="7" t="str">
        <f>_xll.AtlasFormulas.AtlasFunctions.AtlasTable("PROD",DataAreaId,"T.CustTable","%Name","","","","","","","AccountNum",$B395)</f>
        <v>Kreeft Betonrenovatie &amp; Injectietechnieken BV</v>
      </c>
      <c r="D395" s="4" t="s">
        <v>128</v>
      </c>
      <c r="E395" s="4" t="s">
        <v>129</v>
      </c>
      <c r="F395" s="6">
        <v>42800</v>
      </c>
      <c r="G395" s="4" t="s">
        <v>605</v>
      </c>
      <c r="H395" s="9">
        <v>65</v>
      </c>
      <c r="I395" s="6">
        <v>42804</v>
      </c>
      <c r="J395" s="4" t="s">
        <v>827</v>
      </c>
      <c r="K395" s="10" t="s">
        <v>1717</v>
      </c>
      <c r="L395" s="7">
        <f>_xll.AtlasFormulas.AtlasFunctions.AtlasBalance("PROD",DataAreaId,"T.LedgerTrans","Sum|AmountMST|0","","","","","","","AccountNum|Voucher","120010",$J395)</f>
        <v>0</v>
      </c>
      <c r="M395">
        <f>_xll.AtlasFormulas.AtlasFunctions.AtlasBalance("PROD",DataAreaId,"T.LedgerTrans","Sum|AmountMST|0","","","","","","","AccountNum|Voucher","120010",$K395)</f>
        <v>-75</v>
      </c>
    </row>
    <row r="396" spans="1:13" x14ac:dyDescent="0.25">
      <c r="A396" s="4" t="s">
        <v>497</v>
      </c>
      <c r="B396" s="7" t="str">
        <f>_xll.AtlasFormulas.AtlasFunctions.AtlasTable("PROD",DataAreaId,"T.SalesTable","%CustAccount","","","","","","","SalesId",$A396)</f>
        <v>364-000064</v>
      </c>
      <c r="C396" s="7" t="str">
        <f>_xll.AtlasFormulas.AtlasFunctions.AtlasTable("PROD",DataAreaId,"T.CustTable","%Name","","","","","","","AccountNum",$B396)</f>
        <v>Hakron-Nunspeet B.V.</v>
      </c>
      <c r="D396" s="4" t="s">
        <v>128</v>
      </c>
      <c r="E396" s="4" t="s">
        <v>129</v>
      </c>
      <c r="F396" s="6">
        <v>42809</v>
      </c>
      <c r="G396" s="4" t="s">
        <v>605</v>
      </c>
      <c r="H396" s="9">
        <v>150</v>
      </c>
      <c r="I396" s="6">
        <v>42811</v>
      </c>
      <c r="J396" s="4" t="s">
        <v>736</v>
      </c>
      <c r="K396" s="10" t="s">
        <v>1761</v>
      </c>
      <c r="L396" s="7">
        <f>_xll.AtlasFormulas.AtlasFunctions.AtlasBalance("PROD",DataAreaId,"T.LedgerTrans","Sum|AmountMST|0","","","","","","","AccountNum|Voucher","120010",$J396)</f>
        <v>2590.5</v>
      </c>
      <c r="M396">
        <f>_xll.AtlasFormulas.AtlasFunctions.AtlasBalance("PROD",DataAreaId,"T.LedgerTrans","Sum|AmountMST|0","","","","","","","AccountNum|Voucher","120010",$K396)</f>
        <v>-2590.5</v>
      </c>
    </row>
    <row r="397" spans="1:13" x14ac:dyDescent="0.25">
      <c r="A397" s="4" t="s">
        <v>499</v>
      </c>
      <c r="B397" s="7" t="str">
        <f>_xll.AtlasFormulas.AtlasFunctions.AtlasTable("PROD",DataAreaId,"T.SalesTable","%CustAccount","","","","","","","SalesId",$A397)</f>
        <v>364-000014</v>
      </c>
      <c r="C397" s="7" t="str">
        <f>_xll.AtlasFormulas.AtlasFunctions.AtlasTable("PROD",DataAreaId,"T.CustTable","%Name","","","","","","","AccountNum",$B397)</f>
        <v>Rowij</v>
      </c>
      <c r="D397" s="4" t="s">
        <v>128</v>
      </c>
      <c r="E397" s="4" t="s">
        <v>129</v>
      </c>
      <c r="F397" s="6">
        <v>42821</v>
      </c>
      <c r="G397" s="4" t="s">
        <v>605</v>
      </c>
      <c r="H397" s="9">
        <v>40</v>
      </c>
      <c r="I397" s="6">
        <v>42823</v>
      </c>
      <c r="J397" s="4" t="s">
        <v>766</v>
      </c>
      <c r="K397" s="10" t="s">
        <v>2423</v>
      </c>
      <c r="L397" s="7">
        <f>_xll.AtlasFormulas.AtlasFunctions.AtlasBalance("PROD",DataAreaId,"T.LedgerTrans","Sum|AmountMST|0","","","","","","","AccountNum|Voucher","120010",$J397)</f>
        <v>0</v>
      </c>
      <c r="M397">
        <f>_xll.AtlasFormulas.AtlasFunctions.AtlasBalance("PROD",DataAreaId,"T.LedgerTrans","Sum|AmountMST|0","","","","","","","AccountNum|Voucher","120010",$K397)</f>
        <v>0</v>
      </c>
    </row>
    <row r="398" spans="1:13" x14ac:dyDescent="0.25">
      <c r="A398" s="4" t="s">
        <v>499</v>
      </c>
      <c r="B398" s="7" t="str">
        <f>_xll.AtlasFormulas.AtlasFunctions.AtlasTable("PROD",DataAreaId,"T.SalesTable","%CustAccount","","","","","","","SalesId",$A398)</f>
        <v>364-000014</v>
      </c>
      <c r="C398" s="7" t="str">
        <f>_xll.AtlasFormulas.AtlasFunctions.AtlasTable("PROD",DataAreaId,"T.CustTable","%Name","","","","","","","AccountNum",$B398)</f>
        <v>Rowij</v>
      </c>
      <c r="D398" s="4" t="s">
        <v>128</v>
      </c>
      <c r="E398" s="4" t="s">
        <v>129</v>
      </c>
      <c r="F398" s="6">
        <v>42821</v>
      </c>
      <c r="G398" s="4" t="s">
        <v>605</v>
      </c>
      <c r="H398" s="9">
        <v>100</v>
      </c>
      <c r="I398" s="6">
        <v>42823</v>
      </c>
      <c r="J398" s="4" t="s">
        <v>766</v>
      </c>
      <c r="K398" s="10" t="s">
        <v>2423</v>
      </c>
      <c r="L398" s="7">
        <f>_xll.AtlasFormulas.AtlasFunctions.AtlasBalance("PROD",DataAreaId,"T.LedgerTrans","Sum|AmountMST|0","","","","","","","AccountNum|Voucher","120010",$J398)</f>
        <v>0</v>
      </c>
      <c r="M398">
        <f>_xll.AtlasFormulas.AtlasFunctions.AtlasBalance("PROD",DataAreaId,"T.LedgerTrans","Sum|AmountMST|0","","","","","","","AccountNum|Voucher","120010",$K398)</f>
        <v>0</v>
      </c>
    </row>
    <row r="399" spans="1:13" x14ac:dyDescent="0.25">
      <c r="A399" s="4" t="s">
        <v>498</v>
      </c>
      <c r="B399" s="7" t="str">
        <f>_xll.AtlasFormulas.AtlasFunctions.AtlasTable("PROD",DataAreaId,"T.SalesTable","%CustAccount","","","","","","","SalesId",$A399)</f>
        <v>364-000014</v>
      </c>
      <c r="C399" s="7" t="str">
        <f>_xll.AtlasFormulas.AtlasFunctions.AtlasTable("PROD",DataAreaId,"T.CustTable","%Name","","","","","","","AccountNum",$B399)</f>
        <v>Rowij</v>
      </c>
      <c r="D399" s="4" t="s">
        <v>128</v>
      </c>
      <c r="E399" s="4" t="s">
        <v>129</v>
      </c>
      <c r="F399" s="6">
        <v>42815</v>
      </c>
      <c r="G399" s="4" t="s">
        <v>605</v>
      </c>
      <c r="H399" s="9">
        <v>35</v>
      </c>
      <c r="I399" s="6">
        <v>42823</v>
      </c>
      <c r="J399" s="4" t="s">
        <v>765</v>
      </c>
      <c r="K399" s="10" t="s">
        <v>1794</v>
      </c>
      <c r="L399" s="7">
        <f>_xll.AtlasFormulas.AtlasFunctions.AtlasBalance("PROD",DataAreaId,"T.LedgerTrans","Sum|AmountMST|0","","","","","","","AccountNum|Voucher","120010",$J399)</f>
        <v>0</v>
      </c>
      <c r="M399">
        <f>_xll.AtlasFormulas.AtlasFunctions.AtlasBalance("PROD",DataAreaId,"T.LedgerTrans","Sum|AmountMST|0","","","","","","","AccountNum|Voucher","120010",$K399)</f>
        <v>-38.5</v>
      </c>
    </row>
    <row r="400" spans="1:13" x14ac:dyDescent="0.25">
      <c r="A400" s="4" t="s">
        <v>498</v>
      </c>
      <c r="B400" s="7" t="str">
        <f>_xll.AtlasFormulas.AtlasFunctions.AtlasTable("PROD",DataAreaId,"T.SalesTable","%CustAccount","","","","","","","SalesId",$A400)</f>
        <v>364-000014</v>
      </c>
      <c r="C400" s="7" t="str">
        <f>_xll.AtlasFormulas.AtlasFunctions.AtlasTable("PROD",DataAreaId,"T.CustTable","%Name","","","","","","","AccountNum",$B400)</f>
        <v>Rowij</v>
      </c>
      <c r="D400" s="4" t="s">
        <v>128</v>
      </c>
      <c r="E400" s="4" t="s">
        <v>129</v>
      </c>
      <c r="F400" s="6">
        <v>42815</v>
      </c>
      <c r="G400" s="4" t="s">
        <v>605</v>
      </c>
      <c r="H400" s="9">
        <v>100</v>
      </c>
      <c r="I400" s="6">
        <v>42823</v>
      </c>
      <c r="J400" s="4" t="s">
        <v>765</v>
      </c>
      <c r="K400" s="10" t="s">
        <v>1794</v>
      </c>
      <c r="L400" s="7">
        <f>_xll.AtlasFormulas.AtlasFunctions.AtlasBalance("PROD",DataAreaId,"T.LedgerTrans","Sum|AmountMST|0","","","","","","","AccountNum|Voucher","120010",$J400)</f>
        <v>0</v>
      </c>
      <c r="M400">
        <f>_xll.AtlasFormulas.AtlasFunctions.AtlasBalance("PROD",DataAreaId,"T.LedgerTrans","Sum|AmountMST|0","","","","","","","AccountNum|Voucher","120010",$K400)</f>
        <v>-38.5</v>
      </c>
    </row>
    <row r="401" spans="1:13" x14ac:dyDescent="0.25">
      <c r="A401" s="4" t="s">
        <v>502</v>
      </c>
      <c r="B401" s="7" t="str">
        <f>_xll.AtlasFormulas.AtlasFunctions.AtlasTable("PROD",DataAreaId,"T.SalesTable","%CustAccount","","","","","","","SalesId",$A401)</f>
        <v>364-000064</v>
      </c>
      <c r="C401" s="7" t="str">
        <f>_xll.AtlasFormulas.AtlasFunctions.AtlasTable("PROD",DataAreaId,"T.CustTable","%Name","","","","","","","AccountNum",$B401)</f>
        <v>Hakron-Nunspeet B.V.</v>
      </c>
      <c r="D401" s="4" t="s">
        <v>70</v>
      </c>
      <c r="E401" s="4" t="s">
        <v>69</v>
      </c>
      <c r="F401" s="6">
        <v>42760</v>
      </c>
      <c r="G401" s="4" t="s">
        <v>605</v>
      </c>
      <c r="H401" s="9">
        <v>150</v>
      </c>
      <c r="I401" s="6">
        <v>42760</v>
      </c>
      <c r="J401" s="4" t="s">
        <v>828</v>
      </c>
      <c r="K401" s="10" t="s">
        <v>1591</v>
      </c>
      <c r="L401" s="7">
        <f>_xll.AtlasFormulas.AtlasFunctions.AtlasBalance("PROD",DataAreaId,"T.LedgerTrans","Sum|AmountMST|0","","","","","","","AccountNum|Voucher","120010",$J401)</f>
        <v>3786</v>
      </c>
      <c r="M401">
        <f>_xll.AtlasFormulas.AtlasFunctions.AtlasBalance("PROD",DataAreaId,"T.LedgerTrans","Sum|AmountMST|0","","","","","","","AccountNum|Voucher","120010",$K401)</f>
        <v>-3786</v>
      </c>
    </row>
    <row r="402" spans="1:13" x14ac:dyDescent="0.25">
      <c r="A402" s="4" t="s">
        <v>502</v>
      </c>
      <c r="B402" s="7" t="str">
        <f>_xll.AtlasFormulas.AtlasFunctions.AtlasTable("PROD",DataAreaId,"T.SalesTable","%CustAccount","","","","","","","SalesId",$A402)</f>
        <v>364-000064</v>
      </c>
      <c r="C402" s="7" t="str">
        <f>_xll.AtlasFormulas.AtlasFunctions.AtlasTable("PROD",DataAreaId,"T.CustTable","%Name","","","","","","","AccountNum",$B402)</f>
        <v>Hakron-Nunspeet B.V.</v>
      </c>
      <c r="D402" s="4" t="s">
        <v>70</v>
      </c>
      <c r="E402" s="4" t="s">
        <v>69</v>
      </c>
      <c r="F402" s="6">
        <v>42760</v>
      </c>
      <c r="G402" s="4" t="s">
        <v>605</v>
      </c>
      <c r="H402" s="9">
        <v>150</v>
      </c>
      <c r="I402" s="6">
        <v>42760</v>
      </c>
      <c r="J402" s="4" t="s">
        <v>828</v>
      </c>
      <c r="K402" s="10" t="s">
        <v>1591</v>
      </c>
      <c r="L402" s="7">
        <f>_xll.AtlasFormulas.AtlasFunctions.AtlasBalance("PROD",DataAreaId,"T.LedgerTrans","Sum|AmountMST|0","","","","","","","AccountNum|Voucher","120010",$J402)</f>
        <v>3786</v>
      </c>
      <c r="M402">
        <f>_xll.AtlasFormulas.AtlasFunctions.AtlasBalance("PROD",DataAreaId,"T.LedgerTrans","Sum|AmountMST|0","","","","","","","AccountNum|Voucher","120010",$K402)</f>
        <v>-3786</v>
      </c>
    </row>
    <row r="403" spans="1:13" x14ac:dyDescent="0.25">
      <c r="A403" s="4" t="s">
        <v>503</v>
      </c>
      <c r="B403" s="7" t="str">
        <f>_xll.AtlasFormulas.AtlasFunctions.AtlasTable("PROD",DataAreaId,"T.SalesTable","%CustAccount","","","","","","","SalesId",$A403)</f>
        <v>364-000064</v>
      </c>
      <c r="C403" s="7" t="str">
        <f>_xll.AtlasFormulas.AtlasFunctions.AtlasTable("PROD",DataAreaId,"T.CustTable","%Name","","","","","","","AccountNum",$B403)</f>
        <v>Hakron-Nunspeet B.V.</v>
      </c>
      <c r="D403" s="4" t="s">
        <v>70</v>
      </c>
      <c r="E403" s="4" t="s">
        <v>69</v>
      </c>
      <c r="F403" s="6">
        <v>42789</v>
      </c>
      <c r="G403" s="4" t="s">
        <v>605</v>
      </c>
      <c r="H403" s="9">
        <v>150</v>
      </c>
      <c r="I403" s="6">
        <v>42790</v>
      </c>
      <c r="J403" s="4" t="s">
        <v>829</v>
      </c>
      <c r="K403" s="10" t="s">
        <v>1678</v>
      </c>
      <c r="L403" s="7">
        <f>_xll.AtlasFormulas.AtlasFunctions.AtlasBalance("PROD",DataAreaId,"T.LedgerTrans","Sum|AmountMST|0","","","","","","","AccountNum|Voucher","120010",$J403)</f>
        <v>3786</v>
      </c>
      <c r="M403">
        <f>_xll.AtlasFormulas.AtlasFunctions.AtlasBalance("PROD",DataAreaId,"T.LedgerTrans","Sum|AmountMST|0","","","","","","","AccountNum|Voucher","120010",$K403)</f>
        <v>-3786</v>
      </c>
    </row>
    <row r="404" spans="1:13" x14ac:dyDescent="0.25">
      <c r="A404" s="4" t="s">
        <v>503</v>
      </c>
      <c r="B404" s="7" t="str">
        <f>_xll.AtlasFormulas.AtlasFunctions.AtlasTable("PROD",DataAreaId,"T.SalesTable","%CustAccount","","","","","","","SalesId",$A404)</f>
        <v>364-000064</v>
      </c>
      <c r="C404" s="7" t="str">
        <f>_xll.AtlasFormulas.AtlasFunctions.AtlasTable("PROD",DataAreaId,"T.CustTable","%Name","","","","","","","AccountNum",$B404)</f>
        <v>Hakron-Nunspeet B.V.</v>
      </c>
      <c r="D404" s="4" t="s">
        <v>70</v>
      </c>
      <c r="E404" s="4" t="s">
        <v>69</v>
      </c>
      <c r="F404" s="6">
        <v>42789</v>
      </c>
      <c r="G404" s="4" t="s">
        <v>605</v>
      </c>
      <c r="H404" s="9">
        <v>150</v>
      </c>
      <c r="I404" s="6">
        <v>42790</v>
      </c>
      <c r="J404" s="4" t="s">
        <v>829</v>
      </c>
      <c r="K404" s="10" t="s">
        <v>1678</v>
      </c>
      <c r="L404" s="7">
        <f>_xll.AtlasFormulas.AtlasFunctions.AtlasBalance("PROD",DataAreaId,"T.LedgerTrans","Sum|AmountMST|0","","","","","","","AccountNum|Voucher","120010",$J404)</f>
        <v>3786</v>
      </c>
      <c r="M404">
        <f>_xll.AtlasFormulas.AtlasFunctions.AtlasBalance("PROD",DataAreaId,"T.LedgerTrans","Sum|AmountMST|0","","","","","","","AccountNum|Voucher","120010",$K404)</f>
        <v>-3786</v>
      </c>
    </row>
    <row r="405" spans="1:13" x14ac:dyDescent="0.25">
      <c r="A405" s="4" t="s">
        <v>504</v>
      </c>
      <c r="B405" s="7" t="str">
        <f>_xll.AtlasFormulas.AtlasFunctions.AtlasTable("PROD",DataAreaId,"T.SalesTable","%CustAccount","","","","","","","SalesId",$A405)</f>
        <v>364-000015</v>
      </c>
      <c r="C405" s="7" t="str">
        <f>_xll.AtlasFormulas.AtlasFunctions.AtlasTable("PROD",DataAreaId,"T.CustTable","%Name","","","","","","","AccountNum",$B405)</f>
        <v>Vogel B.V.</v>
      </c>
      <c r="D405" s="4" t="s">
        <v>70</v>
      </c>
      <c r="E405" s="4" t="s">
        <v>69</v>
      </c>
      <c r="F405" s="6">
        <v>42828</v>
      </c>
      <c r="G405" s="4" t="s">
        <v>605</v>
      </c>
      <c r="H405" s="9">
        <v>38</v>
      </c>
      <c r="I405" s="6">
        <v>42832</v>
      </c>
      <c r="J405" s="4" t="s">
        <v>711</v>
      </c>
      <c r="K405" s="10" t="s">
        <v>1836</v>
      </c>
      <c r="L405" s="7">
        <f>_xll.AtlasFormulas.AtlasFunctions.AtlasBalance("PROD",DataAreaId,"T.LedgerTrans","Sum|AmountMST|0","","","","","","","AccountNum|Voucher","120010",$J405)</f>
        <v>509.78</v>
      </c>
      <c r="M405">
        <f>_xll.AtlasFormulas.AtlasFunctions.AtlasBalance("PROD",DataAreaId,"T.LedgerTrans","Sum|AmountMST|0","","","","","","","AccountNum|Voucher","120010",$K405)</f>
        <v>-509.78</v>
      </c>
    </row>
    <row r="406" spans="1:13" x14ac:dyDescent="0.25">
      <c r="A406" s="4" t="s">
        <v>507</v>
      </c>
      <c r="B406" s="7" t="str">
        <f>_xll.AtlasFormulas.AtlasFunctions.AtlasTable("PROD",DataAreaId,"T.SalesTable","%CustAccount","","","","","","","SalesId",$A406)</f>
        <v>364-000059</v>
      </c>
      <c r="C406" s="7" t="str">
        <f>_xll.AtlasFormulas.AtlasFunctions.AtlasTable("PROD",DataAreaId,"T.CustTable","%Name","","","","","","","AccountNum",$B406)</f>
        <v>Kreeft Betonrenovatie &amp; Injectietechnieken BV</v>
      </c>
      <c r="D406" s="4" t="s">
        <v>130</v>
      </c>
      <c r="E406" s="4" t="s">
        <v>131</v>
      </c>
      <c r="F406" s="6">
        <v>42860</v>
      </c>
      <c r="G406" s="4" t="s">
        <v>605</v>
      </c>
      <c r="H406" s="9">
        <v>97.2</v>
      </c>
      <c r="I406" s="6">
        <v>42867</v>
      </c>
      <c r="J406" s="4" t="s">
        <v>764</v>
      </c>
      <c r="K406" s="10" t="s">
        <v>2422</v>
      </c>
      <c r="L406" s="7">
        <f>_xll.AtlasFormulas.AtlasFunctions.AtlasBalance("PROD",DataAreaId,"T.LedgerTrans","Sum|AmountMST|0","","","","","","","AccountNum|Voucher","120010",$J406)</f>
        <v>0</v>
      </c>
      <c r="M406">
        <f>_xll.AtlasFormulas.AtlasFunctions.AtlasBalance("PROD",DataAreaId,"T.LedgerTrans","Sum|AmountMST|0","","","","","","","AccountNum|Voucher","120010",$K406)</f>
        <v>0</v>
      </c>
    </row>
    <row r="407" spans="1:13" x14ac:dyDescent="0.25">
      <c r="A407" s="4" t="s">
        <v>507</v>
      </c>
      <c r="B407" s="7" t="str">
        <f>_xll.AtlasFormulas.AtlasFunctions.AtlasTable("PROD",DataAreaId,"T.SalesTable","%CustAccount","","","","","","","SalesId",$A407)</f>
        <v>364-000059</v>
      </c>
      <c r="C407" s="7" t="str">
        <f>_xll.AtlasFormulas.AtlasFunctions.AtlasTable("PROD",DataAreaId,"T.CustTable","%Name","","","","","","","AccountNum",$B407)</f>
        <v>Kreeft Betonrenovatie &amp; Injectietechnieken BV</v>
      </c>
      <c r="D407" s="4" t="s">
        <v>130</v>
      </c>
      <c r="E407" s="4" t="s">
        <v>131</v>
      </c>
      <c r="F407" s="6">
        <v>42860</v>
      </c>
      <c r="G407" s="4" t="s">
        <v>605</v>
      </c>
      <c r="H407" s="9">
        <v>140.4</v>
      </c>
      <c r="I407" s="6">
        <v>42867</v>
      </c>
      <c r="J407" s="4" t="s">
        <v>764</v>
      </c>
      <c r="K407" s="10" t="s">
        <v>2422</v>
      </c>
      <c r="L407" s="7">
        <f>_xll.AtlasFormulas.AtlasFunctions.AtlasBalance("PROD",DataAreaId,"T.LedgerTrans","Sum|AmountMST|0","","","","","","","AccountNum|Voucher","120010",$J407)</f>
        <v>0</v>
      </c>
      <c r="M407">
        <f>_xll.AtlasFormulas.AtlasFunctions.AtlasBalance("PROD",DataAreaId,"T.LedgerTrans","Sum|AmountMST|0","","","","","","","AccountNum|Voucher","120010",$K407)</f>
        <v>0</v>
      </c>
    </row>
    <row r="408" spans="1:13" x14ac:dyDescent="0.25">
      <c r="A408" s="4" t="s">
        <v>507</v>
      </c>
      <c r="B408" s="7" t="str">
        <f>_xll.AtlasFormulas.AtlasFunctions.AtlasTable("PROD",DataAreaId,"T.SalesTable","%CustAccount","","","","","","","SalesId",$A408)</f>
        <v>364-000059</v>
      </c>
      <c r="C408" s="7" t="str">
        <f>_xll.AtlasFormulas.AtlasFunctions.AtlasTable("PROD",DataAreaId,"T.CustTable","%Name","","","","","","","AccountNum",$B408)</f>
        <v>Kreeft Betonrenovatie &amp; Injectietechnieken BV</v>
      </c>
      <c r="D408" s="4" t="s">
        <v>130</v>
      </c>
      <c r="E408" s="4" t="s">
        <v>131</v>
      </c>
      <c r="F408" s="6">
        <v>42860</v>
      </c>
      <c r="G408" s="4" t="s">
        <v>605</v>
      </c>
      <c r="H408" s="9">
        <v>151.19999999999999</v>
      </c>
      <c r="I408" s="6">
        <v>42867</v>
      </c>
      <c r="J408" s="4" t="s">
        <v>764</v>
      </c>
      <c r="K408" s="10" t="s">
        <v>2422</v>
      </c>
      <c r="L408" s="7">
        <f>_xll.AtlasFormulas.AtlasFunctions.AtlasBalance("PROD",DataAreaId,"T.LedgerTrans","Sum|AmountMST|0","","","","","","","AccountNum|Voucher","120010",$J408)</f>
        <v>0</v>
      </c>
      <c r="M408">
        <f>_xll.AtlasFormulas.AtlasFunctions.AtlasBalance("PROD",DataAreaId,"T.LedgerTrans","Sum|AmountMST|0","","","","","","","AccountNum|Voucher","120010",$K408)</f>
        <v>0</v>
      </c>
    </row>
    <row r="409" spans="1:13" x14ac:dyDescent="0.25">
      <c r="A409" s="4" t="s">
        <v>505</v>
      </c>
      <c r="B409" s="7" t="str">
        <f>_xll.AtlasFormulas.AtlasFunctions.AtlasTable("PROD",DataAreaId,"T.SalesTable","%CustAccount","","","","","","","SalesId",$A409)</f>
        <v>364-000010</v>
      </c>
      <c r="C409" s="7" t="str">
        <f>_xll.AtlasFormulas.AtlasFunctions.AtlasTable("PROD",DataAreaId,"T.CustTable","%Name","","","","","","","AccountNum",$B409)</f>
        <v>Balm Uitwendige Wapening B.V.</v>
      </c>
      <c r="D409" s="4" t="s">
        <v>130</v>
      </c>
      <c r="E409" s="4" t="s">
        <v>131</v>
      </c>
      <c r="F409" s="6">
        <v>42766</v>
      </c>
      <c r="G409" s="4" t="s">
        <v>605</v>
      </c>
      <c r="H409" s="9">
        <v>100</v>
      </c>
      <c r="I409" s="6">
        <v>42774</v>
      </c>
      <c r="J409" s="4" t="s">
        <v>830</v>
      </c>
      <c r="K409" s="10" t="s">
        <v>1621</v>
      </c>
      <c r="L409" s="7">
        <f>_xll.AtlasFormulas.AtlasFunctions.AtlasBalance("PROD",DataAreaId,"T.LedgerTrans","Sum|AmountMST|0","","","","","","","AccountNum|Voucher","120010",$J409)</f>
        <v>1452.5</v>
      </c>
      <c r="M409">
        <f>_xll.AtlasFormulas.AtlasFunctions.AtlasBalance("PROD",DataAreaId,"T.LedgerTrans","Sum|AmountMST|0","","","","","","","AccountNum|Voucher","120010",$K409)</f>
        <v>-1452.5</v>
      </c>
    </row>
    <row r="410" spans="1:13" x14ac:dyDescent="0.25">
      <c r="A410" s="4" t="s">
        <v>506</v>
      </c>
      <c r="B410" s="7" t="str">
        <f>_xll.AtlasFormulas.AtlasFunctions.AtlasTable("PROD",DataAreaId,"T.SalesTable","%CustAccount","","","","","","","SalesId",$A410)</f>
        <v>364-000010</v>
      </c>
      <c r="C410" s="7" t="str">
        <f>_xll.AtlasFormulas.AtlasFunctions.AtlasTable("PROD",DataAreaId,"T.CustTable","%Name","","","","","","","AccountNum",$B410)</f>
        <v>Balm Uitwendige Wapening B.V.</v>
      </c>
      <c r="D410" s="4" t="s">
        <v>130</v>
      </c>
      <c r="E410" s="4" t="s">
        <v>131</v>
      </c>
      <c r="F410" s="6">
        <v>42775</v>
      </c>
      <c r="G410" s="4" t="s">
        <v>605</v>
      </c>
      <c r="H410" s="9">
        <v>30</v>
      </c>
      <c r="I410" s="6">
        <v>42775</v>
      </c>
      <c r="J410" s="4" t="s">
        <v>677</v>
      </c>
      <c r="K410" s="10" t="s">
        <v>1630</v>
      </c>
      <c r="L410" s="7">
        <f>_xll.AtlasFormulas.AtlasFunctions.AtlasBalance("PROD",DataAreaId,"T.LedgerTrans","Sum|AmountMST|0","","","","","","","AccountNum|Voucher","120010",$J410)</f>
        <v>435.75</v>
      </c>
      <c r="M410">
        <f>_xll.AtlasFormulas.AtlasFunctions.AtlasBalance("PROD",DataAreaId,"T.LedgerTrans","Sum|AmountMST|0","","","","","","","AccountNum|Voucher","120010",$K410)</f>
        <v>-435.75</v>
      </c>
    </row>
    <row r="411" spans="1:13" x14ac:dyDescent="0.25">
      <c r="A411" s="4" t="s">
        <v>509</v>
      </c>
      <c r="B411" s="7" t="str">
        <f>_xll.AtlasFormulas.AtlasFunctions.AtlasTable("PROD",DataAreaId,"T.SalesTable","%CustAccount","","","","","","","SalesId",$A411)</f>
        <v>364-000010</v>
      </c>
      <c r="C411" s="7" t="str">
        <f>_xll.AtlasFormulas.AtlasFunctions.AtlasTable("PROD",DataAreaId,"T.CustTable","%Name","","","","","","","AccountNum",$B411)</f>
        <v>Balm Uitwendige Wapening B.V.</v>
      </c>
      <c r="D411" s="4" t="s">
        <v>57</v>
      </c>
      <c r="E411" s="4" t="s">
        <v>56</v>
      </c>
      <c r="F411" s="6">
        <v>42773</v>
      </c>
      <c r="G411" s="4" t="s">
        <v>605</v>
      </c>
      <c r="H411" s="9">
        <v>100</v>
      </c>
      <c r="I411" s="6">
        <v>42774</v>
      </c>
      <c r="J411" s="4" t="s">
        <v>678</v>
      </c>
      <c r="K411" s="10" t="s">
        <v>1627</v>
      </c>
      <c r="L411" s="7">
        <f>_xll.AtlasFormulas.AtlasFunctions.AtlasBalance("PROD",DataAreaId,"T.LedgerTrans","Sum|AmountMST|0","","","","","","","AccountNum|Voucher","120010",$J411)</f>
        <v>18.61</v>
      </c>
      <c r="M411">
        <f>_xll.AtlasFormulas.AtlasFunctions.AtlasBalance("PROD",DataAreaId,"T.LedgerTrans","Sum|AmountMST|0","","","","","","","AccountNum|Voucher","120010",$K411)</f>
        <v>-18.61</v>
      </c>
    </row>
    <row r="412" spans="1:13" x14ac:dyDescent="0.25">
      <c r="A412" s="4" t="s">
        <v>509</v>
      </c>
      <c r="B412" s="7" t="str">
        <f>_xll.AtlasFormulas.AtlasFunctions.AtlasTable("PROD",DataAreaId,"T.SalesTable","%CustAccount","","","","","","","SalesId",$A412)</f>
        <v>364-000010</v>
      </c>
      <c r="C412" s="7" t="str">
        <f>_xll.AtlasFormulas.AtlasFunctions.AtlasTable("PROD",DataAreaId,"T.CustTable","%Name","","","","","","","AccountNum",$B412)</f>
        <v>Balm Uitwendige Wapening B.V.</v>
      </c>
      <c r="D412" s="4" t="s">
        <v>57</v>
      </c>
      <c r="E412" s="4" t="s">
        <v>56</v>
      </c>
      <c r="F412" s="6">
        <v>42773</v>
      </c>
      <c r="G412" s="4" t="s">
        <v>605</v>
      </c>
      <c r="H412" s="9">
        <v>100</v>
      </c>
      <c r="I412" s="6">
        <v>42774</v>
      </c>
      <c r="J412" s="4" t="s">
        <v>678</v>
      </c>
      <c r="K412" s="10" t="s">
        <v>1627</v>
      </c>
      <c r="L412" s="7">
        <f>_xll.AtlasFormulas.AtlasFunctions.AtlasBalance("PROD",DataAreaId,"T.LedgerTrans","Sum|AmountMST|0","","","","","","","AccountNum|Voucher","120010",$J412)</f>
        <v>18.61</v>
      </c>
      <c r="M412">
        <f>_xll.AtlasFormulas.AtlasFunctions.AtlasBalance("PROD",DataAreaId,"T.LedgerTrans","Sum|AmountMST|0","","","","","","","AccountNum|Voucher","120010",$K412)</f>
        <v>-18.61</v>
      </c>
    </row>
    <row r="413" spans="1:13" x14ac:dyDescent="0.25">
      <c r="A413" s="4" t="s">
        <v>508</v>
      </c>
      <c r="B413" s="7" t="str">
        <f>_xll.AtlasFormulas.AtlasFunctions.AtlasTable("PROD",DataAreaId,"T.SalesTable","%CustAccount","","","","","","","SalesId",$A413)</f>
        <v>364-000010</v>
      </c>
      <c r="C413" s="7" t="str">
        <f>_xll.AtlasFormulas.AtlasFunctions.AtlasTable("PROD",DataAreaId,"T.CustTable","%Name","","","","","","","AccountNum",$B413)</f>
        <v>Balm Uitwendige Wapening B.V.</v>
      </c>
      <c r="D413" s="4" t="s">
        <v>57</v>
      </c>
      <c r="E413" s="4" t="s">
        <v>56</v>
      </c>
      <c r="F413" s="6">
        <v>42769</v>
      </c>
      <c r="G413" s="4" t="s">
        <v>605</v>
      </c>
      <c r="H413" s="9">
        <v>100</v>
      </c>
      <c r="I413" s="6">
        <v>42774</v>
      </c>
      <c r="J413" s="4" t="s">
        <v>676</v>
      </c>
      <c r="K413" s="10" t="s">
        <v>1625</v>
      </c>
      <c r="L413" s="7">
        <f>_xll.AtlasFormulas.AtlasFunctions.AtlasBalance("PROD",DataAreaId,"T.LedgerTrans","Sum|AmountMST|0","","","","","","","AccountNum|Voucher","120010",$J413)</f>
        <v>3805</v>
      </c>
      <c r="M413">
        <f>_xll.AtlasFormulas.AtlasFunctions.AtlasBalance("PROD",DataAreaId,"T.LedgerTrans","Sum|AmountMST|0","","","","","","","AccountNum|Voucher","120010",$K413)</f>
        <v>-3805</v>
      </c>
    </row>
    <row r="414" spans="1:13" x14ac:dyDescent="0.25">
      <c r="A414" s="4" t="s">
        <v>508</v>
      </c>
      <c r="B414" s="7" t="str">
        <f>_xll.AtlasFormulas.AtlasFunctions.AtlasTable("PROD",DataAreaId,"T.SalesTable","%CustAccount","","","","","","","SalesId",$A414)</f>
        <v>364-000010</v>
      </c>
      <c r="C414" s="7" t="str">
        <f>_xll.AtlasFormulas.AtlasFunctions.AtlasTable("PROD",DataAreaId,"T.CustTable","%Name","","","","","","","AccountNum",$B414)</f>
        <v>Balm Uitwendige Wapening B.V.</v>
      </c>
      <c r="D414" s="4" t="s">
        <v>57</v>
      </c>
      <c r="E414" s="4" t="s">
        <v>56</v>
      </c>
      <c r="F414" s="6">
        <v>42769</v>
      </c>
      <c r="G414" s="4" t="s">
        <v>605</v>
      </c>
      <c r="H414" s="9">
        <v>100</v>
      </c>
      <c r="I414" s="6">
        <v>42774</v>
      </c>
      <c r="J414" s="4" t="s">
        <v>676</v>
      </c>
      <c r="K414" s="10" t="s">
        <v>1625</v>
      </c>
      <c r="L414" s="7">
        <f>_xll.AtlasFormulas.AtlasFunctions.AtlasBalance("PROD",DataAreaId,"T.LedgerTrans","Sum|AmountMST|0","","","","","","","AccountNum|Voucher","120010",$J414)</f>
        <v>3805</v>
      </c>
      <c r="M414">
        <f>_xll.AtlasFormulas.AtlasFunctions.AtlasBalance("PROD",DataAreaId,"T.LedgerTrans","Sum|AmountMST|0","","","","","","","AccountNum|Voucher","120010",$K414)</f>
        <v>-3805</v>
      </c>
    </row>
    <row r="415" spans="1:13" x14ac:dyDescent="0.25">
      <c r="A415" s="4" t="s">
        <v>508</v>
      </c>
      <c r="B415" s="7" t="str">
        <f>_xll.AtlasFormulas.AtlasFunctions.AtlasTable("PROD",DataAreaId,"T.SalesTable","%CustAccount","","","","","","","SalesId",$A415)</f>
        <v>364-000010</v>
      </c>
      <c r="C415" s="7" t="str">
        <f>_xll.AtlasFormulas.AtlasFunctions.AtlasTable("PROD",DataAreaId,"T.CustTable","%Name","","","","","","","AccountNum",$B415)</f>
        <v>Balm Uitwendige Wapening B.V.</v>
      </c>
      <c r="D415" s="4" t="s">
        <v>57</v>
      </c>
      <c r="E415" s="4" t="s">
        <v>56</v>
      </c>
      <c r="F415" s="6">
        <v>42769</v>
      </c>
      <c r="G415" s="4" t="s">
        <v>605</v>
      </c>
      <c r="H415" s="9">
        <v>100</v>
      </c>
      <c r="I415" s="6">
        <v>42774</v>
      </c>
      <c r="J415" s="4" t="s">
        <v>676</v>
      </c>
      <c r="K415" s="10" t="s">
        <v>1625</v>
      </c>
      <c r="L415" s="7">
        <f>_xll.AtlasFormulas.AtlasFunctions.AtlasBalance("PROD",DataAreaId,"T.LedgerTrans","Sum|AmountMST|0","","","","","","","AccountNum|Voucher","120010",$J415)</f>
        <v>3805</v>
      </c>
      <c r="M415">
        <f>_xll.AtlasFormulas.AtlasFunctions.AtlasBalance("PROD",DataAreaId,"T.LedgerTrans","Sum|AmountMST|0","","","","","","","AccountNum|Voucher","120010",$K415)</f>
        <v>-3805</v>
      </c>
    </row>
    <row r="416" spans="1:13" x14ac:dyDescent="0.25">
      <c r="A416" s="4" t="s">
        <v>1109</v>
      </c>
      <c r="B416" s="7" t="str">
        <f>_xll.AtlasFormulas.AtlasFunctions.AtlasTable("PROD",DataAreaId,"T.SalesTable","%CustAccount","","","","","","","SalesId",$A416)</f>
        <v>364-000002</v>
      </c>
      <c r="C416" s="7" t="str">
        <f>_xll.AtlasFormulas.AtlasFunctions.AtlasTable("PROD",DataAreaId,"T.CustTable","%Name","","","","","","","AccountNum",$B416)</f>
        <v>Aannemingsbedrijf De Jong en Zoon Beesd B.V.</v>
      </c>
      <c r="D416" s="4" t="s">
        <v>122</v>
      </c>
      <c r="E416" s="4" t="s">
        <v>123</v>
      </c>
      <c r="F416" s="6">
        <v>42914</v>
      </c>
      <c r="G416" s="4" t="s">
        <v>605</v>
      </c>
      <c r="H416" s="9">
        <v>39</v>
      </c>
      <c r="I416" s="6">
        <v>42914</v>
      </c>
      <c r="J416" s="4" t="s">
        <v>2384</v>
      </c>
      <c r="K416" s="10" t="s">
        <v>2384</v>
      </c>
      <c r="L416" s="7">
        <f>_xll.AtlasFormulas.AtlasFunctions.AtlasBalance("PROD",DataAreaId,"T.LedgerTrans","Sum|AmountMST|0","","","","","","","AccountNum|Voucher","120010",$J416)</f>
        <v>0</v>
      </c>
      <c r="M416">
        <f>_xll.AtlasFormulas.AtlasFunctions.AtlasBalance("PROD",DataAreaId,"T.LedgerTrans","Sum|AmountMST|0","","","","","","","AccountNum|Voucher","120010",$K416)</f>
        <v>0</v>
      </c>
    </row>
    <row r="417" spans="1:13" x14ac:dyDescent="0.25">
      <c r="A417" s="4" t="s">
        <v>315</v>
      </c>
      <c r="B417" s="7" t="str">
        <f>_xll.AtlasFormulas.AtlasFunctions.AtlasTable("PROD",DataAreaId,"T.SalesTable","%CustAccount","","","","","","","SalesId",$A417)</f>
        <v>364-000031</v>
      </c>
      <c r="C417" s="7" t="str">
        <f>_xll.AtlasFormulas.AtlasFunctions.AtlasTable("PROD",DataAreaId,"T.CustTable","%Name","","","","","","","AccountNum",$B417)</f>
        <v>Aannemingsbedrijf Vermeulen Benthuizen B.V.</v>
      </c>
      <c r="D417" s="4" t="s">
        <v>468</v>
      </c>
      <c r="E417" s="4" t="s">
        <v>469</v>
      </c>
      <c r="F417" s="6">
        <v>42837</v>
      </c>
      <c r="G417" s="4" t="s">
        <v>605</v>
      </c>
      <c r="H417" s="9">
        <v>3705</v>
      </c>
      <c r="I417" s="6">
        <v>42853</v>
      </c>
      <c r="J417" s="4" t="s">
        <v>831</v>
      </c>
      <c r="K417" s="10" t="s">
        <v>1940</v>
      </c>
      <c r="L417" s="7">
        <f>_xll.AtlasFormulas.AtlasFunctions.AtlasBalance("PROD",DataAreaId,"T.LedgerTrans","Sum|AmountMST|0","","","","","","","AccountNum|Voucher","120010",$J417)</f>
        <v>7199.97</v>
      </c>
      <c r="M417">
        <f>_xll.AtlasFormulas.AtlasFunctions.AtlasBalance("PROD",DataAreaId,"T.LedgerTrans","Sum|AmountMST|0","","","","","","","AccountNum|Voucher","120010",$K417)</f>
        <v>-7199.97</v>
      </c>
    </row>
    <row r="418" spans="1:13" x14ac:dyDescent="0.25">
      <c r="A418" s="4" t="s">
        <v>470</v>
      </c>
      <c r="B418" s="7" t="str">
        <f>_xll.AtlasFormulas.AtlasFunctions.AtlasTable("PROD",DataAreaId,"T.SalesTable","%CustAccount","","","","","","","SalesId",$A418)</f>
        <v>364-000031</v>
      </c>
      <c r="C418" s="7" t="str">
        <f>_xll.AtlasFormulas.AtlasFunctions.AtlasTable("PROD",DataAreaId,"T.CustTable","%Name","","","","","","","AccountNum",$B418)</f>
        <v>Aannemingsbedrijf Vermeulen Benthuizen B.V.</v>
      </c>
      <c r="D418" s="4" t="s">
        <v>468</v>
      </c>
      <c r="E418" s="4" t="s">
        <v>469</v>
      </c>
      <c r="F418" s="6">
        <v>42865</v>
      </c>
      <c r="G418" s="4" t="s">
        <v>605</v>
      </c>
      <c r="H418" s="9">
        <v>585</v>
      </c>
      <c r="I418" s="6">
        <v>42870</v>
      </c>
      <c r="J418" s="4" t="s">
        <v>698</v>
      </c>
      <c r="K418" s="10" t="s">
        <v>2061</v>
      </c>
      <c r="L418" s="7">
        <f>_xll.AtlasFormulas.AtlasFunctions.AtlasBalance("PROD",DataAreaId,"T.LedgerTrans","Sum|AmountMST|0","","","","","","","AccountNum|Voucher","120010",$J418)</f>
        <v>990</v>
      </c>
      <c r="M418">
        <f>_xll.AtlasFormulas.AtlasFunctions.AtlasBalance("PROD",DataAreaId,"T.LedgerTrans","Sum|AmountMST|0","","","","","","","AccountNum|Voucher","120010",$K418)</f>
        <v>-990</v>
      </c>
    </row>
    <row r="419" spans="1:13" x14ac:dyDescent="0.25">
      <c r="A419" s="4" t="s">
        <v>471</v>
      </c>
      <c r="B419" s="7" t="str">
        <f>_xll.AtlasFormulas.AtlasFunctions.AtlasTable("PROD",DataAreaId,"T.SalesTable","%CustAccount","","","","","","","SalesId",$A419)</f>
        <v>364-000031</v>
      </c>
      <c r="C419" s="7" t="str">
        <f>_xll.AtlasFormulas.AtlasFunctions.AtlasTable("PROD",DataAreaId,"T.CustTable","%Name","","","","","","","AccountNum",$B419)</f>
        <v>Aannemingsbedrijf Vermeulen Benthuizen B.V.</v>
      </c>
      <c r="D419" s="4" t="s">
        <v>468</v>
      </c>
      <c r="E419" s="4" t="s">
        <v>469</v>
      </c>
      <c r="F419" s="6">
        <v>42867</v>
      </c>
      <c r="G419" s="4" t="s">
        <v>605</v>
      </c>
      <c r="H419" s="9">
        <v>195</v>
      </c>
      <c r="I419" s="6">
        <v>42870</v>
      </c>
      <c r="J419" s="4" t="s">
        <v>832</v>
      </c>
      <c r="K419" s="10" t="s">
        <v>2063</v>
      </c>
      <c r="L419" s="7">
        <f>_xll.AtlasFormulas.AtlasFunctions.AtlasBalance("PROD",DataAreaId,"T.LedgerTrans","Sum|AmountMST|0","","","","","","","AccountNum|Voucher","120010",$J419)</f>
        <v>329.55</v>
      </c>
      <c r="M419">
        <f>_xll.AtlasFormulas.AtlasFunctions.AtlasBalance("PROD",DataAreaId,"T.LedgerTrans","Sum|AmountMST|0","","","","","","","AccountNum|Voucher","120010",$K419)</f>
        <v>-329.55</v>
      </c>
    </row>
    <row r="420" spans="1:13" x14ac:dyDescent="0.25">
      <c r="A420" s="4" t="s">
        <v>474</v>
      </c>
      <c r="B420" s="7" t="str">
        <f>_xll.AtlasFormulas.AtlasFunctions.AtlasTable("PROD",DataAreaId,"T.SalesTable","%CustAccount","","","","","","","SalesId",$A420)</f>
        <v>364-000015</v>
      </c>
      <c r="C420" s="7" t="str">
        <f>_xll.AtlasFormulas.AtlasFunctions.AtlasTable("PROD",DataAreaId,"T.CustTable","%Name","","","","","","","AccountNum",$B420)</f>
        <v>Vogel B.V.</v>
      </c>
      <c r="D420" s="4" t="s">
        <v>59</v>
      </c>
      <c r="E420" s="4" t="s">
        <v>58</v>
      </c>
      <c r="F420" s="6">
        <v>42872</v>
      </c>
      <c r="G420" s="4" t="s">
        <v>605</v>
      </c>
      <c r="H420" s="9">
        <v>24.3</v>
      </c>
      <c r="I420" s="6">
        <v>42874</v>
      </c>
      <c r="J420" s="4" t="s">
        <v>833</v>
      </c>
      <c r="K420" s="10" t="s">
        <v>2439</v>
      </c>
      <c r="L420" s="7">
        <f>_xll.AtlasFormulas.AtlasFunctions.AtlasBalance("PROD",DataAreaId,"T.LedgerTrans","Sum|AmountMST|0","","","","","","","AccountNum|Voucher","120010",$J420)</f>
        <v>0</v>
      </c>
      <c r="M420">
        <f>_xll.AtlasFormulas.AtlasFunctions.AtlasBalance("PROD",DataAreaId,"T.LedgerTrans","Sum|AmountMST|0","","","","","","","AccountNum|Voucher","120010",$K420)</f>
        <v>0</v>
      </c>
    </row>
    <row r="421" spans="1:13" x14ac:dyDescent="0.25">
      <c r="A421" s="4" t="s">
        <v>474</v>
      </c>
      <c r="B421" s="7" t="str">
        <f>_xll.AtlasFormulas.AtlasFunctions.AtlasTable("PROD",DataAreaId,"T.SalesTable","%CustAccount","","","","","","","SalesId",$A421)</f>
        <v>364-000015</v>
      </c>
      <c r="C421" s="7" t="str">
        <f>_xll.AtlasFormulas.AtlasFunctions.AtlasTable("PROD",DataAreaId,"T.CustTable","%Name","","","","","","","AccountNum",$B421)</f>
        <v>Vogel B.V.</v>
      </c>
      <c r="D421" s="4" t="s">
        <v>59</v>
      </c>
      <c r="E421" s="4" t="s">
        <v>58</v>
      </c>
      <c r="F421" s="6">
        <v>42872</v>
      </c>
      <c r="G421" s="4" t="s">
        <v>605</v>
      </c>
      <c r="H421" s="9">
        <v>2.6</v>
      </c>
      <c r="I421" s="6">
        <v>42874</v>
      </c>
      <c r="J421" s="4" t="s">
        <v>833</v>
      </c>
      <c r="K421" s="10" t="s">
        <v>2439</v>
      </c>
      <c r="L421" s="7">
        <f>_xll.AtlasFormulas.AtlasFunctions.AtlasBalance("PROD",DataAreaId,"T.LedgerTrans","Sum|AmountMST|0","","","","","","","AccountNum|Voucher","120010",$J421)</f>
        <v>0</v>
      </c>
      <c r="M421">
        <f>_xll.AtlasFormulas.AtlasFunctions.AtlasBalance("PROD",DataAreaId,"T.LedgerTrans","Sum|AmountMST|0","","","","","","","AccountNum|Voucher","120010",$K421)</f>
        <v>0</v>
      </c>
    </row>
    <row r="422" spans="1:13" x14ac:dyDescent="0.25">
      <c r="A422" s="4" t="s">
        <v>474</v>
      </c>
      <c r="B422" s="7" t="str">
        <f>_xll.AtlasFormulas.AtlasFunctions.AtlasTable("PROD",DataAreaId,"T.SalesTable","%CustAccount","","","","","","","SalesId",$A422)</f>
        <v>364-000015</v>
      </c>
      <c r="C422" s="7" t="str">
        <f>_xll.AtlasFormulas.AtlasFunctions.AtlasTable("PROD",DataAreaId,"T.CustTable","%Name","","","","","","","AccountNum",$B422)</f>
        <v>Vogel B.V.</v>
      </c>
      <c r="D422" s="4" t="s">
        <v>59</v>
      </c>
      <c r="E422" s="4" t="s">
        <v>58</v>
      </c>
      <c r="F422" s="6">
        <v>42872</v>
      </c>
      <c r="G422" s="4" t="s">
        <v>605</v>
      </c>
      <c r="H422" s="9">
        <v>73</v>
      </c>
      <c r="I422" s="6">
        <v>42874</v>
      </c>
      <c r="J422" s="4" t="s">
        <v>833</v>
      </c>
      <c r="K422" s="10" t="s">
        <v>2439</v>
      </c>
      <c r="L422" s="7">
        <f>_xll.AtlasFormulas.AtlasFunctions.AtlasBalance("PROD",DataAreaId,"T.LedgerTrans","Sum|AmountMST|0","","","","","","","AccountNum|Voucher","120010",$J422)</f>
        <v>0</v>
      </c>
      <c r="M422">
        <f>_xll.AtlasFormulas.AtlasFunctions.AtlasBalance("PROD",DataAreaId,"T.LedgerTrans","Sum|AmountMST|0","","","","","","","AccountNum|Voucher","120010",$K422)</f>
        <v>0</v>
      </c>
    </row>
    <row r="423" spans="1:13" x14ac:dyDescent="0.25">
      <c r="A423" s="4" t="s">
        <v>474</v>
      </c>
      <c r="B423" s="7" t="str">
        <f>_xll.AtlasFormulas.AtlasFunctions.AtlasTable("PROD",DataAreaId,"T.SalesTable","%CustAccount","","","","","","","SalesId",$A423)</f>
        <v>364-000015</v>
      </c>
      <c r="C423" s="7" t="str">
        <f>_xll.AtlasFormulas.AtlasFunctions.AtlasTable("PROD",DataAreaId,"T.CustTable","%Name","","","","","","","AccountNum",$B423)</f>
        <v>Vogel B.V.</v>
      </c>
      <c r="D423" s="4" t="s">
        <v>59</v>
      </c>
      <c r="E423" s="4" t="s">
        <v>58</v>
      </c>
      <c r="F423" s="6">
        <v>42872</v>
      </c>
      <c r="G423" s="4" t="s">
        <v>605</v>
      </c>
      <c r="H423" s="9">
        <v>102.6</v>
      </c>
      <c r="I423" s="6">
        <v>42874</v>
      </c>
      <c r="J423" s="4" t="s">
        <v>833</v>
      </c>
      <c r="K423" s="10" t="s">
        <v>2439</v>
      </c>
      <c r="L423" s="7">
        <f>_xll.AtlasFormulas.AtlasFunctions.AtlasBalance("PROD",DataAreaId,"T.LedgerTrans","Sum|AmountMST|0","","","","","","","AccountNum|Voucher","120010",$J423)</f>
        <v>0</v>
      </c>
      <c r="M423">
        <f>_xll.AtlasFormulas.AtlasFunctions.AtlasBalance("PROD",DataAreaId,"T.LedgerTrans","Sum|AmountMST|0","","","","","","","AccountNum|Voucher","120010",$K423)</f>
        <v>0</v>
      </c>
    </row>
    <row r="424" spans="1:13" x14ac:dyDescent="0.25">
      <c r="A424" s="4" t="s">
        <v>474</v>
      </c>
      <c r="B424" s="7" t="str">
        <f>_xll.AtlasFormulas.AtlasFunctions.AtlasTable("PROD",DataAreaId,"T.SalesTable","%CustAccount","","","","","","","SalesId",$A424)</f>
        <v>364-000015</v>
      </c>
      <c r="C424" s="7" t="str">
        <f>_xll.AtlasFormulas.AtlasFunctions.AtlasTable("PROD",DataAreaId,"T.CustTable","%Name","","","","","","","AccountNum",$B424)</f>
        <v>Vogel B.V.</v>
      </c>
      <c r="D424" s="4" t="s">
        <v>59</v>
      </c>
      <c r="E424" s="4" t="s">
        <v>58</v>
      </c>
      <c r="F424" s="6">
        <v>42872</v>
      </c>
      <c r="G424" s="4" t="s">
        <v>605</v>
      </c>
      <c r="H424" s="9">
        <v>79.05</v>
      </c>
      <c r="I424" s="6">
        <v>42874</v>
      </c>
      <c r="J424" s="4" t="s">
        <v>833</v>
      </c>
      <c r="K424" s="10" t="s">
        <v>2439</v>
      </c>
      <c r="L424" s="7">
        <f>_xll.AtlasFormulas.AtlasFunctions.AtlasBalance("PROD",DataAreaId,"T.LedgerTrans","Sum|AmountMST|0","","","","","","","AccountNum|Voucher","120010",$J424)</f>
        <v>0</v>
      </c>
      <c r="M424">
        <f>_xll.AtlasFormulas.AtlasFunctions.AtlasBalance("PROD",DataAreaId,"T.LedgerTrans","Sum|AmountMST|0","","","","","","","AccountNum|Voucher","120010",$K424)</f>
        <v>0</v>
      </c>
    </row>
    <row r="425" spans="1:13" x14ac:dyDescent="0.25">
      <c r="A425" s="4" t="s">
        <v>473</v>
      </c>
      <c r="B425" s="7" t="str">
        <f>_xll.AtlasFormulas.AtlasFunctions.AtlasTable("PROD",DataAreaId,"T.SalesTable","%CustAccount","","","","","","","SalesId",$A425)</f>
        <v>364-000015</v>
      </c>
      <c r="C425" s="7" t="str">
        <f>_xll.AtlasFormulas.AtlasFunctions.AtlasTable("PROD",DataAreaId,"T.CustTable","%Name","","","","","","","AccountNum",$B425)</f>
        <v>Vogel B.V.</v>
      </c>
      <c r="D425" s="4" t="s">
        <v>59</v>
      </c>
      <c r="E425" s="4" t="s">
        <v>58</v>
      </c>
      <c r="F425" s="6">
        <v>42864</v>
      </c>
      <c r="G425" s="4" t="s">
        <v>605</v>
      </c>
      <c r="H425" s="9">
        <v>90.85</v>
      </c>
      <c r="I425" s="6">
        <v>42867</v>
      </c>
      <c r="J425" s="4" t="s">
        <v>834</v>
      </c>
      <c r="K425" s="10" t="s">
        <v>2440</v>
      </c>
      <c r="L425" s="7">
        <f>_xll.AtlasFormulas.AtlasFunctions.AtlasBalance("PROD",DataAreaId,"T.LedgerTrans","Sum|AmountMST|0","","","","","","","AccountNum|Voucher","120010",$J425)</f>
        <v>0</v>
      </c>
      <c r="M425">
        <f>_xll.AtlasFormulas.AtlasFunctions.AtlasBalance("PROD",DataAreaId,"T.LedgerTrans","Sum|AmountMST|0","","","","","","","AccountNum|Voucher","120010",$K425)</f>
        <v>0</v>
      </c>
    </row>
    <row r="426" spans="1:13" x14ac:dyDescent="0.25">
      <c r="A426" s="4" t="s">
        <v>473</v>
      </c>
      <c r="B426" s="7" t="str">
        <f>_xll.AtlasFormulas.AtlasFunctions.AtlasTable("PROD",DataAreaId,"T.SalesTable","%CustAccount","","","","","","","SalesId",$A426)</f>
        <v>364-000015</v>
      </c>
      <c r="C426" s="7" t="str">
        <f>_xll.AtlasFormulas.AtlasFunctions.AtlasTable("PROD",DataAreaId,"T.CustTable","%Name","","","","","","","AccountNum",$B426)</f>
        <v>Vogel B.V.</v>
      </c>
      <c r="D426" s="4" t="s">
        <v>59</v>
      </c>
      <c r="E426" s="4" t="s">
        <v>58</v>
      </c>
      <c r="F426" s="6">
        <v>42864</v>
      </c>
      <c r="G426" s="4" t="s">
        <v>605</v>
      </c>
      <c r="H426" s="9">
        <v>8.6</v>
      </c>
      <c r="I426" s="6">
        <v>42867</v>
      </c>
      <c r="J426" s="4" t="s">
        <v>834</v>
      </c>
      <c r="K426" s="10" t="s">
        <v>2440</v>
      </c>
      <c r="L426" s="7">
        <f>_xll.AtlasFormulas.AtlasFunctions.AtlasBalance("PROD",DataAreaId,"T.LedgerTrans","Sum|AmountMST|0","","","","","","","AccountNum|Voucher","120010",$J426)</f>
        <v>0</v>
      </c>
      <c r="M426">
        <f>_xll.AtlasFormulas.AtlasFunctions.AtlasBalance("PROD",DataAreaId,"T.LedgerTrans","Sum|AmountMST|0","","","","","","","AccountNum|Voucher","120010",$K426)</f>
        <v>0</v>
      </c>
    </row>
    <row r="427" spans="1:13" x14ac:dyDescent="0.25">
      <c r="A427" s="4" t="s">
        <v>473</v>
      </c>
      <c r="B427" s="7" t="str">
        <f>_xll.AtlasFormulas.AtlasFunctions.AtlasTable("PROD",DataAreaId,"T.SalesTable","%CustAccount","","","","","","","SalesId",$A427)</f>
        <v>364-000015</v>
      </c>
      <c r="C427" s="7" t="str">
        <f>_xll.AtlasFormulas.AtlasFunctions.AtlasTable("PROD",DataAreaId,"T.CustTable","%Name","","","","","","","AccountNum",$B427)</f>
        <v>Vogel B.V.</v>
      </c>
      <c r="D427" s="4" t="s">
        <v>59</v>
      </c>
      <c r="E427" s="4" t="s">
        <v>58</v>
      </c>
      <c r="F427" s="6">
        <v>42864</v>
      </c>
      <c r="G427" s="4" t="s">
        <v>605</v>
      </c>
      <c r="H427" s="9">
        <v>0.7</v>
      </c>
      <c r="I427" s="6">
        <v>42867</v>
      </c>
      <c r="J427" s="4" t="s">
        <v>834</v>
      </c>
      <c r="K427" s="10" t="s">
        <v>2440</v>
      </c>
      <c r="L427" s="7">
        <f>_xll.AtlasFormulas.AtlasFunctions.AtlasBalance("PROD",DataAreaId,"T.LedgerTrans","Sum|AmountMST|0","","","","","","","AccountNum|Voucher","120010",$J427)</f>
        <v>0</v>
      </c>
      <c r="M427">
        <f>_xll.AtlasFormulas.AtlasFunctions.AtlasBalance("PROD",DataAreaId,"T.LedgerTrans","Sum|AmountMST|0","","","","","","","AccountNum|Voucher","120010",$K427)</f>
        <v>0</v>
      </c>
    </row>
    <row r="428" spans="1:13" x14ac:dyDescent="0.25">
      <c r="A428" s="4" t="s">
        <v>473</v>
      </c>
      <c r="B428" s="7" t="str">
        <f>_xll.AtlasFormulas.AtlasFunctions.AtlasTable("PROD",DataAreaId,"T.SalesTable","%CustAccount","","","","","","","SalesId",$A428)</f>
        <v>364-000015</v>
      </c>
      <c r="C428" s="7" t="str">
        <f>_xll.AtlasFormulas.AtlasFunctions.AtlasTable("PROD",DataAreaId,"T.CustTable","%Name","","","","","","","AccountNum",$B428)</f>
        <v>Vogel B.V.</v>
      </c>
      <c r="D428" s="4" t="s">
        <v>59</v>
      </c>
      <c r="E428" s="4" t="s">
        <v>58</v>
      </c>
      <c r="F428" s="6">
        <v>42864</v>
      </c>
      <c r="G428" s="4" t="s">
        <v>605</v>
      </c>
      <c r="H428" s="9">
        <v>9.5</v>
      </c>
      <c r="I428" s="6">
        <v>42867</v>
      </c>
      <c r="J428" s="4" t="s">
        <v>834</v>
      </c>
      <c r="K428" s="10" t="s">
        <v>2440</v>
      </c>
      <c r="L428" s="7">
        <f>_xll.AtlasFormulas.AtlasFunctions.AtlasBalance("PROD",DataAreaId,"T.LedgerTrans","Sum|AmountMST|0","","","","","","","AccountNum|Voucher","120010",$J428)</f>
        <v>0</v>
      </c>
      <c r="M428">
        <f>_xll.AtlasFormulas.AtlasFunctions.AtlasBalance("PROD",DataAreaId,"T.LedgerTrans","Sum|AmountMST|0","","","","","","","AccountNum|Voucher","120010",$K428)</f>
        <v>0</v>
      </c>
    </row>
    <row r="429" spans="1:13" x14ac:dyDescent="0.25">
      <c r="A429" s="4" t="s">
        <v>473</v>
      </c>
      <c r="B429" s="7" t="str">
        <f>_xll.AtlasFormulas.AtlasFunctions.AtlasTable("PROD",DataAreaId,"T.SalesTable","%CustAccount","","","","","","","SalesId",$A429)</f>
        <v>364-000015</v>
      </c>
      <c r="C429" s="7" t="str">
        <f>_xll.AtlasFormulas.AtlasFunctions.AtlasTable("PROD",DataAreaId,"T.CustTable","%Name","","","","","","","AccountNum",$B429)</f>
        <v>Vogel B.V.</v>
      </c>
      <c r="D429" s="4" t="s">
        <v>59</v>
      </c>
      <c r="E429" s="4" t="s">
        <v>58</v>
      </c>
      <c r="F429" s="6">
        <v>42864</v>
      </c>
      <c r="G429" s="4" t="s">
        <v>605</v>
      </c>
      <c r="H429" s="9">
        <v>96.9</v>
      </c>
      <c r="I429" s="6">
        <v>42867</v>
      </c>
      <c r="J429" s="4" t="s">
        <v>834</v>
      </c>
      <c r="K429" s="10" t="s">
        <v>2440</v>
      </c>
      <c r="L429" s="7">
        <f>_xll.AtlasFormulas.AtlasFunctions.AtlasBalance("PROD",DataAreaId,"T.LedgerTrans","Sum|AmountMST|0","","","","","","","AccountNum|Voucher","120010",$J429)</f>
        <v>0</v>
      </c>
      <c r="M429">
        <f>_xll.AtlasFormulas.AtlasFunctions.AtlasBalance("PROD",DataAreaId,"T.LedgerTrans","Sum|AmountMST|0","","","","","","","AccountNum|Voucher","120010",$K429)</f>
        <v>0</v>
      </c>
    </row>
    <row r="430" spans="1:13" x14ac:dyDescent="0.25">
      <c r="A430" s="4" t="s">
        <v>473</v>
      </c>
      <c r="B430" s="7" t="str">
        <f>_xll.AtlasFormulas.AtlasFunctions.AtlasTable("PROD",DataAreaId,"T.SalesTable","%CustAccount","","","","","","","SalesId",$A430)</f>
        <v>364-000015</v>
      </c>
      <c r="C430" s="7" t="str">
        <f>_xll.AtlasFormulas.AtlasFunctions.AtlasTable("PROD",DataAreaId,"T.CustTable","%Name","","","","","","","AccountNum",$B430)</f>
        <v>Vogel B.V.</v>
      </c>
      <c r="D430" s="4" t="s">
        <v>59</v>
      </c>
      <c r="E430" s="4" t="s">
        <v>58</v>
      </c>
      <c r="F430" s="6">
        <v>42864</v>
      </c>
      <c r="G430" s="4" t="s">
        <v>605</v>
      </c>
      <c r="H430" s="9">
        <v>7.65</v>
      </c>
      <c r="I430" s="6">
        <v>42867</v>
      </c>
      <c r="J430" s="4" t="s">
        <v>834</v>
      </c>
      <c r="K430" s="10" t="s">
        <v>2440</v>
      </c>
      <c r="L430" s="7">
        <f>_xll.AtlasFormulas.AtlasFunctions.AtlasBalance("PROD",DataAreaId,"T.LedgerTrans","Sum|AmountMST|0","","","","","","","AccountNum|Voucher","120010",$J430)</f>
        <v>0</v>
      </c>
      <c r="M430">
        <f>_xll.AtlasFormulas.AtlasFunctions.AtlasBalance("PROD",DataAreaId,"T.LedgerTrans","Sum|AmountMST|0","","","","","","","AccountNum|Voucher","120010",$K430)</f>
        <v>0</v>
      </c>
    </row>
    <row r="431" spans="1:13" x14ac:dyDescent="0.25">
      <c r="A431" s="4" t="s">
        <v>472</v>
      </c>
      <c r="B431" s="7" t="str">
        <f>_xll.AtlasFormulas.AtlasFunctions.AtlasTable("PROD",DataAreaId,"T.SalesTable","%CustAccount","","","","","","","SalesId",$A431)</f>
        <v>364-000175</v>
      </c>
      <c r="C431" s="7" t="str">
        <f>_xll.AtlasFormulas.AtlasFunctions.AtlasTable("PROD",DataAreaId,"T.CustTable","%Name","","","","","","","AccountNum",$B431)</f>
        <v>Desami SPRL</v>
      </c>
      <c r="D431" s="4" t="s">
        <v>59</v>
      </c>
      <c r="E431" s="4" t="s">
        <v>58</v>
      </c>
      <c r="F431" s="6">
        <v>42828</v>
      </c>
      <c r="G431" s="4" t="s">
        <v>605</v>
      </c>
      <c r="H431" s="9">
        <v>91.12</v>
      </c>
      <c r="I431" s="6">
        <v>42830</v>
      </c>
      <c r="J431" s="4" t="s">
        <v>835</v>
      </c>
      <c r="K431" s="10" t="s">
        <v>2395</v>
      </c>
      <c r="L431" s="7">
        <f>_xll.AtlasFormulas.AtlasFunctions.AtlasBalance("PROD",DataAreaId,"T.LedgerTrans","Sum|AmountMST|0","","","","","","","AccountNum|Voucher","120010",$J431)</f>
        <v>0</v>
      </c>
      <c r="M431">
        <f>_xll.AtlasFormulas.AtlasFunctions.AtlasBalance("PROD",DataAreaId,"T.LedgerTrans","Sum|AmountMST|0","","","","","","","AccountNum|Voucher","120010",$K431)</f>
        <v>0</v>
      </c>
    </row>
    <row r="432" spans="1:13" x14ac:dyDescent="0.25">
      <c r="A432" s="4" t="s">
        <v>472</v>
      </c>
      <c r="B432" s="7" t="str">
        <f>_xll.AtlasFormulas.AtlasFunctions.AtlasTable("PROD",DataAreaId,"T.SalesTable","%CustAccount","","","","","","","SalesId",$A432)</f>
        <v>364-000175</v>
      </c>
      <c r="C432" s="7" t="str">
        <f>_xll.AtlasFormulas.AtlasFunctions.AtlasTable("PROD",DataAreaId,"T.CustTable","%Name","","","","","","","AccountNum",$B432)</f>
        <v>Desami SPRL</v>
      </c>
      <c r="D432" s="4" t="s">
        <v>59</v>
      </c>
      <c r="E432" s="4" t="s">
        <v>58</v>
      </c>
      <c r="F432" s="6">
        <v>42828</v>
      </c>
      <c r="G432" s="4" t="s">
        <v>605</v>
      </c>
      <c r="H432" s="9">
        <v>101.84</v>
      </c>
      <c r="I432" s="6">
        <v>42830</v>
      </c>
      <c r="J432" s="4" t="s">
        <v>835</v>
      </c>
      <c r="K432" s="10" t="s">
        <v>2395</v>
      </c>
      <c r="L432" s="7">
        <f>_xll.AtlasFormulas.AtlasFunctions.AtlasBalance("PROD",DataAreaId,"T.LedgerTrans","Sum|AmountMST|0","","","","","","","AccountNum|Voucher","120010",$J432)</f>
        <v>0</v>
      </c>
      <c r="M432">
        <f>_xll.AtlasFormulas.AtlasFunctions.AtlasBalance("PROD",DataAreaId,"T.LedgerTrans","Sum|AmountMST|0","","","","","","","AccountNum|Voucher","120010",$K432)</f>
        <v>0</v>
      </c>
    </row>
    <row r="433" spans="1:13" x14ac:dyDescent="0.25">
      <c r="A433" s="4" t="s">
        <v>472</v>
      </c>
      <c r="B433" s="7" t="str">
        <f>_xll.AtlasFormulas.AtlasFunctions.AtlasTable("PROD",DataAreaId,"T.SalesTable","%CustAccount","","","","","","","SalesId",$A433)</f>
        <v>364-000175</v>
      </c>
      <c r="C433" s="7" t="str">
        <f>_xll.AtlasFormulas.AtlasFunctions.AtlasTable("PROD",DataAreaId,"T.CustTable","%Name","","","","","","","AccountNum",$B433)</f>
        <v>Desami SPRL</v>
      </c>
      <c r="D433" s="4" t="s">
        <v>59</v>
      </c>
      <c r="E433" s="4" t="s">
        <v>58</v>
      </c>
      <c r="F433" s="6">
        <v>42828</v>
      </c>
      <c r="G433" s="4" t="s">
        <v>605</v>
      </c>
      <c r="H433" s="9">
        <v>101.84</v>
      </c>
      <c r="I433" s="6">
        <v>42830</v>
      </c>
      <c r="J433" s="4" t="s">
        <v>835</v>
      </c>
      <c r="K433" s="10" t="s">
        <v>2395</v>
      </c>
      <c r="L433" s="7">
        <f>_xll.AtlasFormulas.AtlasFunctions.AtlasBalance("PROD",DataAreaId,"T.LedgerTrans","Sum|AmountMST|0","","","","","","","AccountNum|Voucher","120010",$J433)</f>
        <v>0</v>
      </c>
      <c r="M433">
        <f>_xll.AtlasFormulas.AtlasFunctions.AtlasBalance("PROD",DataAreaId,"T.LedgerTrans","Sum|AmountMST|0","","","","","","","AccountNum|Voucher","120010",$K433)</f>
        <v>0</v>
      </c>
    </row>
    <row r="434" spans="1:13" x14ac:dyDescent="0.25">
      <c r="A434" s="4" t="s">
        <v>472</v>
      </c>
      <c r="B434" s="7" t="str">
        <f>_xll.AtlasFormulas.AtlasFunctions.AtlasTable("PROD",DataAreaId,"T.SalesTable","%CustAccount","","","","","","","SalesId",$A434)</f>
        <v>364-000175</v>
      </c>
      <c r="C434" s="7" t="str">
        <f>_xll.AtlasFormulas.AtlasFunctions.AtlasTable("PROD",DataAreaId,"T.CustTable","%Name","","","","","","","AccountNum",$B434)</f>
        <v>Desami SPRL</v>
      </c>
      <c r="D434" s="4" t="s">
        <v>59</v>
      </c>
      <c r="E434" s="4" t="s">
        <v>58</v>
      </c>
      <c r="F434" s="6">
        <v>42828</v>
      </c>
      <c r="G434" s="4" t="s">
        <v>605</v>
      </c>
      <c r="H434" s="9">
        <v>101.84</v>
      </c>
      <c r="I434" s="6">
        <v>42830</v>
      </c>
      <c r="J434" s="4" t="s">
        <v>835</v>
      </c>
      <c r="K434" s="10" t="s">
        <v>2395</v>
      </c>
      <c r="L434" s="7">
        <f>_xll.AtlasFormulas.AtlasFunctions.AtlasBalance("PROD",DataAreaId,"T.LedgerTrans","Sum|AmountMST|0","","","","","","","AccountNum|Voucher","120010",$J434)</f>
        <v>0</v>
      </c>
      <c r="M434">
        <f>_xll.AtlasFormulas.AtlasFunctions.AtlasBalance("PROD",DataAreaId,"T.LedgerTrans","Sum|AmountMST|0","","","","","","","AccountNum|Voucher","120010",$K434)</f>
        <v>0</v>
      </c>
    </row>
    <row r="435" spans="1:13" x14ac:dyDescent="0.25">
      <c r="A435" s="4" t="s">
        <v>472</v>
      </c>
      <c r="B435" s="7" t="str">
        <f>_xll.AtlasFormulas.AtlasFunctions.AtlasTable("PROD",DataAreaId,"T.SalesTable","%CustAccount","","","","","","","SalesId",$A435)</f>
        <v>364-000175</v>
      </c>
      <c r="C435" s="7" t="str">
        <f>_xll.AtlasFormulas.AtlasFunctions.AtlasTable("PROD",DataAreaId,"T.CustTable","%Name","","","","","","","AccountNum",$B435)</f>
        <v>Desami SPRL</v>
      </c>
      <c r="D435" s="4" t="s">
        <v>59</v>
      </c>
      <c r="E435" s="4" t="s">
        <v>58</v>
      </c>
      <c r="F435" s="6">
        <v>42828</v>
      </c>
      <c r="G435" s="4" t="s">
        <v>605</v>
      </c>
      <c r="H435" s="9">
        <v>101.84</v>
      </c>
      <c r="I435" s="6">
        <v>42830</v>
      </c>
      <c r="J435" s="4" t="s">
        <v>835</v>
      </c>
      <c r="K435" s="10" t="s">
        <v>2395</v>
      </c>
      <c r="L435" s="7">
        <f>_xll.AtlasFormulas.AtlasFunctions.AtlasBalance("PROD",DataAreaId,"T.LedgerTrans","Sum|AmountMST|0","","","","","","","AccountNum|Voucher","120010",$J435)</f>
        <v>0</v>
      </c>
      <c r="M435">
        <f>_xll.AtlasFormulas.AtlasFunctions.AtlasBalance("PROD",DataAreaId,"T.LedgerTrans","Sum|AmountMST|0","","","","","","","AccountNum|Voucher","120010",$K435)</f>
        <v>0</v>
      </c>
    </row>
    <row r="436" spans="1:13" x14ac:dyDescent="0.25">
      <c r="A436" s="4" t="s">
        <v>472</v>
      </c>
      <c r="B436" s="7" t="str">
        <f>_xll.AtlasFormulas.AtlasFunctions.AtlasTable("PROD",DataAreaId,"T.SalesTable","%CustAccount","","","","","","","SalesId",$A436)</f>
        <v>364-000175</v>
      </c>
      <c r="C436" s="7" t="str">
        <f>_xll.AtlasFormulas.AtlasFunctions.AtlasTable("PROD",DataAreaId,"T.CustTable","%Name","","","","","","","AccountNum",$B436)</f>
        <v>Desami SPRL</v>
      </c>
      <c r="D436" s="4" t="s">
        <v>59</v>
      </c>
      <c r="E436" s="4" t="s">
        <v>58</v>
      </c>
      <c r="F436" s="6">
        <v>42828</v>
      </c>
      <c r="G436" s="4" t="s">
        <v>605</v>
      </c>
      <c r="H436" s="9">
        <v>101.84</v>
      </c>
      <c r="I436" s="6">
        <v>42830</v>
      </c>
      <c r="J436" s="4" t="s">
        <v>835</v>
      </c>
      <c r="K436" s="10" t="s">
        <v>2395</v>
      </c>
      <c r="L436" s="7">
        <f>_xll.AtlasFormulas.AtlasFunctions.AtlasBalance("PROD",DataAreaId,"T.LedgerTrans","Sum|AmountMST|0","","","","","","","AccountNum|Voucher","120010",$J436)</f>
        <v>0</v>
      </c>
      <c r="M436">
        <f>_xll.AtlasFormulas.AtlasFunctions.AtlasBalance("PROD",DataAreaId,"T.LedgerTrans","Sum|AmountMST|0","","","","","","","AccountNum|Voucher","120010",$K436)</f>
        <v>0</v>
      </c>
    </row>
    <row r="437" spans="1:13" x14ac:dyDescent="0.25">
      <c r="A437" s="4" t="s">
        <v>472</v>
      </c>
      <c r="B437" s="7" t="str">
        <f>_xll.AtlasFormulas.AtlasFunctions.AtlasTable("PROD",DataAreaId,"T.SalesTable","%CustAccount","","","","","","","SalesId",$A437)</f>
        <v>364-000175</v>
      </c>
      <c r="C437" s="7" t="str">
        <f>_xll.AtlasFormulas.AtlasFunctions.AtlasTable("PROD",DataAreaId,"T.CustTable","%Name","","","","","","","AccountNum",$B437)</f>
        <v>Desami SPRL</v>
      </c>
      <c r="D437" s="4" t="s">
        <v>59</v>
      </c>
      <c r="E437" s="4" t="s">
        <v>58</v>
      </c>
      <c r="F437" s="6">
        <v>42828</v>
      </c>
      <c r="G437" s="4" t="s">
        <v>605</v>
      </c>
      <c r="H437" s="9">
        <v>101.84</v>
      </c>
      <c r="I437" s="6">
        <v>42830</v>
      </c>
      <c r="J437" s="4" t="s">
        <v>835</v>
      </c>
      <c r="K437" s="10" t="s">
        <v>2395</v>
      </c>
      <c r="L437" s="7">
        <f>_xll.AtlasFormulas.AtlasFunctions.AtlasBalance("PROD",DataAreaId,"T.LedgerTrans","Sum|AmountMST|0","","","","","","","AccountNum|Voucher","120010",$J437)</f>
        <v>0</v>
      </c>
      <c r="M437">
        <f>_xll.AtlasFormulas.AtlasFunctions.AtlasBalance("PROD",DataAreaId,"T.LedgerTrans","Sum|AmountMST|0","","","","","","","AccountNum|Voucher","120010",$K437)</f>
        <v>0</v>
      </c>
    </row>
    <row r="438" spans="1:13" x14ac:dyDescent="0.25">
      <c r="A438" s="4" t="s">
        <v>472</v>
      </c>
      <c r="B438" s="7" t="str">
        <f>_xll.AtlasFormulas.AtlasFunctions.AtlasTable("PROD",DataAreaId,"T.SalesTable","%CustAccount","","","","","","","SalesId",$A438)</f>
        <v>364-000175</v>
      </c>
      <c r="C438" s="7" t="str">
        <f>_xll.AtlasFormulas.AtlasFunctions.AtlasTable("PROD",DataAreaId,"T.CustTable","%Name","","","","","","","AccountNum",$B438)</f>
        <v>Desami SPRL</v>
      </c>
      <c r="D438" s="4" t="s">
        <v>59</v>
      </c>
      <c r="E438" s="4" t="s">
        <v>58</v>
      </c>
      <c r="F438" s="6">
        <v>42828</v>
      </c>
      <c r="G438" s="4" t="s">
        <v>605</v>
      </c>
      <c r="H438" s="9">
        <v>101.84</v>
      </c>
      <c r="I438" s="6">
        <v>42830</v>
      </c>
      <c r="J438" s="4" t="s">
        <v>835</v>
      </c>
      <c r="K438" s="10" t="s">
        <v>2395</v>
      </c>
      <c r="L438" s="7">
        <f>_xll.AtlasFormulas.AtlasFunctions.AtlasBalance("PROD",DataAreaId,"T.LedgerTrans","Sum|AmountMST|0","","","","","","","AccountNum|Voucher","120010",$J438)</f>
        <v>0</v>
      </c>
      <c r="M438">
        <f>_xll.AtlasFormulas.AtlasFunctions.AtlasBalance("PROD",DataAreaId,"T.LedgerTrans","Sum|AmountMST|0","","","","","","","AccountNum|Voucher","120010",$K438)</f>
        <v>0</v>
      </c>
    </row>
    <row r="439" spans="1:13" x14ac:dyDescent="0.25">
      <c r="A439" s="4" t="s">
        <v>472</v>
      </c>
      <c r="B439" s="7" t="str">
        <f>_xll.AtlasFormulas.AtlasFunctions.AtlasTable("PROD",DataAreaId,"T.SalesTable","%CustAccount","","","","","","","SalesId",$A439)</f>
        <v>364-000175</v>
      </c>
      <c r="C439" s="7" t="str">
        <f>_xll.AtlasFormulas.AtlasFunctions.AtlasTable("PROD",DataAreaId,"T.CustTable","%Name","","","","","","","AccountNum",$B439)</f>
        <v>Desami SPRL</v>
      </c>
      <c r="D439" s="4" t="s">
        <v>59</v>
      </c>
      <c r="E439" s="4" t="s">
        <v>58</v>
      </c>
      <c r="F439" s="6">
        <v>42828</v>
      </c>
      <c r="G439" s="4" t="s">
        <v>605</v>
      </c>
      <c r="H439" s="9">
        <v>101.84</v>
      </c>
      <c r="I439" s="6">
        <v>42830</v>
      </c>
      <c r="J439" s="4" t="s">
        <v>835</v>
      </c>
      <c r="K439" s="10" t="s">
        <v>2395</v>
      </c>
      <c r="L439" s="7">
        <f>_xll.AtlasFormulas.AtlasFunctions.AtlasBalance("PROD",DataAreaId,"T.LedgerTrans","Sum|AmountMST|0","","","","","","","AccountNum|Voucher","120010",$J439)</f>
        <v>0</v>
      </c>
      <c r="M439">
        <f>_xll.AtlasFormulas.AtlasFunctions.AtlasBalance("PROD",DataAreaId,"T.LedgerTrans","Sum|AmountMST|0","","","","","","","AccountNum|Voucher","120010",$K439)</f>
        <v>0</v>
      </c>
    </row>
    <row r="440" spans="1:13" x14ac:dyDescent="0.25">
      <c r="A440" s="4" t="s">
        <v>472</v>
      </c>
      <c r="B440" s="7" t="str">
        <f>_xll.AtlasFormulas.AtlasFunctions.AtlasTable("PROD",DataAreaId,"T.SalesTable","%CustAccount","","","","","","","SalesId",$A440)</f>
        <v>364-000175</v>
      </c>
      <c r="C440" s="7" t="str">
        <f>_xll.AtlasFormulas.AtlasFunctions.AtlasTable("PROD",DataAreaId,"T.CustTable","%Name","","","","","","","AccountNum",$B440)</f>
        <v>Desami SPRL</v>
      </c>
      <c r="D440" s="4" t="s">
        <v>59</v>
      </c>
      <c r="E440" s="4" t="s">
        <v>58</v>
      </c>
      <c r="F440" s="6">
        <v>42828</v>
      </c>
      <c r="G440" s="4" t="s">
        <v>605</v>
      </c>
      <c r="H440" s="9">
        <v>101.84</v>
      </c>
      <c r="I440" s="6">
        <v>42830</v>
      </c>
      <c r="J440" s="4" t="s">
        <v>835</v>
      </c>
      <c r="K440" s="10" t="s">
        <v>2395</v>
      </c>
      <c r="L440" s="7">
        <f>_xll.AtlasFormulas.AtlasFunctions.AtlasBalance("PROD",DataAreaId,"T.LedgerTrans","Sum|AmountMST|0","","","","","","","AccountNum|Voucher","120010",$J440)</f>
        <v>0</v>
      </c>
      <c r="M440">
        <f>_xll.AtlasFormulas.AtlasFunctions.AtlasBalance("PROD",DataAreaId,"T.LedgerTrans","Sum|AmountMST|0","","","","","","","AccountNum|Voucher","120010",$K440)</f>
        <v>0</v>
      </c>
    </row>
    <row r="441" spans="1:13" x14ac:dyDescent="0.25">
      <c r="A441" s="4" t="s">
        <v>472</v>
      </c>
      <c r="B441" s="7" t="str">
        <f>_xll.AtlasFormulas.AtlasFunctions.AtlasTable("PROD",DataAreaId,"T.SalesTable","%CustAccount","","","","","","","SalesId",$A441)</f>
        <v>364-000175</v>
      </c>
      <c r="C441" s="7" t="str">
        <f>_xll.AtlasFormulas.AtlasFunctions.AtlasTable("PROD",DataAreaId,"T.CustTable","%Name","","","","","","","AccountNum",$B441)</f>
        <v>Desami SPRL</v>
      </c>
      <c r="D441" s="4" t="s">
        <v>59</v>
      </c>
      <c r="E441" s="4" t="s">
        <v>58</v>
      </c>
      <c r="F441" s="6">
        <v>42828</v>
      </c>
      <c r="G441" s="4" t="s">
        <v>605</v>
      </c>
      <c r="H441" s="9">
        <v>101.84</v>
      </c>
      <c r="I441" s="6">
        <v>42830</v>
      </c>
      <c r="J441" s="4" t="s">
        <v>835</v>
      </c>
      <c r="K441" s="10" t="s">
        <v>2395</v>
      </c>
      <c r="L441" s="7">
        <f>_xll.AtlasFormulas.AtlasFunctions.AtlasBalance("PROD",DataAreaId,"T.LedgerTrans","Sum|AmountMST|0","","","","","","","AccountNum|Voucher","120010",$J441)</f>
        <v>0</v>
      </c>
      <c r="M441">
        <f>_xll.AtlasFormulas.AtlasFunctions.AtlasBalance("PROD",DataAreaId,"T.LedgerTrans","Sum|AmountMST|0","","","","","","","AccountNum|Voucher","120010",$K441)</f>
        <v>0</v>
      </c>
    </row>
    <row r="442" spans="1:13" x14ac:dyDescent="0.25">
      <c r="A442" s="4" t="s">
        <v>472</v>
      </c>
      <c r="B442" s="7" t="str">
        <f>_xll.AtlasFormulas.AtlasFunctions.AtlasTable("PROD",DataAreaId,"T.SalesTable","%CustAccount","","","","","","","SalesId",$A442)</f>
        <v>364-000175</v>
      </c>
      <c r="C442" s="7" t="str">
        <f>_xll.AtlasFormulas.AtlasFunctions.AtlasTable("PROD",DataAreaId,"T.CustTable","%Name","","","","","","","AccountNum",$B442)</f>
        <v>Desami SPRL</v>
      </c>
      <c r="D442" s="4" t="s">
        <v>59</v>
      </c>
      <c r="E442" s="4" t="s">
        <v>58</v>
      </c>
      <c r="F442" s="6">
        <v>42828</v>
      </c>
      <c r="G442" s="4" t="s">
        <v>605</v>
      </c>
      <c r="H442" s="9">
        <v>101.84</v>
      </c>
      <c r="I442" s="6">
        <v>42830</v>
      </c>
      <c r="J442" s="4" t="s">
        <v>835</v>
      </c>
      <c r="K442" s="10" t="s">
        <v>2395</v>
      </c>
      <c r="L442" s="7">
        <f>_xll.AtlasFormulas.AtlasFunctions.AtlasBalance("PROD",DataAreaId,"T.LedgerTrans","Sum|AmountMST|0","","","","","","","AccountNum|Voucher","120010",$J442)</f>
        <v>0</v>
      </c>
      <c r="M442">
        <f>_xll.AtlasFormulas.AtlasFunctions.AtlasBalance("PROD",DataAreaId,"T.LedgerTrans","Sum|AmountMST|0","","","","","","","AccountNum|Voucher","120010",$K442)</f>
        <v>0</v>
      </c>
    </row>
    <row r="443" spans="1:13" x14ac:dyDescent="0.25">
      <c r="A443" s="4" t="s">
        <v>472</v>
      </c>
      <c r="B443" s="7" t="str">
        <f>_xll.AtlasFormulas.AtlasFunctions.AtlasTable("PROD",DataAreaId,"T.SalesTable","%CustAccount","","","","","","","SalesId",$A443)</f>
        <v>364-000175</v>
      </c>
      <c r="C443" s="7" t="str">
        <f>_xll.AtlasFormulas.AtlasFunctions.AtlasTable("PROD",DataAreaId,"T.CustTable","%Name","","","","","","","AccountNum",$B443)</f>
        <v>Desami SPRL</v>
      </c>
      <c r="D443" s="4" t="s">
        <v>59</v>
      </c>
      <c r="E443" s="4" t="s">
        <v>58</v>
      </c>
      <c r="F443" s="6">
        <v>42828</v>
      </c>
      <c r="G443" s="4" t="s">
        <v>605</v>
      </c>
      <c r="H443" s="9">
        <v>101.84</v>
      </c>
      <c r="I443" s="6">
        <v>42830</v>
      </c>
      <c r="J443" s="4" t="s">
        <v>835</v>
      </c>
      <c r="K443" s="10" t="s">
        <v>2395</v>
      </c>
      <c r="L443" s="7">
        <f>_xll.AtlasFormulas.AtlasFunctions.AtlasBalance("PROD",DataAreaId,"T.LedgerTrans","Sum|AmountMST|0","","","","","","","AccountNum|Voucher","120010",$J443)</f>
        <v>0</v>
      </c>
      <c r="M443">
        <f>_xll.AtlasFormulas.AtlasFunctions.AtlasBalance("PROD",DataAreaId,"T.LedgerTrans","Sum|AmountMST|0","","","","","","","AccountNum|Voucher","120010",$K443)</f>
        <v>0</v>
      </c>
    </row>
    <row r="444" spans="1:13" x14ac:dyDescent="0.25">
      <c r="A444" s="4" t="s">
        <v>472</v>
      </c>
      <c r="B444" s="7" t="str">
        <f>_xll.AtlasFormulas.AtlasFunctions.AtlasTable("PROD",DataAreaId,"T.SalesTable","%CustAccount","","","","","","","SalesId",$A444)</f>
        <v>364-000175</v>
      </c>
      <c r="C444" s="7" t="str">
        <f>_xll.AtlasFormulas.AtlasFunctions.AtlasTable("PROD",DataAreaId,"T.CustTable","%Name","","","","","","","AccountNum",$B444)</f>
        <v>Desami SPRL</v>
      </c>
      <c r="D444" s="4" t="s">
        <v>59</v>
      </c>
      <c r="E444" s="4" t="s">
        <v>58</v>
      </c>
      <c r="F444" s="6">
        <v>42828</v>
      </c>
      <c r="G444" s="4" t="s">
        <v>605</v>
      </c>
      <c r="H444" s="9">
        <v>101.84</v>
      </c>
      <c r="I444" s="6">
        <v>42830</v>
      </c>
      <c r="J444" s="4" t="s">
        <v>835</v>
      </c>
      <c r="K444" s="10" t="s">
        <v>2395</v>
      </c>
      <c r="L444" s="7">
        <f>_xll.AtlasFormulas.AtlasFunctions.AtlasBalance("PROD",DataAreaId,"T.LedgerTrans","Sum|AmountMST|0","","","","","","","AccountNum|Voucher","120010",$J444)</f>
        <v>0</v>
      </c>
      <c r="M444">
        <f>_xll.AtlasFormulas.AtlasFunctions.AtlasBalance("PROD",DataAreaId,"T.LedgerTrans","Sum|AmountMST|0","","","","","","","AccountNum|Voucher","120010",$K444)</f>
        <v>0</v>
      </c>
    </row>
    <row r="445" spans="1:13" x14ac:dyDescent="0.25">
      <c r="A445" s="4" t="s">
        <v>472</v>
      </c>
      <c r="B445" s="7" t="str">
        <f>_xll.AtlasFormulas.AtlasFunctions.AtlasTable("PROD",DataAreaId,"T.SalesTable","%CustAccount","","","","","","","SalesId",$A445)</f>
        <v>364-000175</v>
      </c>
      <c r="C445" s="7" t="str">
        <f>_xll.AtlasFormulas.AtlasFunctions.AtlasTable("PROD",DataAreaId,"T.CustTable","%Name","","","","","","","AccountNum",$B445)</f>
        <v>Desami SPRL</v>
      </c>
      <c r="D445" s="4" t="s">
        <v>59</v>
      </c>
      <c r="E445" s="4" t="s">
        <v>58</v>
      </c>
      <c r="F445" s="6">
        <v>42828</v>
      </c>
      <c r="G445" s="4" t="s">
        <v>605</v>
      </c>
      <c r="H445" s="9">
        <v>99.16</v>
      </c>
      <c r="I445" s="6">
        <v>42830</v>
      </c>
      <c r="J445" s="4" t="s">
        <v>835</v>
      </c>
      <c r="K445" s="10" t="s">
        <v>2395</v>
      </c>
      <c r="L445" s="7">
        <f>_xll.AtlasFormulas.AtlasFunctions.AtlasBalance("PROD",DataAreaId,"T.LedgerTrans","Sum|AmountMST|0","","","","","","","AccountNum|Voucher","120010",$J445)</f>
        <v>0</v>
      </c>
      <c r="M445">
        <f>_xll.AtlasFormulas.AtlasFunctions.AtlasBalance("PROD",DataAreaId,"T.LedgerTrans","Sum|AmountMST|0","","","","","","","AccountNum|Voucher","120010",$K445)</f>
        <v>0</v>
      </c>
    </row>
    <row r="446" spans="1:13" x14ac:dyDescent="0.25">
      <c r="A446" s="4" t="s">
        <v>472</v>
      </c>
      <c r="B446" s="7" t="str">
        <f>_xll.AtlasFormulas.AtlasFunctions.AtlasTable("PROD",DataAreaId,"T.SalesTable","%CustAccount","","","","","","","SalesId",$A446)</f>
        <v>364-000175</v>
      </c>
      <c r="C446" s="7" t="str">
        <f>_xll.AtlasFormulas.AtlasFunctions.AtlasTable("PROD",DataAreaId,"T.CustTable","%Name","","","","","","","AccountNum",$B446)</f>
        <v>Desami SPRL</v>
      </c>
      <c r="D446" s="4" t="s">
        <v>59</v>
      </c>
      <c r="E446" s="4" t="s">
        <v>58</v>
      </c>
      <c r="F446" s="6">
        <v>42828</v>
      </c>
      <c r="G446" s="4" t="s">
        <v>605</v>
      </c>
      <c r="H446" s="9">
        <v>99.16</v>
      </c>
      <c r="I446" s="6">
        <v>42830</v>
      </c>
      <c r="J446" s="4" t="s">
        <v>835</v>
      </c>
      <c r="K446" s="10" t="s">
        <v>2395</v>
      </c>
      <c r="L446" s="7">
        <f>_xll.AtlasFormulas.AtlasFunctions.AtlasBalance("PROD",DataAreaId,"T.LedgerTrans","Sum|AmountMST|0","","","","","","","AccountNum|Voucher","120010",$J446)</f>
        <v>0</v>
      </c>
      <c r="M446">
        <f>_xll.AtlasFormulas.AtlasFunctions.AtlasBalance("PROD",DataAreaId,"T.LedgerTrans","Sum|AmountMST|0","","","","","","","AccountNum|Voucher","120010",$K446)</f>
        <v>0</v>
      </c>
    </row>
    <row r="447" spans="1:13" x14ac:dyDescent="0.25">
      <c r="A447" s="4" t="s">
        <v>472</v>
      </c>
      <c r="B447" s="7" t="str">
        <f>_xll.AtlasFormulas.AtlasFunctions.AtlasTable("PROD",DataAreaId,"T.SalesTable","%CustAccount","","","","","","","SalesId",$A447)</f>
        <v>364-000175</v>
      </c>
      <c r="C447" s="7" t="str">
        <f>_xll.AtlasFormulas.AtlasFunctions.AtlasTable("PROD",DataAreaId,"T.CustTable","%Name","","","","","","","AccountNum",$B447)</f>
        <v>Desami SPRL</v>
      </c>
      <c r="D447" s="4" t="s">
        <v>59</v>
      </c>
      <c r="E447" s="4" t="s">
        <v>58</v>
      </c>
      <c r="F447" s="6">
        <v>42828</v>
      </c>
      <c r="G447" s="4" t="s">
        <v>605</v>
      </c>
      <c r="H447" s="9">
        <v>101.84</v>
      </c>
      <c r="I447" s="6">
        <v>42830</v>
      </c>
      <c r="J447" s="4" t="s">
        <v>835</v>
      </c>
      <c r="K447" s="10" t="s">
        <v>2395</v>
      </c>
      <c r="L447" s="7">
        <f>_xll.AtlasFormulas.AtlasFunctions.AtlasBalance("PROD",DataAreaId,"T.LedgerTrans","Sum|AmountMST|0","","","","","","","AccountNum|Voucher","120010",$J447)</f>
        <v>0</v>
      </c>
      <c r="M447">
        <f>_xll.AtlasFormulas.AtlasFunctions.AtlasBalance("PROD",DataAreaId,"T.LedgerTrans","Sum|AmountMST|0","","","","","","","AccountNum|Voucher","120010",$K447)</f>
        <v>0</v>
      </c>
    </row>
    <row r="448" spans="1:13" x14ac:dyDescent="0.25">
      <c r="A448" s="4" t="s">
        <v>475</v>
      </c>
      <c r="B448" s="7" t="str">
        <f>_xll.AtlasFormulas.AtlasFunctions.AtlasTable("PROD",DataAreaId,"T.SalesTable","%CustAccount","","","","","","","SalesId",$A448)</f>
        <v>364-000159</v>
      </c>
      <c r="C448" s="7" t="str">
        <f>_xll.AtlasFormulas.AtlasFunctions.AtlasTable("PROD",DataAreaId,"T.CustTable","%Name","","","","","","","AccountNum",$B448)</f>
        <v>QuakeShield B.V.</v>
      </c>
      <c r="D448" s="4" t="s">
        <v>124</v>
      </c>
      <c r="E448" s="4" t="s">
        <v>125</v>
      </c>
      <c r="F448" s="6">
        <v>42822</v>
      </c>
      <c r="G448" s="4" t="s">
        <v>605</v>
      </c>
      <c r="H448" s="9">
        <v>18</v>
      </c>
      <c r="I448" s="6">
        <v>42823</v>
      </c>
      <c r="J448" s="4" t="s">
        <v>836</v>
      </c>
      <c r="K448" s="10" t="s">
        <v>1796</v>
      </c>
      <c r="L448" s="7">
        <f>_xll.AtlasFormulas.AtlasFunctions.AtlasBalance("PROD",DataAreaId,"T.LedgerTrans","Sum|AmountMST|0","","","","","","","AccountNum|Voucher","120010",$J448)</f>
        <v>163.80000000000001</v>
      </c>
      <c r="M448">
        <f>_xll.AtlasFormulas.AtlasFunctions.AtlasBalance("PROD",DataAreaId,"T.LedgerTrans","Sum|AmountMST|0","","","","","","","AccountNum|Voucher","120010",$K448)</f>
        <v>-163.80000000000001</v>
      </c>
    </row>
    <row r="449" spans="1:13" x14ac:dyDescent="0.25">
      <c r="A449" s="4" t="s">
        <v>479</v>
      </c>
      <c r="B449" s="7" t="str">
        <f>_xll.AtlasFormulas.AtlasFunctions.AtlasTable("PROD",DataAreaId,"T.SalesTable","%CustAccount","","","","","","","SalesId",$A449)</f>
        <v>364-000017</v>
      </c>
      <c r="C449" s="7" t="str">
        <f>_xll.AtlasFormulas.AtlasFunctions.AtlasTable("PROD",DataAreaId,"T.CustTable","%Name","","","","","","","AccountNum",$B449)</f>
        <v>Ervas International B.V.</v>
      </c>
      <c r="D449" s="4" t="s">
        <v>477</v>
      </c>
      <c r="E449" s="4" t="s">
        <v>478</v>
      </c>
      <c r="F449" s="6">
        <v>42902</v>
      </c>
      <c r="G449" s="4" t="s">
        <v>605</v>
      </c>
      <c r="H449" s="9">
        <v>71.5</v>
      </c>
      <c r="I449" s="6">
        <v>42906</v>
      </c>
      <c r="J449" s="4" t="s">
        <v>752</v>
      </c>
      <c r="K449" s="10" t="s">
        <v>2398</v>
      </c>
      <c r="L449" s="7">
        <f>_xll.AtlasFormulas.AtlasFunctions.AtlasBalance("PROD",DataAreaId,"T.LedgerTrans","Sum|AmountMST|0","","","","","","","AccountNum|Voucher","120010",$J449)</f>
        <v>0</v>
      </c>
      <c r="M449">
        <f>_xll.AtlasFormulas.AtlasFunctions.AtlasBalance("PROD",DataAreaId,"T.LedgerTrans","Sum|AmountMST|0","","","","","","","AccountNum|Voucher","120010",$K449)</f>
        <v>0</v>
      </c>
    </row>
    <row r="450" spans="1:13" x14ac:dyDescent="0.25">
      <c r="A450" s="4" t="s">
        <v>476</v>
      </c>
      <c r="B450" s="7" t="str">
        <f>_xll.AtlasFormulas.AtlasFunctions.AtlasTable("PROD",DataAreaId,"T.SalesTable","%CustAccount","","","","","","","SalesId",$A450)</f>
        <v>364-000011</v>
      </c>
      <c r="C450" s="7" t="str">
        <f>_xll.AtlasFormulas.AtlasFunctions.AtlasTable("PROD",DataAreaId,"T.CustTable","%Name","","","","","","","AccountNum",$B450)</f>
        <v>Fortius B.K.International bvba</v>
      </c>
      <c r="D450" s="4" t="s">
        <v>477</v>
      </c>
      <c r="E450" s="4" t="s">
        <v>478</v>
      </c>
      <c r="F450" s="6">
        <v>42884</v>
      </c>
      <c r="G450" s="4" t="s">
        <v>605</v>
      </c>
      <c r="H450" s="9">
        <v>20</v>
      </c>
      <c r="I450" s="6">
        <v>42886</v>
      </c>
      <c r="J450" s="4" t="s">
        <v>837</v>
      </c>
      <c r="K450" s="10" t="s">
        <v>2163</v>
      </c>
      <c r="L450" s="7">
        <f>_xll.AtlasFormulas.AtlasFunctions.AtlasBalance("PROD",DataAreaId,"T.LedgerTrans","Sum|AmountMST|0","","","","","","","AccountNum|Voucher","120010",$J450)</f>
        <v>0</v>
      </c>
      <c r="M450">
        <f>_xll.AtlasFormulas.AtlasFunctions.AtlasBalance("PROD",DataAreaId,"T.LedgerTrans","Sum|AmountMST|0","","","","","","","AccountNum|Voucher","120010",$K450)</f>
        <v>-70</v>
      </c>
    </row>
    <row r="451" spans="1:13" x14ac:dyDescent="0.25">
      <c r="A451" s="4" t="s">
        <v>493</v>
      </c>
      <c r="B451" s="7" t="str">
        <f>_xll.AtlasFormulas.AtlasFunctions.AtlasTable("PROD",DataAreaId,"T.SalesTable","%CustAccount","","","","","","","SalesId",$A451)</f>
        <v>364-000187</v>
      </c>
      <c r="C451" s="7" t="str">
        <f>_xll.AtlasFormulas.AtlasFunctions.AtlasTable("PROD",DataAreaId,"T.CustTable","%Name","","","","","","","AccountNum",$B451)</f>
        <v>Coaton B.V.</v>
      </c>
      <c r="D451" s="4" t="s">
        <v>126</v>
      </c>
      <c r="E451" s="4" t="s">
        <v>127</v>
      </c>
      <c r="F451" s="6">
        <v>42894</v>
      </c>
      <c r="G451" s="4" t="s">
        <v>605</v>
      </c>
      <c r="H451" s="9">
        <v>13.6</v>
      </c>
      <c r="I451" s="6">
        <v>42900</v>
      </c>
      <c r="J451" s="4" t="s">
        <v>753</v>
      </c>
      <c r="K451" s="10" t="s">
        <v>2252</v>
      </c>
      <c r="L451" s="7">
        <f>_xll.AtlasFormulas.AtlasFunctions.AtlasBalance("PROD",DataAreaId,"T.LedgerTrans","Sum|AmountMST|0","","","","","","","AccountNum|Voucher","120010",$J451)</f>
        <v>0</v>
      </c>
      <c r="M451">
        <f>_xll.AtlasFormulas.AtlasFunctions.AtlasBalance("PROD",DataAreaId,"T.LedgerTrans","Sum|AmountMST|0","","","","","","","AccountNum|Voucher","120010",$K451)</f>
        <v>-50</v>
      </c>
    </row>
    <row r="452" spans="1:13" x14ac:dyDescent="0.25">
      <c r="A452" s="4" t="s">
        <v>490</v>
      </c>
      <c r="B452" s="7" t="str">
        <f>_xll.AtlasFormulas.AtlasFunctions.AtlasTable("PROD",DataAreaId,"T.SalesTable","%CustAccount","","","","","","","SalesId",$A452)</f>
        <v>364-000036</v>
      </c>
      <c r="C452" s="7" t="str">
        <f>_xll.AtlasFormulas.AtlasFunctions.AtlasTable("PROD",DataAreaId,"T.CustTable","%Name","","","","","","","AccountNum",$B452)</f>
        <v>Bouwbedrijf Salverda B.V.</v>
      </c>
      <c r="D452" s="4" t="s">
        <v>126</v>
      </c>
      <c r="E452" s="4" t="s">
        <v>127</v>
      </c>
      <c r="F452" s="6">
        <v>42871</v>
      </c>
      <c r="G452" s="4" t="s">
        <v>605</v>
      </c>
      <c r="H452" s="9">
        <v>100</v>
      </c>
      <c r="I452" s="6">
        <v>42874</v>
      </c>
      <c r="J452" s="4" t="s">
        <v>824</v>
      </c>
      <c r="K452" s="10" t="s">
        <v>2105</v>
      </c>
      <c r="L452" s="7">
        <f>_xll.AtlasFormulas.AtlasFunctions.AtlasBalance("PROD",DataAreaId,"T.LedgerTrans","Sum|AmountMST|0","","","","","","","AccountNum|Voucher","120010",$J452)</f>
        <v>1643.9</v>
      </c>
      <c r="M452">
        <f>_xll.AtlasFormulas.AtlasFunctions.AtlasBalance("PROD",DataAreaId,"T.LedgerTrans","Sum|AmountMST|0","","","","","","","AccountNum|Voucher","120010",$K452)</f>
        <v>-1643.9</v>
      </c>
    </row>
    <row r="453" spans="1:13" x14ac:dyDescent="0.25">
      <c r="A453" s="4" t="s">
        <v>490</v>
      </c>
      <c r="B453" s="7" t="str">
        <f>_xll.AtlasFormulas.AtlasFunctions.AtlasTable("PROD",DataAreaId,"T.SalesTable","%CustAccount","","","","","","","SalesId",$A453)</f>
        <v>364-000036</v>
      </c>
      <c r="C453" s="7" t="str">
        <f>_xll.AtlasFormulas.AtlasFunctions.AtlasTable("PROD",DataAreaId,"T.CustTable","%Name","","","","","","","AccountNum",$B453)</f>
        <v>Bouwbedrijf Salverda B.V.</v>
      </c>
      <c r="D453" s="4" t="s">
        <v>126</v>
      </c>
      <c r="E453" s="4" t="s">
        <v>127</v>
      </c>
      <c r="F453" s="6">
        <v>42871</v>
      </c>
      <c r="G453" s="4" t="s">
        <v>605</v>
      </c>
      <c r="H453" s="9">
        <v>8</v>
      </c>
      <c r="I453" s="6">
        <v>42874</v>
      </c>
      <c r="J453" s="4" t="s">
        <v>824</v>
      </c>
      <c r="K453" s="10" t="s">
        <v>2105</v>
      </c>
      <c r="L453" s="7">
        <f>_xll.AtlasFormulas.AtlasFunctions.AtlasBalance("PROD",DataAreaId,"T.LedgerTrans","Sum|AmountMST|0","","","","","","","AccountNum|Voucher","120010",$J453)</f>
        <v>1643.9</v>
      </c>
      <c r="M453">
        <f>_xll.AtlasFormulas.AtlasFunctions.AtlasBalance("PROD",DataAreaId,"T.LedgerTrans","Sum|AmountMST|0","","","","","","","AccountNum|Voucher","120010",$K453)</f>
        <v>-1643.9</v>
      </c>
    </row>
    <row r="454" spans="1:13" x14ac:dyDescent="0.25">
      <c r="A454" s="4" t="s">
        <v>490</v>
      </c>
      <c r="B454" s="7" t="str">
        <f>_xll.AtlasFormulas.AtlasFunctions.AtlasTable("PROD",DataAreaId,"T.SalesTable","%CustAccount","","","","","","","SalesId",$A454)</f>
        <v>364-000036</v>
      </c>
      <c r="C454" s="7" t="str">
        <f>_xll.AtlasFormulas.AtlasFunctions.AtlasTable("PROD",DataAreaId,"T.CustTable","%Name","","","","","","","AccountNum",$B454)</f>
        <v>Bouwbedrijf Salverda B.V.</v>
      </c>
      <c r="D454" s="4" t="s">
        <v>126</v>
      </c>
      <c r="E454" s="4" t="s">
        <v>127</v>
      </c>
      <c r="F454" s="6">
        <v>42871</v>
      </c>
      <c r="G454" s="4" t="s">
        <v>605</v>
      </c>
      <c r="H454" s="9">
        <v>4.0999999999999996</v>
      </c>
      <c r="I454" s="6">
        <v>42874</v>
      </c>
      <c r="J454" s="4" t="s">
        <v>824</v>
      </c>
      <c r="K454" s="10" t="s">
        <v>2105</v>
      </c>
      <c r="L454" s="7">
        <f>_xll.AtlasFormulas.AtlasFunctions.AtlasBalance("PROD",DataAreaId,"T.LedgerTrans","Sum|AmountMST|0","","","","","","","AccountNum|Voucher","120010",$J454)</f>
        <v>1643.9</v>
      </c>
      <c r="M454">
        <f>_xll.AtlasFormulas.AtlasFunctions.AtlasBalance("PROD",DataAreaId,"T.LedgerTrans","Sum|AmountMST|0","","","","","","","AccountNum|Voucher","120010",$K454)</f>
        <v>-1643.9</v>
      </c>
    </row>
    <row r="455" spans="1:13" x14ac:dyDescent="0.25">
      <c r="A455" s="4" t="s">
        <v>490</v>
      </c>
      <c r="B455" s="7" t="str">
        <f>_xll.AtlasFormulas.AtlasFunctions.AtlasTable("PROD",DataAreaId,"T.SalesTable","%CustAccount","","","","","","","SalesId",$A455)</f>
        <v>364-000036</v>
      </c>
      <c r="C455" s="7" t="str">
        <f>_xll.AtlasFormulas.AtlasFunctions.AtlasTable("PROD",DataAreaId,"T.CustTable","%Name","","","","","","","AccountNum",$B455)</f>
        <v>Bouwbedrijf Salverda B.V.</v>
      </c>
      <c r="D455" s="4" t="s">
        <v>126</v>
      </c>
      <c r="E455" s="4" t="s">
        <v>127</v>
      </c>
      <c r="F455" s="6">
        <v>42871</v>
      </c>
      <c r="G455" s="4" t="s">
        <v>605</v>
      </c>
      <c r="H455" s="9">
        <v>4.4000000000000004</v>
      </c>
      <c r="I455" s="6">
        <v>42874</v>
      </c>
      <c r="J455" s="4" t="s">
        <v>824</v>
      </c>
      <c r="K455" s="10" t="s">
        <v>2105</v>
      </c>
      <c r="L455" s="7">
        <f>_xll.AtlasFormulas.AtlasFunctions.AtlasBalance("PROD",DataAreaId,"T.LedgerTrans","Sum|AmountMST|0","","","","","","","AccountNum|Voucher","120010",$J455)</f>
        <v>1643.9</v>
      </c>
      <c r="M455">
        <f>_xll.AtlasFormulas.AtlasFunctions.AtlasBalance("PROD",DataAreaId,"T.LedgerTrans","Sum|AmountMST|0","","","","","","","AccountNum|Voucher","120010",$K455)</f>
        <v>-1643.9</v>
      </c>
    </row>
    <row r="456" spans="1:13" x14ac:dyDescent="0.25">
      <c r="A456" s="4" t="s">
        <v>490</v>
      </c>
      <c r="B456" s="7" t="str">
        <f>_xll.AtlasFormulas.AtlasFunctions.AtlasTable("PROD",DataAreaId,"T.SalesTable","%CustAccount","","","","","","","SalesId",$A456)</f>
        <v>364-000036</v>
      </c>
      <c r="C456" s="7" t="str">
        <f>_xll.AtlasFormulas.AtlasFunctions.AtlasTable("PROD",DataAreaId,"T.CustTable","%Name","","","","","","","AccountNum",$B456)</f>
        <v>Bouwbedrijf Salverda B.V.</v>
      </c>
      <c r="D456" s="4" t="s">
        <v>126</v>
      </c>
      <c r="E456" s="4" t="s">
        <v>127</v>
      </c>
      <c r="F456" s="6">
        <v>42871</v>
      </c>
      <c r="G456" s="4" t="s">
        <v>605</v>
      </c>
      <c r="H456" s="9">
        <v>9.1999999999999993</v>
      </c>
      <c r="I456" s="6">
        <v>42874</v>
      </c>
      <c r="J456" s="4" t="s">
        <v>824</v>
      </c>
      <c r="K456" s="10" t="s">
        <v>2105</v>
      </c>
      <c r="L456" s="7">
        <f>_xll.AtlasFormulas.AtlasFunctions.AtlasBalance("PROD",DataAreaId,"T.LedgerTrans","Sum|AmountMST|0","","","","","","","AccountNum|Voucher","120010",$J456)</f>
        <v>1643.9</v>
      </c>
      <c r="M456">
        <f>_xll.AtlasFormulas.AtlasFunctions.AtlasBalance("PROD",DataAreaId,"T.LedgerTrans","Sum|AmountMST|0","","","","","","","AccountNum|Voucher","120010",$K456)</f>
        <v>-1643.9</v>
      </c>
    </row>
    <row r="457" spans="1:13" x14ac:dyDescent="0.25">
      <c r="A457" s="4" t="s">
        <v>491</v>
      </c>
      <c r="B457" s="7" t="str">
        <f>_xll.AtlasFormulas.AtlasFunctions.AtlasTable("PROD",DataAreaId,"T.SalesTable","%CustAccount","","","","","","","SalesId",$A457)</f>
        <v>364-000089</v>
      </c>
      <c r="C457" s="7" t="str">
        <f>_xll.AtlasFormulas.AtlasFunctions.AtlasTable("PROD",DataAreaId,"T.CustTable","%Name","","","","","","","AccountNum",$B457)</f>
        <v>Kiwitz Jaki B.V.</v>
      </c>
      <c r="D457" s="4" t="s">
        <v>126</v>
      </c>
      <c r="E457" s="4" t="s">
        <v>127</v>
      </c>
      <c r="F457" s="6">
        <v>42874</v>
      </c>
      <c r="G457" s="4" t="s">
        <v>605</v>
      </c>
      <c r="H457" s="9">
        <v>66</v>
      </c>
      <c r="I457" s="6">
        <v>42879</v>
      </c>
      <c r="J457" s="4" t="s">
        <v>838</v>
      </c>
      <c r="K457" s="10" t="s">
        <v>2128</v>
      </c>
      <c r="L457" s="7">
        <f>_xll.AtlasFormulas.AtlasFunctions.AtlasBalance("PROD",DataAreaId,"T.LedgerTrans","Sum|AmountMST|0","","","","","","","AccountNum|Voucher","120010",$J457)</f>
        <v>0</v>
      </c>
      <c r="M457">
        <f>_xll.AtlasFormulas.AtlasFunctions.AtlasBalance("PROD",DataAreaId,"T.LedgerTrans","Sum|AmountMST|0","","","","","","","AccountNum|Voucher","120010",$K457)</f>
        <v>-312.5</v>
      </c>
    </row>
    <row r="458" spans="1:13" x14ac:dyDescent="0.25">
      <c r="A458" s="4" t="s">
        <v>479</v>
      </c>
      <c r="B458" s="7" t="str">
        <f>_xll.AtlasFormulas.AtlasFunctions.AtlasTable("PROD",DataAreaId,"T.SalesTable","%CustAccount","","","","","","","SalesId",$A458)</f>
        <v>364-000017</v>
      </c>
      <c r="C458" s="7" t="str">
        <f>_xll.AtlasFormulas.AtlasFunctions.AtlasTable("PROD",DataAreaId,"T.CustTable","%Name","","","","","","","AccountNum",$B458)</f>
        <v>Ervas International B.V.</v>
      </c>
      <c r="D458" s="4" t="s">
        <v>126</v>
      </c>
      <c r="E458" s="4" t="s">
        <v>127</v>
      </c>
      <c r="F458" s="6">
        <v>42902</v>
      </c>
      <c r="G458" s="4" t="s">
        <v>605</v>
      </c>
      <c r="H458" s="9">
        <v>7.5</v>
      </c>
      <c r="I458" s="6">
        <v>42906</v>
      </c>
      <c r="J458" s="4" t="s">
        <v>752</v>
      </c>
      <c r="K458" s="10" t="s">
        <v>2398</v>
      </c>
      <c r="L458" s="7">
        <f>_xll.AtlasFormulas.AtlasFunctions.AtlasBalance("PROD",DataAreaId,"T.LedgerTrans","Sum|AmountMST|0","","","","","","","AccountNum|Voucher","120010",$J458)</f>
        <v>0</v>
      </c>
      <c r="M458">
        <f>_xll.AtlasFormulas.AtlasFunctions.AtlasBalance("PROD",DataAreaId,"T.LedgerTrans","Sum|AmountMST|0","","","","","","","AccountNum|Voucher","120010",$K458)</f>
        <v>0</v>
      </c>
    </row>
    <row r="459" spans="1:13" x14ac:dyDescent="0.25">
      <c r="A459" s="4" t="s">
        <v>438</v>
      </c>
      <c r="B459" s="7" t="str">
        <f>_xll.AtlasFormulas.AtlasFunctions.AtlasTable("PROD",DataAreaId,"T.SalesTable","%CustAccount","","","","","","","SalesId",$A459)</f>
        <v>364-000074</v>
      </c>
      <c r="C459" s="7" t="str">
        <f>_xll.AtlasFormulas.AtlasFunctions.AtlasTable("PROD",DataAreaId,"T.CustTable","%Name","","","","","","","AccountNum",$B459)</f>
        <v>Dura Vermeer Infrastructuur Zuid West, Moerdijk</v>
      </c>
      <c r="D459" s="4" t="s">
        <v>119</v>
      </c>
      <c r="E459" s="4" t="s">
        <v>112</v>
      </c>
      <c r="F459" s="6">
        <v>42872</v>
      </c>
      <c r="G459" s="4" t="s">
        <v>605</v>
      </c>
      <c r="H459" s="9">
        <v>487.5</v>
      </c>
      <c r="I459" s="6">
        <v>42894</v>
      </c>
      <c r="J459" s="4" t="s">
        <v>811</v>
      </c>
      <c r="K459" s="10" t="s">
        <v>2198</v>
      </c>
      <c r="L459" s="7">
        <f>_xll.AtlasFormulas.AtlasFunctions.AtlasBalance("PROD",DataAreaId,"T.LedgerTrans","Sum|AmountMST|0","","","","","","","AccountNum|Voucher","120010",$J459)</f>
        <v>1632</v>
      </c>
      <c r="M459">
        <f>_xll.AtlasFormulas.AtlasFunctions.AtlasBalance("PROD",DataAreaId,"T.LedgerTrans","Sum|AmountMST|0","","","","","","","AccountNum|Voucher","120010",$K459)</f>
        <v>-1632</v>
      </c>
    </row>
    <row r="460" spans="1:13" x14ac:dyDescent="0.25">
      <c r="A460" s="4" t="s">
        <v>455</v>
      </c>
      <c r="B460" s="7" t="str">
        <f>_xll.AtlasFormulas.AtlasFunctions.AtlasTable("PROD",DataAreaId,"T.SalesTable","%CustAccount","","","","","","","SalesId",$A460)</f>
        <v>364-000006</v>
      </c>
      <c r="C460" s="7" t="str">
        <f>_xll.AtlasFormulas.AtlasFunctions.AtlasTable("PROD",DataAreaId,"T.CustTable","%Name","","","","","","","AccountNum",$B460)</f>
        <v>KWS infra bv Utrecht</v>
      </c>
      <c r="D460" s="4" t="s">
        <v>119</v>
      </c>
      <c r="E460" s="4" t="s">
        <v>112</v>
      </c>
      <c r="F460" s="6">
        <v>42859</v>
      </c>
      <c r="G460" s="4" t="s">
        <v>605</v>
      </c>
      <c r="H460" s="9">
        <v>390</v>
      </c>
      <c r="I460" s="6">
        <v>42870</v>
      </c>
      <c r="J460" s="4" t="s">
        <v>808</v>
      </c>
      <c r="K460" s="10" t="s">
        <v>2441</v>
      </c>
      <c r="L460" s="7">
        <f>_xll.AtlasFormulas.AtlasFunctions.AtlasBalance("PROD",DataAreaId,"T.LedgerTrans","Sum|AmountMST|0","","","","","","","AccountNum|Voucher","120010",$J460)</f>
        <v>0</v>
      </c>
      <c r="M460">
        <f>_xll.AtlasFormulas.AtlasFunctions.AtlasBalance("PROD",DataAreaId,"T.LedgerTrans","Sum|AmountMST|0","","","","","","","AccountNum|Voucher","120010",$K460)</f>
        <v>0</v>
      </c>
    </row>
    <row r="461" spans="1:13" x14ac:dyDescent="0.25">
      <c r="A461" s="4" t="s">
        <v>400</v>
      </c>
      <c r="B461" s="7" t="str">
        <f>_xll.AtlasFormulas.AtlasFunctions.AtlasTable("PROD",DataAreaId,"T.SalesTable","%CustAccount","","","","","","","SalesId",$A461)</f>
        <v>364-000055</v>
      </c>
      <c r="C461" s="7" t="str">
        <f>_xll.AtlasFormulas.AtlasFunctions.AtlasTable("PROD",DataAreaId,"T.CustTable","%Name","","","","","","","AccountNum",$B461)</f>
        <v>Aannemingsmaatschappij van Gelder B.V.</v>
      </c>
      <c r="D461" s="4" t="s">
        <v>119</v>
      </c>
      <c r="E461" s="4" t="s">
        <v>112</v>
      </c>
      <c r="F461" s="6">
        <v>42856</v>
      </c>
      <c r="G461" s="4" t="s">
        <v>605</v>
      </c>
      <c r="H461" s="9">
        <v>877.5</v>
      </c>
      <c r="I461" s="6">
        <v>42867</v>
      </c>
      <c r="J461" s="4" t="s">
        <v>809</v>
      </c>
      <c r="K461" s="10" t="s">
        <v>2029</v>
      </c>
      <c r="L461" s="7">
        <f>_xll.AtlasFormulas.AtlasFunctions.AtlasBalance("PROD",DataAreaId,"T.LedgerTrans","Sum|AmountMST|0","","","","","","","AccountNum|Voucher","120010",$J461)</f>
        <v>6417.9</v>
      </c>
      <c r="M461">
        <f>_xll.AtlasFormulas.AtlasFunctions.AtlasBalance("PROD",DataAreaId,"T.LedgerTrans","Sum|AmountMST|0","","","","","","","AccountNum|Voucher","120010",$K461)</f>
        <v>-6417.9</v>
      </c>
    </row>
    <row r="462" spans="1:13" x14ac:dyDescent="0.25">
      <c r="A462" s="4" t="s">
        <v>454</v>
      </c>
      <c r="B462" s="7" t="str">
        <f>_xll.AtlasFormulas.AtlasFunctions.AtlasTable("PROD",DataAreaId,"T.SalesTable","%CustAccount","","","","","","","SalesId",$A462)</f>
        <v>364-000065</v>
      </c>
      <c r="C462" s="7" t="str">
        <f>_xll.AtlasFormulas.AtlasFunctions.AtlasTable("PROD",DataAreaId,"T.CustTable","%Name","","","","","","","AccountNum",$B462)</f>
        <v>Gebr. van der Lee</v>
      </c>
      <c r="D462" s="4" t="s">
        <v>119</v>
      </c>
      <c r="E462" s="4" t="s">
        <v>112</v>
      </c>
      <c r="F462" s="6">
        <v>42858</v>
      </c>
      <c r="G462" s="4" t="s">
        <v>605</v>
      </c>
      <c r="H462" s="9">
        <v>975</v>
      </c>
      <c r="I462" s="6">
        <v>42872</v>
      </c>
      <c r="J462" s="4" t="s">
        <v>699</v>
      </c>
      <c r="K462" s="10" t="s">
        <v>2086</v>
      </c>
      <c r="L462" s="7">
        <f>_xll.AtlasFormulas.AtlasFunctions.AtlasBalance("PROD",DataAreaId,"T.LedgerTrans","Sum|AmountMST|0","","","","","","","AccountNum|Voucher","120010",$J462)</f>
        <v>2393.75</v>
      </c>
      <c r="M462">
        <f>_xll.AtlasFormulas.AtlasFunctions.AtlasBalance("PROD",DataAreaId,"T.LedgerTrans","Sum|AmountMST|0","","","","","","","AccountNum|Voucher","120010",$K462)</f>
        <v>-2393.75</v>
      </c>
    </row>
    <row r="463" spans="1:13" x14ac:dyDescent="0.25">
      <c r="A463" s="4" t="s">
        <v>460</v>
      </c>
      <c r="B463" s="7" t="str">
        <f>_xll.AtlasFormulas.AtlasFunctions.AtlasTable("PROD",DataAreaId,"T.SalesTable","%CustAccount","","","","","","","SalesId",$A463)</f>
        <v>364-000007</v>
      </c>
      <c r="C463" s="7" t="str">
        <f>_xll.AtlasFormulas.AtlasFunctions.AtlasTable("PROD",DataAreaId,"T.CustTable","%Name","","","","","","","AccountNum",$B463)</f>
        <v>Versluys &amp; Zoon B.V.</v>
      </c>
      <c r="D463" s="4" t="s">
        <v>119</v>
      </c>
      <c r="E463" s="4" t="s">
        <v>112</v>
      </c>
      <c r="F463" s="6">
        <v>42886</v>
      </c>
      <c r="G463" s="4" t="s">
        <v>605</v>
      </c>
      <c r="H463" s="9">
        <v>292.5</v>
      </c>
      <c r="I463" s="6">
        <v>42886</v>
      </c>
      <c r="J463" s="4" t="s">
        <v>804</v>
      </c>
      <c r="K463" s="10" t="s">
        <v>2155</v>
      </c>
      <c r="L463" s="7">
        <f>_xll.AtlasFormulas.AtlasFunctions.AtlasBalance("PROD",DataAreaId,"T.LedgerTrans","Sum|AmountMST|0","","","","","","","AccountNum|Voucher","120010",$J463)</f>
        <v>833.63</v>
      </c>
      <c r="M463">
        <f>_xll.AtlasFormulas.AtlasFunctions.AtlasBalance("PROD",DataAreaId,"T.LedgerTrans","Sum|AmountMST|0","","","","","","","AccountNum|Voucher","120010",$K463)</f>
        <v>-833.63</v>
      </c>
    </row>
    <row r="464" spans="1:13" x14ac:dyDescent="0.25">
      <c r="A464" s="4" t="s">
        <v>461</v>
      </c>
      <c r="B464" s="7" t="str">
        <f>_xll.AtlasFormulas.AtlasFunctions.AtlasTable("PROD",DataAreaId,"T.SalesTable","%CustAccount","","","","","","","SalesId",$A464)</f>
        <v>364-000107</v>
      </c>
      <c r="C464" s="7" t="str">
        <f>_xll.AtlasFormulas.AtlasFunctions.AtlasTable("PROD",DataAreaId,"T.CustTable","%Name","","","","","","","AccountNum",$B464)</f>
        <v>Boskalis NL B.V.</v>
      </c>
      <c r="D464" s="4" t="s">
        <v>119</v>
      </c>
      <c r="E464" s="4" t="s">
        <v>112</v>
      </c>
      <c r="F464" s="6">
        <v>42886</v>
      </c>
      <c r="G464" s="4" t="s">
        <v>605</v>
      </c>
      <c r="H464" s="9">
        <v>975</v>
      </c>
      <c r="I464" s="6">
        <v>42894</v>
      </c>
      <c r="J464" s="4" t="s">
        <v>810</v>
      </c>
      <c r="K464" s="10" t="s">
        <v>2218</v>
      </c>
      <c r="L464" s="7">
        <f>_xll.AtlasFormulas.AtlasFunctions.AtlasBalance("PROD",DataAreaId,"T.LedgerTrans","Sum|AmountMST|0","","","","","","","AccountNum|Voucher","120010",$J464)</f>
        <v>2583.75</v>
      </c>
      <c r="M464">
        <f>_xll.AtlasFormulas.AtlasFunctions.AtlasBalance("PROD",DataAreaId,"T.LedgerTrans","Sum|AmountMST|0","","","","","","","AccountNum|Voucher","120010",$K464)</f>
        <v>-2583.75</v>
      </c>
    </row>
    <row r="465" spans="1:13" x14ac:dyDescent="0.25">
      <c r="A465" s="4" t="s">
        <v>413</v>
      </c>
      <c r="B465" s="7" t="str">
        <f>_xll.AtlasFormulas.AtlasFunctions.AtlasTable("PROD",DataAreaId,"T.SalesTable","%CustAccount","","","","","","","SalesId",$A465)</f>
        <v>364-000107</v>
      </c>
      <c r="C465" s="7" t="str">
        <f>_xll.AtlasFormulas.AtlasFunctions.AtlasTable("PROD",DataAreaId,"T.CustTable","%Name","","","","","","","AccountNum",$B465)</f>
        <v>Boskalis NL B.V.</v>
      </c>
      <c r="D465" s="4" t="s">
        <v>119</v>
      </c>
      <c r="E465" s="4" t="s">
        <v>112</v>
      </c>
      <c r="F465" s="6">
        <v>42894</v>
      </c>
      <c r="G465" s="4" t="s">
        <v>605</v>
      </c>
      <c r="H465" s="9">
        <v>6435</v>
      </c>
      <c r="I465" s="6">
        <v>42914</v>
      </c>
      <c r="J465" s="4" t="s">
        <v>1015</v>
      </c>
      <c r="K465" s="10" t="s">
        <v>2344</v>
      </c>
      <c r="L465" s="7">
        <f>_xll.AtlasFormulas.AtlasFunctions.AtlasBalance("PROD",DataAreaId,"T.LedgerTrans","Sum|AmountMST|0","","","","","","","AccountNum|Voucher","120010",$J465)</f>
        <v>33135.480000000003</v>
      </c>
      <c r="M465">
        <f>_xll.AtlasFormulas.AtlasFunctions.AtlasBalance("PROD",DataAreaId,"T.LedgerTrans","Sum|AmountMST|0","","","","","","","AccountNum|Voucher","120010",$K465)</f>
        <v>-24324.3</v>
      </c>
    </row>
    <row r="466" spans="1:13" x14ac:dyDescent="0.25">
      <c r="A466" s="4" t="s">
        <v>413</v>
      </c>
      <c r="B466" s="7" t="str">
        <f>_xll.AtlasFormulas.AtlasFunctions.AtlasTable("PROD",DataAreaId,"T.SalesTable","%CustAccount","","","","","","","SalesId",$A466)</f>
        <v>364-000107</v>
      </c>
      <c r="C466" s="7" t="str">
        <f>_xll.AtlasFormulas.AtlasFunctions.AtlasTable("PROD",DataAreaId,"T.CustTable","%Name","","","","","","","AccountNum",$B466)</f>
        <v>Boskalis NL B.V.</v>
      </c>
      <c r="D466" s="4" t="s">
        <v>119</v>
      </c>
      <c r="E466" s="4" t="s">
        <v>112</v>
      </c>
      <c r="F466" s="6">
        <v>42894</v>
      </c>
      <c r="G466" s="4" t="s">
        <v>605</v>
      </c>
      <c r="H466" s="9">
        <v>487.5</v>
      </c>
      <c r="I466" s="6">
        <v>42909</v>
      </c>
      <c r="J466" s="4" t="s">
        <v>1015</v>
      </c>
      <c r="K466" s="10" t="s">
        <v>2335</v>
      </c>
      <c r="L466" s="7">
        <f>_xll.AtlasFormulas.AtlasFunctions.AtlasBalance("PROD",DataAreaId,"T.LedgerTrans","Sum|AmountMST|0","","","","","","","AccountNum|Voucher","120010",$J466)</f>
        <v>33135.480000000003</v>
      </c>
      <c r="M466">
        <f>_xll.AtlasFormulas.AtlasFunctions.AtlasBalance("PROD",DataAreaId,"T.LedgerTrans","Sum|AmountMST|0","","","","","","","AccountNum|Voucher","120010",$K466)</f>
        <v>-8811.18</v>
      </c>
    </row>
    <row r="467" spans="1:13" x14ac:dyDescent="0.25">
      <c r="A467" s="4" t="s">
        <v>462</v>
      </c>
      <c r="B467" s="7" t="str">
        <f>_xll.AtlasFormulas.AtlasFunctions.AtlasTable("PROD",DataAreaId,"T.SalesTable","%CustAccount","","","","","","","SalesId",$A467)</f>
        <v>364-000185</v>
      </c>
      <c r="C467" s="7" t="str">
        <f>_xll.AtlasFormulas.AtlasFunctions.AtlasTable("PROD",DataAreaId,"T.CustTable","%Name","","","","","","","AccountNum",$B467)</f>
        <v>BuitenGewoon BV</v>
      </c>
      <c r="D467" s="4" t="s">
        <v>119</v>
      </c>
      <c r="E467" s="4" t="s">
        <v>112</v>
      </c>
      <c r="F467" s="6">
        <v>42892</v>
      </c>
      <c r="G467" s="4" t="s">
        <v>605</v>
      </c>
      <c r="H467" s="9">
        <v>4875</v>
      </c>
      <c r="I467" s="6">
        <v>42894</v>
      </c>
      <c r="J467" s="4" t="s">
        <v>805</v>
      </c>
      <c r="K467" s="10" t="s">
        <v>2222</v>
      </c>
      <c r="L467" s="7">
        <f>_xll.AtlasFormulas.AtlasFunctions.AtlasBalance("PROD",DataAreaId,"T.LedgerTrans","Sum|AmountMST|0","","","","","","","AccountNum|Voucher","120010",$J467)</f>
        <v>14625</v>
      </c>
      <c r="M467">
        <f>_xll.AtlasFormulas.AtlasFunctions.AtlasBalance("PROD",DataAreaId,"T.LedgerTrans","Sum|AmountMST|0","","","","","","","AccountNum|Voucher","120010",$K467)</f>
        <v>-14625</v>
      </c>
    </row>
    <row r="468" spans="1:13" x14ac:dyDescent="0.25">
      <c r="A468" s="4" t="s">
        <v>446</v>
      </c>
      <c r="B468" s="7" t="str">
        <f>_xll.AtlasFormulas.AtlasFunctions.AtlasTable("PROD",DataAreaId,"T.SalesTable","%CustAccount","","","","","","","SalesId",$A468)</f>
        <v>364-000007</v>
      </c>
      <c r="C468" s="7" t="str">
        <f>_xll.AtlasFormulas.AtlasFunctions.AtlasTable("PROD",DataAreaId,"T.CustTable","%Name","","","","","","","AccountNum",$B468)</f>
        <v>Versluys &amp; Zoon B.V.</v>
      </c>
      <c r="D468" s="4" t="s">
        <v>119</v>
      </c>
      <c r="E468" s="4" t="s">
        <v>112</v>
      </c>
      <c r="F468" s="6">
        <v>42878</v>
      </c>
      <c r="G468" s="4" t="s">
        <v>605</v>
      </c>
      <c r="H468" s="9">
        <v>97.5</v>
      </c>
      <c r="I468" s="6">
        <v>42879</v>
      </c>
      <c r="J468" s="4" t="s">
        <v>793</v>
      </c>
      <c r="K468" s="10" t="s">
        <v>653</v>
      </c>
      <c r="L468" s="7">
        <f>_xll.AtlasFormulas.AtlasFunctions.AtlasBalance("PROD",DataAreaId,"T.LedgerTrans","Sum|AmountMST|0","","","","","","","AccountNum|Voucher","120010",$J468)</f>
        <v>0</v>
      </c>
      <c r="M468">
        <f>_xll.AtlasFormulas.AtlasFunctions.AtlasBalance("PROD",DataAreaId,"T.LedgerTrans","Sum|AmountMST|0","","","","","","","AccountNum|Voucher","120010",$K468)</f>
        <v>0</v>
      </c>
    </row>
    <row r="469" spans="1:13" x14ac:dyDescent="0.25">
      <c r="A469" s="4" t="s">
        <v>289</v>
      </c>
      <c r="B469" s="7" t="str">
        <f>_xll.AtlasFormulas.AtlasFunctions.AtlasTable("PROD",DataAreaId,"T.SalesTable","%CustAccount","","","","","","","SalesId",$A469)</f>
        <v>364-000007</v>
      </c>
      <c r="C469" s="7" t="str">
        <f>_xll.AtlasFormulas.AtlasFunctions.AtlasTable("PROD",DataAreaId,"T.CustTable","%Name","","","","","","","AccountNum",$B469)</f>
        <v>Versluys &amp; Zoon B.V.</v>
      </c>
      <c r="D469" s="4" t="s">
        <v>49</v>
      </c>
      <c r="E469" s="4" t="s">
        <v>41</v>
      </c>
      <c r="F469" s="6">
        <v>42859</v>
      </c>
      <c r="G469" s="4" t="s">
        <v>605</v>
      </c>
      <c r="H469" s="9">
        <v>1650</v>
      </c>
      <c r="I469" s="6">
        <v>42863</v>
      </c>
      <c r="J469" s="4" t="s">
        <v>806</v>
      </c>
      <c r="K469" s="10" t="s">
        <v>1965</v>
      </c>
      <c r="L469" s="7">
        <f>_xll.AtlasFormulas.AtlasFunctions.AtlasBalance("PROD",DataAreaId,"T.LedgerTrans","Sum|AmountMST|0","","","","","","","AccountNum|Voucher","120010",$J469)</f>
        <v>5912.64</v>
      </c>
      <c r="M469">
        <f>_xll.AtlasFormulas.AtlasFunctions.AtlasBalance("PROD",DataAreaId,"T.LedgerTrans","Sum|AmountMST|0","","","","","","","AccountNum|Voucher","120010",$K469)</f>
        <v>-5728.5</v>
      </c>
    </row>
    <row r="470" spans="1:13" x14ac:dyDescent="0.25">
      <c r="A470" s="4" t="s">
        <v>289</v>
      </c>
      <c r="B470" s="7" t="str">
        <f>_xll.AtlasFormulas.AtlasFunctions.AtlasTable("PROD",DataAreaId,"T.SalesTable","%CustAccount","","","","","","","SalesId",$A470)</f>
        <v>364-000007</v>
      </c>
      <c r="C470" s="7" t="str">
        <f>_xll.AtlasFormulas.AtlasFunctions.AtlasTable("PROD",DataAreaId,"T.CustTable","%Name","","","","","","","AccountNum",$B470)</f>
        <v>Versluys &amp; Zoon B.V.</v>
      </c>
      <c r="D470" s="4" t="s">
        <v>49</v>
      </c>
      <c r="E470" s="4" t="s">
        <v>41</v>
      </c>
      <c r="F470" s="6">
        <v>42859</v>
      </c>
      <c r="G470" s="4" t="s">
        <v>605</v>
      </c>
      <c r="H470" s="9">
        <v>66</v>
      </c>
      <c r="I470" s="6">
        <v>42859</v>
      </c>
      <c r="J470" s="4" t="s">
        <v>806</v>
      </c>
      <c r="K470" s="10" t="s">
        <v>643</v>
      </c>
      <c r="L470" s="7">
        <f>_xll.AtlasFormulas.AtlasFunctions.AtlasBalance("PROD",DataAreaId,"T.LedgerTrans","Sum|AmountMST|0","","","","","","","AccountNum|Voucher","120010",$J470)</f>
        <v>5912.64</v>
      </c>
      <c r="M470">
        <f>_xll.AtlasFormulas.AtlasFunctions.AtlasBalance("PROD",DataAreaId,"T.LedgerTrans","Sum|AmountMST|0","","","","","","","AccountNum|Voucher","120010",$K470)</f>
        <v>-184.14</v>
      </c>
    </row>
    <row r="471" spans="1:13" x14ac:dyDescent="0.25">
      <c r="A471" s="4" t="s">
        <v>293</v>
      </c>
      <c r="B471" s="7" t="str">
        <f>_xll.AtlasFormulas.AtlasFunctions.AtlasTable("PROD",DataAreaId,"T.SalesTable","%CustAccount","","","","","","","SalesId",$A471)</f>
        <v>364-000025</v>
      </c>
      <c r="C471" s="7" t="str">
        <f>_xll.AtlasFormulas.AtlasFunctions.AtlasTable("PROD",DataAreaId,"T.CustTable","%Name","","","","","","","AccountNum",$B471)</f>
        <v>KWS Infra Leek</v>
      </c>
      <c r="D471" s="4" t="s">
        <v>49</v>
      </c>
      <c r="E471" s="4" t="s">
        <v>41</v>
      </c>
      <c r="F471" s="6">
        <v>42866</v>
      </c>
      <c r="G471" s="4" t="s">
        <v>605</v>
      </c>
      <c r="H471" s="9">
        <v>1</v>
      </c>
      <c r="I471" s="6">
        <v>42866</v>
      </c>
      <c r="J471" s="4" t="s">
        <v>645</v>
      </c>
      <c r="K471" s="10" t="s">
        <v>2005</v>
      </c>
      <c r="L471" s="7">
        <f>_xll.AtlasFormulas.AtlasFunctions.AtlasBalance("PROD",DataAreaId,"T.LedgerTrans","Sum|AmountMST|0","","","","","","","AccountNum|Voucher","120010",$J471)</f>
        <v>0</v>
      </c>
      <c r="M471">
        <f>_xll.AtlasFormulas.AtlasFunctions.AtlasBalance("PROD",DataAreaId,"T.LedgerTrans","Sum|AmountMST|0","","","","","","","AccountNum|Voucher","120010",$K471)</f>
        <v>0</v>
      </c>
    </row>
    <row r="472" spans="1:13" x14ac:dyDescent="0.25">
      <c r="A472" s="4" t="s">
        <v>297</v>
      </c>
      <c r="B472" s="7" t="str">
        <f>_xll.AtlasFormulas.AtlasFunctions.AtlasTable("PROD",DataAreaId,"T.SalesTable","%CustAccount","","","","","","","SalesId",$A472)</f>
        <v>364-000020</v>
      </c>
      <c r="C472" s="7" t="str">
        <f>_xll.AtlasFormulas.AtlasFunctions.AtlasTable("PROD",DataAreaId,"T.CustTable","%Name","","","","","","","AccountNum",$B472)</f>
        <v>Reef Infra B.V.</v>
      </c>
      <c r="D472" s="4" t="s">
        <v>49</v>
      </c>
      <c r="E472" s="4" t="s">
        <v>41</v>
      </c>
      <c r="F472" s="6">
        <v>42873</v>
      </c>
      <c r="G472" s="4" t="s">
        <v>605</v>
      </c>
      <c r="H472" s="9">
        <v>1179.5</v>
      </c>
      <c r="I472" s="6">
        <v>42874</v>
      </c>
      <c r="J472" s="4" t="s">
        <v>854</v>
      </c>
      <c r="K472" s="10" t="s">
        <v>2107</v>
      </c>
      <c r="L472" s="7">
        <f>_xll.AtlasFormulas.AtlasFunctions.AtlasBalance("PROD",DataAreaId,"T.LedgerTrans","Sum|AmountMST|0","","","","","","","AccountNum|Voucher","120010",$J472)</f>
        <v>6504.56</v>
      </c>
      <c r="M472">
        <f>_xll.AtlasFormulas.AtlasFunctions.AtlasBalance("PROD",DataAreaId,"T.LedgerTrans","Sum|AmountMST|0","","","","","","","AccountNum|Voucher","120010",$K472)</f>
        <v>-6253.76</v>
      </c>
    </row>
    <row r="473" spans="1:13" x14ac:dyDescent="0.25">
      <c r="A473" s="4" t="s">
        <v>297</v>
      </c>
      <c r="B473" s="7" t="str">
        <f>_xll.AtlasFormulas.AtlasFunctions.AtlasTable("PROD",DataAreaId,"T.SalesTable","%CustAccount","","","","","","","SalesId",$A473)</f>
        <v>364-000020</v>
      </c>
      <c r="C473" s="7" t="str">
        <f>_xll.AtlasFormulas.AtlasFunctions.AtlasTable("PROD",DataAreaId,"T.CustTable","%Name","","","","","","","AccountNum",$B473)</f>
        <v>Reef Infra B.V.</v>
      </c>
      <c r="D473" s="4" t="s">
        <v>49</v>
      </c>
      <c r="E473" s="4" t="s">
        <v>41</v>
      </c>
      <c r="F473" s="6">
        <v>42873</v>
      </c>
      <c r="G473" s="4" t="s">
        <v>605</v>
      </c>
      <c r="H473" s="9">
        <v>88</v>
      </c>
      <c r="I473" s="6">
        <v>42873</v>
      </c>
      <c r="J473" s="4" t="s">
        <v>854</v>
      </c>
      <c r="K473" s="10" t="s">
        <v>650</v>
      </c>
      <c r="L473" s="7">
        <f>_xll.AtlasFormulas.AtlasFunctions.AtlasBalance("PROD",DataAreaId,"T.LedgerTrans","Sum|AmountMST|0","","","","","","","AccountNum|Voucher","120010",$J473)</f>
        <v>6504.56</v>
      </c>
      <c r="M473">
        <f>_xll.AtlasFormulas.AtlasFunctions.AtlasBalance("PROD",DataAreaId,"T.LedgerTrans","Sum|AmountMST|0","","","","","","","AccountNum|Voucher","120010",$K473)</f>
        <v>-250.8</v>
      </c>
    </row>
    <row r="474" spans="1:13" x14ac:dyDescent="0.25">
      <c r="A474" s="4" t="s">
        <v>289</v>
      </c>
      <c r="B474" s="7" t="str">
        <f>_xll.AtlasFormulas.AtlasFunctions.AtlasTable("PROD",DataAreaId,"T.SalesTable","%CustAccount","","","","","","","SalesId",$A474)</f>
        <v>364-000007</v>
      </c>
      <c r="C474" s="7" t="str">
        <f>_xll.AtlasFormulas.AtlasFunctions.AtlasTable("PROD",DataAreaId,"T.CustTable","%Name","","","","","","","AccountNum",$B474)</f>
        <v>Versluys &amp; Zoon B.V.</v>
      </c>
      <c r="D474" s="4" t="s">
        <v>49</v>
      </c>
      <c r="E474" s="4" t="s">
        <v>41</v>
      </c>
      <c r="F474" s="6">
        <v>42859</v>
      </c>
      <c r="G474" s="4" t="s">
        <v>605</v>
      </c>
      <c r="H474" s="9">
        <v>66</v>
      </c>
      <c r="I474" s="6">
        <v>42859</v>
      </c>
      <c r="J474" s="4" t="s">
        <v>807</v>
      </c>
      <c r="K474" s="10" t="s">
        <v>2442</v>
      </c>
      <c r="L474" s="7">
        <f>_xll.AtlasFormulas.AtlasFunctions.AtlasBalance("PROD",DataAreaId,"T.LedgerTrans","Sum|AmountMST|0","","","","","","","AccountNum|Voucher","120010",$J474)</f>
        <v>0</v>
      </c>
      <c r="M474">
        <f>_xll.AtlasFormulas.AtlasFunctions.AtlasBalance("PROD",DataAreaId,"T.LedgerTrans","Sum|AmountMST|0","","","","","","","AccountNum|Voucher","120010",$K474)</f>
        <v>0</v>
      </c>
    </row>
    <row r="475" spans="1:13" x14ac:dyDescent="0.25">
      <c r="A475" s="4" t="s">
        <v>297</v>
      </c>
      <c r="B475" s="7" t="str">
        <f>_xll.AtlasFormulas.AtlasFunctions.AtlasTable("PROD",DataAreaId,"T.SalesTable","%CustAccount","","","","","","","SalesId",$A475)</f>
        <v>364-000020</v>
      </c>
      <c r="C475" s="7" t="str">
        <f>_xll.AtlasFormulas.AtlasFunctions.AtlasTable("PROD",DataAreaId,"T.CustTable","%Name","","","","","","","AccountNum",$B475)</f>
        <v>Reef Infra B.V.</v>
      </c>
      <c r="D475" s="4" t="s">
        <v>49</v>
      </c>
      <c r="E475" s="4" t="s">
        <v>41</v>
      </c>
      <c r="F475" s="6">
        <v>42873</v>
      </c>
      <c r="G475" s="4" t="s">
        <v>605</v>
      </c>
      <c r="H475" s="9">
        <v>88</v>
      </c>
      <c r="I475" s="6">
        <v>42873</v>
      </c>
      <c r="J475" s="4" t="s">
        <v>858</v>
      </c>
      <c r="K475" s="10" t="s">
        <v>858</v>
      </c>
      <c r="L475" s="7">
        <f>_xll.AtlasFormulas.AtlasFunctions.AtlasBalance("PROD",DataAreaId,"T.LedgerTrans","Sum|AmountMST|0","","","","","","","AccountNum|Voucher","120010",$J475)</f>
        <v>0</v>
      </c>
      <c r="M475">
        <f>_xll.AtlasFormulas.AtlasFunctions.AtlasBalance("PROD",DataAreaId,"T.LedgerTrans","Sum|AmountMST|0","","","","","","","AccountNum|Voucher","120010",$K475)</f>
        <v>0</v>
      </c>
    </row>
    <row r="476" spans="1:13" x14ac:dyDescent="0.25">
      <c r="A476" s="4" t="s">
        <v>446</v>
      </c>
      <c r="B476" s="7" t="str">
        <f>_xll.AtlasFormulas.AtlasFunctions.AtlasTable("PROD",DataAreaId,"T.SalesTable","%CustAccount","","","","","","","SalesId",$A476)</f>
        <v>364-000007</v>
      </c>
      <c r="C476" s="7" t="str">
        <f>_xll.AtlasFormulas.AtlasFunctions.AtlasTable("PROD",DataAreaId,"T.CustTable","%Name","","","","","","","AccountNum",$B476)</f>
        <v>Versluys &amp; Zoon B.V.</v>
      </c>
      <c r="D476" s="4" t="s">
        <v>49</v>
      </c>
      <c r="E476" s="4" t="s">
        <v>41</v>
      </c>
      <c r="F476" s="6">
        <v>42879</v>
      </c>
      <c r="G476" s="4" t="s">
        <v>605</v>
      </c>
      <c r="H476" s="9">
        <v>97.5</v>
      </c>
      <c r="I476" s="6">
        <v>42886</v>
      </c>
      <c r="J476" s="4" t="s">
        <v>859</v>
      </c>
      <c r="K476" s="10" t="s">
        <v>2143</v>
      </c>
      <c r="L476" s="7">
        <f>_xll.AtlasFormulas.AtlasFunctions.AtlasBalance("PROD",DataAreaId,"T.LedgerTrans","Sum|AmountMST|0","","","","","","","AccountNum|Voucher","120010",$J476)</f>
        <v>260.13</v>
      </c>
      <c r="M476">
        <f>_xll.AtlasFormulas.AtlasFunctions.AtlasBalance("PROD",DataAreaId,"T.LedgerTrans","Sum|AmountMST|0","","","","","","","AccountNum|Voucher","120010",$K476)</f>
        <v>-260.13</v>
      </c>
    </row>
    <row r="477" spans="1:13" x14ac:dyDescent="0.25">
      <c r="A477" s="4" t="s">
        <v>309</v>
      </c>
      <c r="B477" s="7" t="str">
        <f>_xll.AtlasFormulas.AtlasFunctions.AtlasTable("PROD",DataAreaId,"T.SalesTable","%CustAccount","","","","","","","SalesId",$A477)</f>
        <v>364-000102</v>
      </c>
      <c r="C477" s="7" t="str">
        <f>_xll.AtlasFormulas.AtlasFunctions.AtlasTable("PROD",DataAreaId,"T.CustTable","%Name","","","","","","","AccountNum",$B477)</f>
        <v>Reimert Bouw en Infrastructuur B.V.</v>
      </c>
      <c r="D477" s="4" t="s">
        <v>49</v>
      </c>
      <c r="E477" s="4" t="s">
        <v>41</v>
      </c>
      <c r="F477" s="6">
        <v>42894</v>
      </c>
      <c r="G477" s="4" t="s">
        <v>605</v>
      </c>
      <c r="H477" s="9">
        <v>41.25</v>
      </c>
      <c r="I477" s="6">
        <v>42894</v>
      </c>
      <c r="J477" s="4" t="s">
        <v>857</v>
      </c>
      <c r="K477" s="10" t="s">
        <v>857</v>
      </c>
      <c r="L477" s="7">
        <f>_xll.AtlasFormulas.AtlasFunctions.AtlasBalance("PROD",DataAreaId,"T.LedgerTrans","Sum|AmountMST|0","","","","","","","AccountNum|Voucher","120010",$J477)</f>
        <v>0</v>
      </c>
      <c r="M477">
        <f>_xll.AtlasFormulas.AtlasFunctions.AtlasBalance("PROD",DataAreaId,"T.LedgerTrans","Sum|AmountMST|0","","","","","","","AccountNum|Voucher","120010",$K477)</f>
        <v>0</v>
      </c>
    </row>
    <row r="478" spans="1:13" x14ac:dyDescent="0.25">
      <c r="A478" s="4" t="s">
        <v>463</v>
      </c>
      <c r="B478" s="7" t="str">
        <f>_xll.AtlasFormulas.AtlasFunctions.AtlasTable("PROD",DataAreaId,"T.SalesTable","%CustAccount","","","","","","","SalesId",$A478)</f>
        <v>364-000007</v>
      </c>
      <c r="C478" s="7" t="str">
        <f>_xll.AtlasFormulas.AtlasFunctions.AtlasTable("PROD",DataAreaId,"T.CustTable","%Name","","","","","","","AccountNum",$B478)</f>
        <v>Versluys &amp; Zoon B.V.</v>
      </c>
      <c r="D478" s="4" t="s">
        <v>119</v>
      </c>
      <c r="E478" s="4" t="s">
        <v>112</v>
      </c>
      <c r="F478" s="6">
        <v>42893</v>
      </c>
      <c r="G478" s="4" t="s">
        <v>605</v>
      </c>
      <c r="H478" s="9">
        <v>1</v>
      </c>
      <c r="I478" s="6">
        <v>42907</v>
      </c>
      <c r="J478" s="4" t="s">
        <v>812</v>
      </c>
      <c r="K478" s="10" t="s">
        <v>2315</v>
      </c>
      <c r="L478" s="7">
        <f>_xll.AtlasFormulas.AtlasFunctions.AtlasBalance("PROD",DataAreaId,"T.LedgerTrans","Sum|AmountMST|0","","","","","","","AccountNum|Voucher","120010",$J478)</f>
        <v>2.85</v>
      </c>
      <c r="M478">
        <f>_xll.AtlasFormulas.AtlasFunctions.AtlasBalance("PROD",DataAreaId,"T.LedgerTrans","Sum|AmountMST|0","","","","","","","AccountNum|Voucher","120010",$K478)</f>
        <v>-277.88</v>
      </c>
    </row>
    <row r="479" spans="1:13" x14ac:dyDescent="0.25">
      <c r="A479" s="4" t="s">
        <v>463</v>
      </c>
      <c r="B479" s="7" t="str">
        <f>_xll.AtlasFormulas.AtlasFunctions.AtlasTable("PROD",DataAreaId,"T.SalesTable","%CustAccount","","","","","","","SalesId",$A479)</f>
        <v>364-000007</v>
      </c>
      <c r="C479" s="7" t="str">
        <f>_xll.AtlasFormulas.AtlasFunctions.AtlasTable("PROD",DataAreaId,"T.CustTable","%Name","","","","","","","AccountNum",$B479)</f>
        <v>Versluys &amp; Zoon B.V.</v>
      </c>
      <c r="D479" s="4" t="s">
        <v>119</v>
      </c>
      <c r="E479" s="4" t="s">
        <v>112</v>
      </c>
      <c r="F479" s="6">
        <v>42906</v>
      </c>
      <c r="G479" s="4" t="s">
        <v>605</v>
      </c>
      <c r="H479" s="9">
        <v>96.5</v>
      </c>
      <c r="I479" s="6">
        <v>42907</v>
      </c>
      <c r="J479" s="4" t="s">
        <v>813</v>
      </c>
      <c r="K479" s="10" t="s">
        <v>2315</v>
      </c>
      <c r="L479" s="7">
        <f>_xll.AtlasFormulas.AtlasFunctions.AtlasBalance("PROD",DataAreaId,"T.LedgerTrans","Sum|AmountMST|0","","","","","","","AccountNum|Voucher","120010",$J479)</f>
        <v>275.02999999999997</v>
      </c>
      <c r="M479">
        <f>_xll.AtlasFormulas.AtlasFunctions.AtlasBalance("PROD",DataAreaId,"T.LedgerTrans","Sum|AmountMST|0","","","","","","","AccountNum|Voucher","120010",$K479)</f>
        <v>-277.88</v>
      </c>
    </row>
    <row r="480" spans="1:13" x14ac:dyDescent="0.25">
      <c r="A480" s="4" t="s">
        <v>464</v>
      </c>
      <c r="B480" s="7" t="str">
        <f>_xll.AtlasFormulas.AtlasFunctions.AtlasTable("PROD",DataAreaId,"T.SalesTable","%CustAccount","","","","","","","SalesId",$A480)</f>
        <v>364-000023</v>
      </c>
      <c r="C480" s="7" t="str">
        <f>_xll.AtlasFormulas.AtlasFunctions.AtlasTable("PROD",DataAreaId,"T.CustTable","%Name","","","","","","","AccountNum",$B480)</f>
        <v>Rasenberg Wegenbouw, Rayon West-Brabant</v>
      </c>
      <c r="D480" s="4" t="s">
        <v>119</v>
      </c>
      <c r="E480" s="4" t="s">
        <v>112</v>
      </c>
      <c r="F480" s="6">
        <v>42900</v>
      </c>
      <c r="G480" s="4" t="s">
        <v>605</v>
      </c>
      <c r="H480" s="9">
        <v>90</v>
      </c>
      <c r="I480" s="6">
        <v>42900</v>
      </c>
      <c r="J480" s="4" t="s">
        <v>814</v>
      </c>
      <c r="K480" s="10" t="s">
        <v>814</v>
      </c>
      <c r="L480" s="7">
        <f>_xll.AtlasFormulas.AtlasFunctions.AtlasBalance("PROD",DataAreaId,"T.LedgerTrans","Sum|AmountMST|0","","","","","","","AccountNum|Voucher","120010",$J480)</f>
        <v>0</v>
      </c>
      <c r="M480">
        <f>_xll.AtlasFormulas.AtlasFunctions.AtlasBalance("PROD",DataAreaId,"T.LedgerTrans","Sum|AmountMST|0","","","","","","","AccountNum|Voucher","120010",$K480)</f>
        <v>0</v>
      </c>
    </row>
    <row r="481" spans="1:13" x14ac:dyDescent="0.25">
      <c r="A481" s="4" t="s">
        <v>459</v>
      </c>
      <c r="B481" s="7" t="str">
        <f>_xll.AtlasFormulas.AtlasFunctions.AtlasTable("PROD",DataAreaId,"T.SalesTable","%CustAccount","","","","","","","SalesId",$A481)</f>
        <v>364-000065</v>
      </c>
      <c r="C481" s="7" t="str">
        <f>_xll.AtlasFormulas.AtlasFunctions.AtlasTable("PROD",DataAreaId,"T.CustTable","%Name","","","","","","","AccountNum",$B481)</f>
        <v>Gebr. van der Lee</v>
      </c>
      <c r="D481" s="4" t="s">
        <v>119</v>
      </c>
      <c r="E481" s="4" t="s">
        <v>112</v>
      </c>
      <c r="F481" s="6">
        <v>42879</v>
      </c>
      <c r="G481" s="4" t="s">
        <v>605</v>
      </c>
      <c r="H481" s="9">
        <v>390</v>
      </c>
      <c r="I481" s="6">
        <v>42894</v>
      </c>
      <c r="J481" s="4" t="s">
        <v>852</v>
      </c>
      <c r="K481" s="10" t="s">
        <v>2216</v>
      </c>
      <c r="L481" s="7">
        <f>_xll.AtlasFormulas.AtlasFunctions.AtlasBalance("PROD",DataAreaId,"T.LedgerTrans","Sum|AmountMST|0","","","","","","","AccountNum|Voucher","120010",$J481)</f>
        <v>1040.52</v>
      </c>
      <c r="M481">
        <f>_xll.AtlasFormulas.AtlasFunctions.AtlasBalance("PROD",DataAreaId,"T.LedgerTrans","Sum|AmountMST|0","","","","","","","AccountNum|Voucher","120010",$K481)</f>
        <v>-1065.52</v>
      </c>
    </row>
    <row r="482" spans="1:13" x14ac:dyDescent="0.25">
      <c r="A482" s="4" t="s">
        <v>464</v>
      </c>
      <c r="B482" s="7" t="str">
        <f>_xll.AtlasFormulas.AtlasFunctions.AtlasTable("PROD",DataAreaId,"T.SalesTable","%CustAccount","","","","","","","SalesId",$A482)</f>
        <v>364-000023</v>
      </c>
      <c r="C482" s="7" t="str">
        <f>_xll.AtlasFormulas.AtlasFunctions.AtlasTable("PROD",DataAreaId,"T.CustTable","%Name","","","","","","","AccountNum",$B482)</f>
        <v>Rasenberg Wegenbouw, Rayon West-Brabant</v>
      </c>
      <c r="D482" s="4" t="s">
        <v>119</v>
      </c>
      <c r="E482" s="4" t="s">
        <v>112</v>
      </c>
      <c r="F482" s="6">
        <v>42900</v>
      </c>
      <c r="G482" s="4" t="s">
        <v>605</v>
      </c>
      <c r="H482" s="9">
        <v>1080</v>
      </c>
      <c r="I482" s="6">
        <v>42901</v>
      </c>
      <c r="J482" s="4" t="s">
        <v>853</v>
      </c>
      <c r="K482" s="10" t="s">
        <v>2274</v>
      </c>
      <c r="L482" s="7">
        <f>_xll.AtlasFormulas.AtlasFunctions.AtlasBalance("PROD",DataAreaId,"T.LedgerTrans","Sum|AmountMST|0","","","","","","","AccountNum|Voucher","120010",$J482)</f>
        <v>4797</v>
      </c>
      <c r="M482">
        <f>_xll.AtlasFormulas.AtlasFunctions.AtlasBalance("PROD",DataAreaId,"T.LedgerTrans","Sum|AmountMST|0","","","","","","","AccountNum|Voucher","120010",$K482)</f>
        <v>-4428</v>
      </c>
    </row>
    <row r="483" spans="1:13" x14ac:dyDescent="0.25">
      <c r="A483" s="4" t="s">
        <v>464</v>
      </c>
      <c r="B483" s="7" t="str">
        <f>_xll.AtlasFormulas.AtlasFunctions.AtlasTable("PROD",DataAreaId,"T.SalesTable","%CustAccount","","","","","","","SalesId",$A483)</f>
        <v>364-000023</v>
      </c>
      <c r="C483" s="7" t="str">
        <f>_xll.AtlasFormulas.AtlasFunctions.AtlasTable("PROD",DataAreaId,"T.CustTable","%Name","","","","","","","AccountNum",$B483)</f>
        <v>Rasenberg Wegenbouw, Rayon West-Brabant</v>
      </c>
      <c r="D483" s="4" t="s">
        <v>119</v>
      </c>
      <c r="E483" s="4" t="s">
        <v>112</v>
      </c>
      <c r="F483" s="6">
        <v>42900</v>
      </c>
      <c r="G483" s="4" t="s">
        <v>605</v>
      </c>
      <c r="H483" s="9">
        <v>90</v>
      </c>
      <c r="I483" s="6">
        <v>42900</v>
      </c>
      <c r="J483" s="4" t="s">
        <v>853</v>
      </c>
      <c r="K483" s="10" t="s">
        <v>652</v>
      </c>
      <c r="L483" s="7">
        <f>_xll.AtlasFormulas.AtlasFunctions.AtlasBalance("PROD",DataAreaId,"T.LedgerTrans","Sum|AmountMST|0","","","","","","","AccountNum|Voucher","120010",$J483)</f>
        <v>4797</v>
      </c>
      <c r="M483">
        <f>_xll.AtlasFormulas.AtlasFunctions.AtlasBalance("PROD",DataAreaId,"T.LedgerTrans","Sum|AmountMST|0","","","","","","","AccountNum|Voucher","120010",$K483)</f>
        <v>-369</v>
      </c>
    </row>
    <row r="484" spans="1:13" x14ac:dyDescent="0.25">
      <c r="A484" s="4" t="s">
        <v>293</v>
      </c>
      <c r="B484" s="7" t="str">
        <f>_xll.AtlasFormulas.AtlasFunctions.AtlasTable("PROD",DataAreaId,"T.SalesTable","%CustAccount","","","","","","","SalesId",$A484)</f>
        <v>364-000025</v>
      </c>
      <c r="C484" s="7" t="str">
        <f>_xll.AtlasFormulas.AtlasFunctions.AtlasTable("PROD",DataAreaId,"T.CustTable","%Name","","","","","","","AccountNum",$B484)</f>
        <v>KWS Infra Leek</v>
      </c>
      <c r="D484" s="4" t="s">
        <v>49</v>
      </c>
      <c r="E484" s="4" t="s">
        <v>41</v>
      </c>
      <c r="F484" s="6">
        <v>42845</v>
      </c>
      <c r="G484" s="4" t="s">
        <v>605</v>
      </c>
      <c r="H484" s="9">
        <v>6550</v>
      </c>
      <c r="I484" s="6">
        <v>42866</v>
      </c>
      <c r="J484" s="4" t="s">
        <v>855</v>
      </c>
      <c r="K484" s="10" t="s">
        <v>2003</v>
      </c>
      <c r="L484" s="7">
        <f>_xll.AtlasFormulas.AtlasFunctions.AtlasBalance("PROD",DataAreaId,"T.LedgerTrans","Sum|AmountMST|0","","","","","","","AccountNum|Voucher","120010",$J484)</f>
        <v>15288</v>
      </c>
      <c r="M484">
        <f>_xll.AtlasFormulas.AtlasFunctions.AtlasBalance("PROD",DataAreaId,"T.LedgerTrans","Sum|AmountMST|0","","","","","","","AccountNum|Voucher","120010",$K484)</f>
        <v>-14672</v>
      </c>
    </row>
    <row r="485" spans="1:13" x14ac:dyDescent="0.25">
      <c r="A485" s="4" t="s">
        <v>293</v>
      </c>
      <c r="B485" s="7" t="str">
        <f>_xll.AtlasFormulas.AtlasFunctions.AtlasTable("PROD",DataAreaId,"T.SalesTable","%CustAccount","","","","","","","SalesId",$A485)</f>
        <v>364-000025</v>
      </c>
      <c r="C485" s="7" t="str">
        <f>_xll.AtlasFormulas.AtlasFunctions.AtlasTable("PROD",DataAreaId,"T.CustTable","%Name","","","","","","","AccountNum",$B485)</f>
        <v>KWS Infra Leek</v>
      </c>
      <c r="D485" s="4" t="s">
        <v>49</v>
      </c>
      <c r="E485" s="4" t="s">
        <v>41</v>
      </c>
      <c r="F485" s="6">
        <v>42845</v>
      </c>
      <c r="G485" s="4" t="s">
        <v>605</v>
      </c>
      <c r="H485" s="9">
        <v>275</v>
      </c>
      <c r="I485" s="6">
        <v>42856</v>
      </c>
      <c r="J485" s="4" t="s">
        <v>855</v>
      </c>
      <c r="K485" s="10" t="s">
        <v>651</v>
      </c>
      <c r="L485" s="7">
        <f>_xll.AtlasFormulas.AtlasFunctions.AtlasBalance("PROD",DataAreaId,"T.LedgerTrans","Sum|AmountMST|0","","","","","","","AccountNum|Voucher","120010",$J485)</f>
        <v>15288</v>
      </c>
      <c r="M485">
        <f>_xll.AtlasFormulas.AtlasFunctions.AtlasBalance("PROD",DataAreaId,"T.LedgerTrans","Sum|AmountMST|0","","","","","","","AccountNum|Voucher","120010",$K485)</f>
        <v>-616</v>
      </c>
    </row>
    <row r="486" spans="1:13" x14ac:dyDescent="0.25">
      <c r="A486" s="4" t="s">
        <v>284</v>
      </c>
      <c r="B486" s="7" t="str">
        <f>_xll.AtlasFormulas.AtlasFunctions.AtlasTable("PROD",DataAreaId,"T.SalesTable","%CustAccount","","","","","","","SalesId",$A486)</f>
        <v>364-000055</v>
      </c>
      <c r="C486" s="7" t="str">
        <f>_xll.AtlasFormulas.AtlasFunctions.AtlasTable("PROD",DataAreaId,"T.CustTable","%Name","","","","","","","AccountNum",$B486)</f>
        <v>Aannemingsmaatschappij van Gelder B.V.</v>
      </c>
      <c r="D486" s="4" t="s">
        <v>117</v>
      </c>
      <c r="E486" s="4" t="s">
        <v>114</v>
      </c>
      <c r="F486" s="6">
        <v>42824</v>
      </c>
      <c r="G486" s="4" t="s">
        <v>605</v>
      </c>
      <c r="H486" s="9">
        <v>150</v>
      </c>
      <c r="I486" s="6">
        <v>42838</v>
      </c>
      <c r="J486" s="4" t="s">
        <v>799</v>
      </c>
      <c r="K486" s="10" t="s">
        <v>1906</v>
      </c>
      <c r="L486" s="7">
        <f>_xll.AtlasFormulas.AtlasFunctions.AtlasBalance("PROD",DataAreaId,"T.LedgerTrans","Sum|AmountMST|0","","","","","","","AccountNum|Voucher","120010",$J486)</f>
        <v>5297.8</v>
      </c>
      <c r="M486">
        <f>_xll.AtlasFormulas.AtlasFunctions.AtlasBalance("PROD",DataAreaId,"T.LedgerTrans","Sum|AmountMST|0","","","","","","","AccountNum|Voucher","120010",$K486)</f>
        <v>-1765.95</v>
      </c>
    </row>
    <row r="487" spans="1:13" x14ac:dyDescent="0.25">
      <c r="A487" s="4" t="s">
        <v>284</v>
      </c>
      <c r="B487" s="7" t="str">
        <f>_xll.AtlasFormulas.AtlasFunctions.AtlasTable("PROD",DataAreaId,"T.SalesTable","%CustAccount","","","","","","","SalesId",$A487)</f>
        <v>364-000055</v>
      </c>
      <c r="C487" s="7" t="str">
        <f>_xll.AtlasFormulas.AtlasFunctions.AtlasTable("PROD",DataAreaId,"T.CustTable","%Name","","","","","","","AccountNum",$B487)</f>
        <v>Aannemingsmaatschappij van Gelder B.V.</v>
      </c>
      <c r="D487" s="4" t="s">
        <v>117</v>
      </c>
      <c r="E487" s="4" t="s">
        <v>114</v>
      </c>
      <c r="F487" s="6">
        <v>42824</v>
      </c>
      <c r="G487" s="4" t="s">
        <v>605</v>
      </c>
      <c r="H487" s="9">
        <v>150</v>
      </c>
      <c r="I487" s="6">
        <v>42835</v>
      </c>
      <c r="J487" s="4" t="s">
        <v>799</v>
      </c>
      <c r="K487" s="10" t="s">
        <v>641</v>
      </c>
      <c r="L487" s="7">
        <f>_xll.AtlasFormulas.AtlasFunctions.AtlasBalance("PROD",DataAreaId,"T.LedgerTrans","Sum|AmountMST|0","","","","","","","AccountNum|Voucher","120010",$J487)</f>
        <v>5297.8</v>
      </c>
      <c r="M487">
        <f>_xll.AtlasFormulas.AtlasFunctions.AtlasBalance("PROD",DataAreaId,"T.LedgerTrans","Sum|AmountMST|0","","","","","","","AccountNum|Voucher","120010",$K487)</f>
        <v>-1287.0999999999999</v>
      </c>
    </row>
    <row r="488" spans="1:13" x14ac:dyDescent="0.25">
      <c r="A488" s="4" t="s">
        <v>282</v>
      </c>
      <c r="B488" s="7" t="str">
        <f>_xll.AtlasFormulas.AtlasFunctions.AtlasTable("PROD",DataAreaId,"T.SalesTable","%CustAccount","","","","","","","SalesId",$A488)</f>
        <v>364-000055</v>
      </c>
      <c r="C488" s="7" t="str">
        <f>_xll.AtlasFormulas.AtlasFunctions.AtlasTable("PROD",DataAreaId,"T.CustTable","%Name","","","","","","","AccountNum",$B488)</f>
        <v>Aannemingsmaatschappij van Gelder B.V.</v>
      </c>
      <c r="D488" s="4" t="s">
        <v>117</v>
      </c>
      <c r="E488" s="4" t="s">
        <v>114</v>
      </c>
      <c r="F488" s="6">
        <v>42811</v>
      </c>
      <c r="G488" s="4" t="s">
        <v>605</v>
      </c>
      <c r="H488" s="9">
        <v>75</v>
      </c>
      <c r="I488" s="6">
        <v>42837</v>
      </c>
      <c r="J488" s="4" t="s">
        <v>802</v>
      </c>
      <c r="K488" s="10" t="s">
        <v>1890</v>
      </c>
      <c r="L488" s="7">
        <f>_xll.AtlasFormulas.AtlasFunctions.AtlasBalance("PROD",DataAreaId,"T.LedgerTrans","Sum|AmountMST|0","","","","","","","AccountNum|Voucher","120010",$J488)</f>
        <v>6128.93</v>
      </c>
      <c r="M488">
        <f>_xll.AtlasFormulas.AtlasFunctions.AtlasBalance("PROD",DataAreaId,"T.LedgerTrans","Sum|AmountMST|0","","","","","","","AccountNum|Voucher","120010",$K488)</f>
        <v>-4478.93</v>
      </c>
    </row>
    <row r="489" spans="1:13" x14ac:dyDescent="0.25">
      <c r="A489" s="4" t="s">
        <v>273</v>
      </c>
      <c r="B489" s="7" t="str">
        <f>_xll.AtlasFormulas.AtlasFunctions.AtlasTable("PROD",DataAreaId,"T.SalesTable","%CustAccount","","","","","","","SalesId",$A489)</f>
        <v>364-000107</v>
      </c>
      <c r="C489" s="7" t="str">
        <f>_xll.AtlasFormulas.AtlasFunctions.AtlasTable("PROD",DataAreaId,"T.CustTable","%Name","","","","","","","AccountNum",$B489)</f>
        <v>Boskalis NL B.V.</v>
      </c>
      <c r="D489" s="4" t="s">
        <v>49</v>
      </c>
      <c r="E489" s="4" t="s">
        <v>41</v>
      </c>
      <c r="F489" s="6">
        <v>42753</v>
      </c>
      <c r="G489" s="4" t="s">
        <v>605</v>
      </c>
      <c r="H489" s="9">
        <v>2145</v>
      </c>
      <c r="I489" s="6">
        <v>42759</v>
      </c>
      <c r="J489" s="4" t="s">
        <v>860</v>
      </c>
      <c r="K489" s="10" t="s">
        <v>1586</v>
      </c>
      <c r="L489" s="7">
        <f>_xll.AtlasFormulas.AtlasFunctions.AtlasBalance("PROD",DataAreaId,"T.LedgerTrans","Sum|AmountMST|0","","","","","","","AccountNum|Voucher","120010",$J489)</f>
        <v>5772</v>
      </c>
      <c r="M489">
        <f>_xll.AtlasFormulas.AtlasFunctions.AtlasBalance("PROD",DataAreaId,"T.LedgerTrans","Sum|AmountMST|0","","","","","","","AccountNum|Voucher","120010",$K489)</f>
        <v>-5772</v>
      </c>
    </row>
    <row r="490" spans="1:13" x14ac:dyDescent="0.25">
      <c r="A490" s="4" t="s">
        <v>309</v>
      </c>
      <c r="B490" s="7" t="str">
        <f>_xll.AtlasFormulas.AtlasFunctions.AtlasTable("PROD",DataAreaId,"T.SalesTable","%CustAccount","","","","","","","SalesId",$A490)</f>
        <v>364-000102</v>
      </c>
      <c r="C490" s="7" t="str">
        <f>_xll.AtlasFormulas.AtlasFunctions.AtlasTable("PROD",DataAreaId,"T.CustTable","%Name","","","","","","","AccountNum",$B490)</f>
        <v>Reimert Bouw en Infrastructuur B.V.</v>
      </c>
      <c r="D490" s="4" t="s">
        <v>49</v>
      </c>
      <c r="E490" s="4" t="s">
        <v>41</v>
      </c>
      <c r="F490" s="6">
        <v>42894</v>
      </c>
      <c r="G490" s="4" t="s">
        <v>605</v>
      </c>
      <c r="H490" s="9">
        <v>1470</v>
      </c>
      <c r="I490" s="6">
        <v>42894</v>
      </c>
      <c r="J490" s="4" t="s">
        <v>861</v>
      </c>
      <c r="K490" s="10" t="s">
        <v>2224</v>
      </c>
      <c r="L490" s="7">
        <f>_xll.AtlasFormulas.AtlasFunctions.AtlasBalance("PROD",DataAreaId,"T.LedgerTrans","Sum|AmountMST|0","","","","","","","AccountNum|Voucher","120010",$J490)</f>
        <v>7014.82</v>
      </c>
      <c r="M490">
        <f>_xll.AtlasFormulas.AtlasFunctions.AtlasBalance("PROD",DataAreaId,"T.LedgerTrans","Sum|AmountMST|0","","","","","","","AccountNum|Voucher","120010",$K490)</f>
        <v>-6901.38</v>
      </c>
    </row>
    <row r="491" spans="1:13" x14ac:dyDescent="0.25">
      <c r="A491" s="4" t="s">
        <v>309</v>
      </c>
      <c r="B491" s="7" t="str">
        <f>_xll.AtlasFormulas.AtlasFunctions.AtlasTable("PROD",DataAreaId,"T.SalesTable","%CustAccount","","","","","","","SalesId",$A491)</f>
        <v>364-000102</v>
      </c>
      <c r="C491" s="7" t="str">
        <f>_xll.AtlasFormulas.AtlasFunctions.AtlasTable("PROD",DataAreaId,"T.CustTable","%Name","","","","","","","AccountNum",$B491)</f>
        <v>Reimert Bouw en Infrastructuur B.V.</v>
      </c>
      <c r="D491" s="4" t="s">
        <v>49</v>
      </c>
      <c r="E491" s="4" t="s">
        <v>41</v>
      </c>
      <c r="F491" s="6">
        <v>42894</v>
      </c>
      <c r="G491" s="4" t="s">
        <v>605</v>
      </c>
      <c r="H491" s="9">
        <v>41.25</v>
      </c>
      <c r="I491" s="6">
        <v>42894</v>
      </c>
      <c r="J491" s="4" t="s">
        <v>861</v>
      </c>
      <c r="K491" s="10" t="s">
        <v>642</v>
      </c>
      <c r="L491" s="7">
        <f>_xll.AtlasFormulas.AtlasFunctions.AtlasBalance("PROD",DataAreaId,"T.LedgerTrans","Sum|AmountMST|0","","","","","","","AccountNum|Voucher","120010",$J491)</f>
        <v>7014.82</v>
      </c>
      <c r="M491">
        <f>_xll.AtlasFormulas.AtlasFunctions.AtlasBalance("PROD",DataAreaId,"T.LedgerTrans","Sum|AmountMST|0","","","","","","","AccountNum|Voucher","120010",$K491)</f>
        <v>-113.44</v>
      </c>
    </row>
    <row r="492" spans="1:13" x14ac:dyDescent="0.25">
      <c r="A492" s="4" t="s">
        <v>439</v>
      </c>
      <c r="B492" s="7" t="str">
        <f>_xll.AtlasFormulas.AtlasFunctions.AtlasTable("PROD",DataAreaId,"T.SalesTable","%CustAccount","","","","","","","SalesId",$A492)</f>
        <v>364-000126</v>
      </c>
      <c r="C492" s="7" t="str">
        <f>_xll.AtlasFormulas.AtlasFunctions.AtlasTable("PROD",DataAreaId,"T.CustTable","%Name","","","","","","","AccountNum",$B492)</f>
        <v>Van Doorn Geldermalsen B.V.</v>
      </c>
      <c r="D492" s="4" t="s">
        <v>116</v>
      </c>
      <c r="E492" s="4" t="s">
        <v>112</v>
      </c>
      <c r="F492" s="6">
        <v>42872</v>
      </c>
      <c r="G492" s="4" t="s">
        <v>605</v>
      </c>
      <c r="H492" s="9">
        <v>225</v>
      </c>
      <c r="I492" s="6">
        <v>42877</v>
      </c>
      <c r="J492" s="4" t="s">
        <v>695</v>
      </c>
      <c r="K492" s="10" t="s">
        <v>2117</v>
      </c>
      <c r="L492" s="7">
        <f>_xll.AtlasFormulas.AtlasFunctions.AtlasBalance("PROD",DataAreaId,"T.LedgerTrans","Sum|AmountMST|0","","","","","","","AccountNum|Voucher","120010",$J492)</f>
        <v>801.25</v>
      </c>
      <c r="M492">
        <f>_xll.AtlasFormulas.AtlasFunctions.AtlasBalance("PROD",DataAreaId,"T.LedgerTrans","Sum|AmountMST|0","","","","","","","AccountNum|Voucher","120010",$K492)</f>
        <v>-801.25</v>
      </c>
    </row>
    <row r="493" spans="1:13" x14ac:dyDescent="0.25">
      <c r="A493" s="4" t="s">
        <v>438</v>
      </c>
      <c r="B493" s="7" t="str">
        <f>_xll.AtlasFormulas.AtlasFunctions.AtlasTable("PROD",DataAreaId,"T.SalesTable","%CustAccount","","","","","","","SalesId",$A493)</f>
        <v>364-000074</v>
      </c>
      <c r="C493" s="7" t="str">
        <f>_xll.AtlasFormulas.AtlasFunctions.AtlasTable("PROD",DataAreaId,"T.CustTable","%Name","","","","","","","AccountNum",$B493)</f>
        <v>Dura Vermeer Infrastructuur Zuid West, Moerdijk</v>
      </c>
      <c r="D493" s="4" t="s">
        <v>116</v>
      </c>
      <c r="E493" s="4" t="s">
        <v>112</v>
      </c>
      <c r="F493" s="6">
        <v>42872</v>
      </c>
      <c r="G493" s="4" t="s">
        <v>605</v>
      </c>
      <c r="H493" s="9">
        <v>150</v>
      </c>
      <c r="I493" s="6">
        <v>42894</v>
      </c>
      <c r="J493" s="4" t="s">
        <v>811</v>
      </c>
      <c r="K493" s="10" t="s">
        <v>2198</v>
      </c>
      <c r="L493" s="7">
        <f>_xll.AtlasFormulas.AtlasFunctions.AtlasBalance("PROD",DataAreaId,"T.LedgerTrans","Sum|AmountMST|0","","","","","","","AccountNum|Voucher","120010",$J493)</f>
        <v>1632</v>
      </c>
      <c r="M493">
        <f>_xll.AtlasFormulas.AtlasFunctions.AtlasBalance("PROD",DataAreaId,"T.LedgerTrans","Sum|AmountMST|0","","","","","","","AccountNum|Voucher","120010",$K493)</f>
        <v>-1632</v>
      </c>
    </row>
    <row r="494" spans="1:13" x14ac:dyDescent="0.25">
      <c r="A494" s="4" t="s">
        <v>413</v>
      </c>
      <c r="B494" s="7" t="str">
        <f>_xll.AtlasFormulas.AtlasFunctions.AtlasTable("PROD",DataAreaId,"T.SalesTable","%CustAccount","","","","","","","SalesId",$A494)</f>
        <v>364-000107</v>
      </c>
      <c r="C494" s="7" t="str">
        <f>_xll.AtlasFormulas.AtlasFunctions.AtlasTable("PROD",DataAreaId,"T.CustTable","%Name","","","","","","","AccountNum",$B494)</f>
        <v>Boskalis NL B.V.</v>
      </c>
      <c r="D494" s="4" t="s">
        <v>116</v>
      </c>
      <c r="E494" s="4" t="s">
        <v>112</v>
      </c>
      <c r="F494" s="6">
        <v>42894</v>
      </c>
      <c r="G494" s="4" t="s">
        <v>605</v>
      </c>
      <c r="H494" s="9">
        <v>825</v>
      </c>
      <c r="I494" s="6">
        <v>42909</v>
      </c>
      <c r="J494" s="4" t="s">
        <v>1015</v>
      </c>
      <c r="K494" s="10" t="s">
        <v>2335</v>
      </c>
      <c r="L494" s="7">
        <f>_xll.AtlasFormulas.AtlasFunctions.AtlasBalance("PROD",DataAreaId,"T.LedgerTrans","Sum|AmountMST|0","","","","","","","AccountNum|Voucher","120010",$J494)</f>
        <v>33135.480000000003</v>
      </c>
      <c r="M494">
        <f>_xll.AtlasFormulas.AtlasFunctions.AtlasBalance("PROD",DataAreaId,"T.LedgerTrans","Sum|AmountMST|0","","","","","","","AccountNum|Voucher","120010",$K494)</f>
        <v>-8811.18</v>
      </c>
    </row>
    <row r="495" spans="1:13" x14ac:dyDescent="0.25">
      <c r="A495" s="4" t="s">
        <v>284</v>
      </c>
      <c r="B495" s="7" t="str">
        <f>_xll.AtlasFormulas.AtlasFunctions.AtlasTable("PROD",DataAreaId,"T.SalesTable","%CustAccount","","","","","","","SalesId",$A495)</f>
        <v>364-000055</v>
      </c>
      <c r="C495" s="7" t="str">
        <f>_xll.AtlasFormulas.AtlasFunctions.AtlasTable("PROD",DataAreaId,"T.CustTable","%Name","","","","","","","AccountNum",$B495)</f>
        <v>Aannemingsmaatschappij van Gelder B.V.</v>
      </c>
      <c r="D495" s="4" t="s">
        <v>113</v>
      </c>
      <c r="E495" s="4" t="s">
        <v>114</v>
      </c>
      <c r="F495" s="6">
        <v>42824</v>
      </c>
      <c r="G495" s="4" t="s">
        <v>605</v>
      </c>
      <c r="H495" s="9">
        <v>194</v>
      </c>
      <c r="I495" s="6">
        <v>42835</v>
      </c>
      <c r="J495" s="4" t="s">
        <v>799</v>
      </c>
      <c r="K495" s="10" t="s">
        <v>641</v>
      </c>
      <c r="L495" s="7">
        <f>_xll.AtlasFormulas.AtlasFunctions.AtlasBalance("PROD",DataAreaId,"T.LedgerTrans","Sum|AmountMST|0","","","","","","","AccountNum|Voucher","120010",$J495)</f>
        <v>5297.8</v>
      </c>
      <c r="M495">
        <f>_xll.AtlasFormulas.AtlasFunctions.AtlasBalance("PROD",DataAreaId,"T.LedgerTrans","Sum|AmountMST|0","","","","","","","AccountNum|Voucher","120010",$K495)</f>
        <v>-1287.0999999999999</v>
      </c>
    </row>
    <row r="496" spans="1:13" x14ac:dyDescent="0.25">
      <c r="A496" s="4" t="s">
        <v>410</v>
      </c>
      <c r="B496" s="7" t="str">
        <f>_xll.AtlasFormulas.AtlasFunctions.AtlasTable("PROD",DataAreaId,"T.SalesTable","%CustAccount","","","","","","","SalesId",$A496)</f>
        <v>364-000074</v>
      </c>
      <c r="C496" s="7" t="str">
        <f>_xll.AtlasFormulas.AtlasFunctions.AtlasTable("PROD",DataAreaId,"T.CustTable","%Name","","","","","","","AccountNum",$B496)</f>
        <v>Dura Vermeer Infrastructuur Zuid West, Moerdijk</v>
      </c>
      <c r="D496" s="4" t="s">
        <v>111</v>
      </c>
      <c r="E496" s="4" t="s">
        <v>112</v>
      </c>
      <c r="F496" s="6">
        <v>42893</v>
      </c>
      <c r="G496" s="4" t="s">
        <v>605</v>
      </c>
      <c r="H496" s="9">
        <v>921.5</v>
      </c>
      <c r="I496" s="6">
        <v>42901</v>
      </c>
      <c r="J496" s="4" t="s">
        <v>879</v>
      </c>
      <c r="K496" s="10" t="s">
        <v>2270</v>
      </c>
      <c r="L496" s="7">
        <f>_xll.AtlasFormulas.AtlasFunctions.AtlasBalance("PROD",DataAreaId,"T.LedgerTrans","Sum|AmountMST|0","","","","","","","AccountNum|Voucher","120010",$J496)</f>
        <v>2359.04</v>
      </c>
      <c r="M496">
        <f>_xll.AtlasFormulas.AtlasFunctions.AtlasBalance("PROD",DataAreaId,"T.LedgerTrans","Sum|AmountMST|0","","","","","","","AccountNum|Voucher","120010",$K496)</f>
        <v>-2359.04</v>
      </c>
    </row>
    <row r="497" spans="1:13" x14ac:dyDescent="0.25">
      <c r="A497" s="4" t="s">
        <v>440</v>
      </c>
      <c r="B497" s="7" t="str">
        <f>_xll.AtlasFormulas.AtlasFunctions.AtlasTable("PROD",DataAreaId,"T.SalesTable","%CustAccount","","","","","","","SalesId",$A497)</f>
        <v>364-000007</v>
      </c>
      <c r="C497" s="7" t="str">
        <f>_xll.AtlasFormulas.AtlasFunctions.AtlasTable("PROD",DataAreaId,"T.CustTable","%Name","","","","","","","AccountNum",$B497)</f>
        <v>Versluys &amp; Zoon B.V.</v>
      </c>
      <c r="D497" s="4" t="s">
        <v>116</v>
      </c>
      <c r="E497" s="4" t="s">
        <v>112</v>
      </c>
      <c r="F497" s="6">
        <v>42902</v>
      </c>
      <c r="G497" s="4" t="s">
        <v>605</v>
      </c>
      <c r="H497" s="9">
        <v>150</v>
      </c>
      <c r="I497" s="6">
        <v>42914</v>
      </c>
      <c r="J497" s="4" t="s">
        <v>1019</v>
      </c>
      <c r="K497" s="10" t="s">
        <v>2443</v>
      </c>
      <c r="L497" s="7">
        <f>_xll.AtlasFormulas.AtlasFunctions.AtlasBalance("PROD",DataAreaId,"T.LedgerTrans","Sum|AmountMST|0","","","","","","","AccountNum|Voucher","120010",$J497)</f>
        <v>0</v>
      </c>
      <c r="M497">
        <f>_xll.AtlasFormulas.AtlasFunctions.AtlasBalance("PROD",DataAreaId,"T.LedgerTrans","Sum|AmountMST|0","","","","","","","AccountNum|Voucher","120010",$K497)</f>
        <v>0</v>
      </c>
    </row>
    <row r="498" spans="1:13" x14ac:dyDescent="0.25">
      <c r="A498" s="4" t="s">
        <v>412</v>
      </c>
      <c r="B498" s="7" t="str">
        <f>_xll.AtlasFormulas.AtlasFunctions.AtlasTable("PROD",DataAreaId,"T.SalesTable","%CustAccount","","","","","","","SalesId",$A498)</f>
        <v>364-000055</v>
      </c>
      <c r="C498" s="7" t="str">
        <f>_xll.AtlasFormulas.AtlasFunctions.AtlasTable("PROD",DataAreaId,"T.CustTable","%Name","","","","","","","AccountNum",$B498)</f>
        <v>Aannemingsmaatschappij van Gelder B.V.</v>
      </c>
      <c r="D498" s="4" t="s">
        <v>116</v>
      </c>
      <c r="E498" s="4" t="s">
        <v>112</v>
      </c>
      <c r="F498" s="6">
        <v>42894</v>
      </c>
      <c r="G498" s="4" t="s">
        <v>605</v>
      </c>
      <c r="H498" s="9">
        <v>2250</v>
      </c>
      <c r="I498" s="6">
        <v>42902</v>
      </c>
      <c r="J498" s="4" t="s">
        <v>863</v>
      </c>
      <c r="K498" s="10" t="s">
        <v>2282</v>
      </c>
      <c r="L498" s="7">
        <f>_xll.AtlasFormulas.AtlasFunctions.AtlasBalance("PROD",DataAreaId,"T.LedgerTrans","Sum|AmountMST|0","","","","","","","AccountNum|Voucher","120010",$J498)</f>
        <v>8301.15</v>
      </c>
      <c r="M498">
        <f>_xll.AtlasFormulas.AtlasFunctions.AtlasBalance("PROD",DataAreaId,"T.LedgerTrans","Sum|AmountMST|0","","","","","","","AccountNum|Voucher","120010",$K498)</f>
        <v>-8301.15</v>
      </c>
    </row>
    <row r="499" spans="1:13" x14ac:dyDescent="0.25">
      <c r="A499" s="4" t="s">
        <v>445</v>
      </c>
      <c r="B499" s="7" t="str">
        <f>_xll.AtlasFormulas.AtlasFunctions.AtlasTable("PROD",DataAreaId,"T.SalesTable","%CustAccount","","","","","","","SalesId",$A499)</f>
        <v>364-000057</v>
      </c>
      <c r="C499" s="7" t="str">
        <f>_xll.AtlasFormulas.AtlasFunctions.AtlasTable("PROD",DataAreaId,"T.CustTable","%Name","","","","","","","AccountNum",$B499)</f>
        <v>Ballast Nedam Asfalt p/a Ballast Nedam CFD</v>
      </c>
      <c r="D499" s="4" t="s">
        <v>117</v>
      </c>
      <c r="E499" s="4" t="s">
        <v>114</v>
      </c>
      <c r="F499" s="6">
        <v>42885</v>
      </c>
      <c r="G499" s="4" t="s">
        <v>605</v>
      </c>
      <c r="H499" s="9">
        <v>4500</v>
      </c>
      <c r="I499" s="6">
        <v>42894</v>
      </c>
      <c r="J499" s="4" t="s">
        <v>856</v>
      </c>
      <c r="K499" s="10" t="s">
        <v>2202</v>
      </c>
      <c r="L499" s="7">
        <f>_xll.AtlasFormulas.AtlasFunctions.AtlasBalance("PROD",DataAreaId,"T.LedgerTrans","Sum|AmountMST|0","","","","","","","AccountNum|Voucher","120010",$J499)</f>
        <v>12825</v>
      </c>
      <c r="M499">
        <f>_xll.AtlasFormulas.AtlasFunctions.AtlasBalance("PROD",DataAreaId,"T.LedgerTrans","Sum|AmountMST|0","","","","","","","AccountNum|Voucher","120010",$K499)</f>
        <v>-12825</v>
      </c>
    </row>
    <row r="500" spans="1:13" x14ac:dyDescent="0.25">
      <c r="A500" s="4" t="s">
        <v>421</v>
      </c>
      <c r="B500" s="7" t="str">
        <f>_xll.AtlasFormulas.AtlasFunctions.AtlasTable("PROD",DataAreaId,"T.SalesTable","%CustAccount","","","","","","","SalesId",$A500)</f>
        <v>364-000120</v>
      </c>
      <c r="C500" s="7" t="str">
        <f>_xll.AtlasFormulas.AtlasFunctions.AtlasTable("PROD",DataAreaId,"T.CustTable","%Name","","","","","","","AccountNum",$B500)</f>
        <v>BAM Infra Projecten</v>
      </c>
      <c r="D500" s="4" t="s">
        <v>117</v>
      </c>
      <c r="E500" s="4" t="s">
        <v>114</v>
      </c>
      <c r="F500" s="6">
        <v>42877</v>
      </c>
      <c r="G500" s="4" t="s">
        <v>605</v>
      </c>
      <c r="H500" s="9">
        <v>75</v>
      </c>
      <c r="I500" s="6">
        <v>42894</v>
      </c>
      <c r="J500" s="4" t="s">
        <v>796</v>
      </c>
      <c r="K500" s="10" t="s">
        <v>2220</v>
      </c>
      <c r="L500" s="7">
        <f>_xll.AtlasFormulas.AtlasFunctions.AtlasBalance("PROD",DataAreaId,"T.LedgerTrans","Sum|AmountMST|0","","","","","","","AccountNum|Voucher","120010",$J500)</f>
        <v>457.85</v>
      </c>
      <c r="M500">
        <f>_xll.AtlasFormulas.AtlasFunctions.AtlasBalance("PROD",DataAreaId,"T.LedgerTrans","Sum|AmountMST|0","","","","","","","AccountNum|Voucher","120010",$K500)</f>
        <v>-457.85</v>
      </c>
    </row>
    <row r="501" spans="1:13" x14ac:dyDescent="0.25">
      <c r="A501" s="4" t="s">
        <v>443</v>
      </c>
      <c r="B501" s="7" t="str">
        <f>_xll.AtlasFormulas.AtlasFunctions.AtlasTable("PROD",DataAreaId,"T.SalesTable","%CustAccount","","","","","","","SalesId",$A501)</f>
        <v>364-000037</v>
      </c>
      <c r="C501" s="7" t="str">
        <f>_xll.AtlasFormulas.AtlasFunctions.AtlasTable("PROD",DataAreaId,"T.CustTable","%Name","","","","","","","AccountNum",$B501)</f>
        <v>Hoogmartens N.V.</v>
      </c>
      <c r="D501" s="4" t="s">
        <v>117</v>
      </c>
      <c r="E501" s="4" t="s">
        <v>114</v>
      </c>
      <c r="F501" s="6">
        <v>42828</v>
      </c>
      <c r="G501" s="4" t="s">
        <v>605</v>
      </c>
      <c r="H501" s="9">
        <v>1125</v>
      </c>
      <c r="I501" s="6">
        <v>42830</v>
      </c>
      <c r="J501" s="4" t="s">
        <v>874</v>
      </c>
      <c r="K501" s="10" t="s">
        <v>1828</v>
      </c>
      <c r="L501" s="7">
        <f>_xll.AtlasFormulas.AtlasFunctions.AtlasBalance("PROD",DataAreaId,"T.LedgerTrans","Sum|AmountMST|0","","","","","","","AccountNum|Voucher","120010",$J501)</f>
        <v>2643.75</v>
      </c>
      <c r="M501">
        <f>_xll.AtlasFormulas.AtlasFunctions.AtlasBalance("PROD",DataAreaId,"T.LedgerTrans","Sum|AmountMST|0","","","","","","","AccountNum|Voucher","120010",$K501)</f>
        <v>-2643.75</v>
      </c>
    </row>
    <row r="502" spans="1:13" x14ac:dyDescent="0.25">
      <c r="A502" s="4" t="s">
        <v>444</v>
      </c>
      <c r="B502" s="7" t="str">
        <f>_xll.AtlasFormulas.AtlasFunctions.AtlasTable("PROD",DataAreaId,"T.SalesTable","%CustAccount","","","","","","","SalesId",$A502)</f>
        <v>364-000057</v>
      </c>
      <c r="C502" s="7" t="str">
        <f>_xll.AtlasFormulas.AtlasFunctions.AtlasTable("PROD",DataAreaId,"T.CustTable","%Name","","","","","","","AccountNum",$B502)</f>
        <v>Ballast Nedam Asfalt p/a Ballast Nedam CFD</v>
      </c>
      <c r="D502" s="4" t="s">
        <v>117</v>
      </c>
      <c r="E502" s="4" t="s">
        <v>114</v>
      </c>
      <c r="F502" s="6">
        <v>42837</v>
      </c>
      <c r="G502" s="4" t="s">
        <v>605</v>
      </c>
      <c r="H502" s="9">
        <v>6075</v>
      </c>
      <c r="I502" s="6">
        <v>42863</v>
      </c>
      <c r="J502" s="4" t="s">
        <v>875</v>
      </c>
      <c r="K502" s="10" t="s">
        <v>1969</v>
      </c>
      <c r="L502" s="7">
        <f>_xll.AtlasFormulas.AtlasFunctions.AtlasBalance("PROD",DataAreaId,"T.LedgerTrans","Sum|AmountMST|0","","","","","","","AccountNum|Voucher","120010",$J502)</f>
        <v>17313.75</v>
      </c>
      <c r="M502">
        <f>_xll.AtlasFormulas.AtlasFunctions.AtlasBalance("PROD",DataAreaId,"T.LedgerTrans","Sum|AmountMST|0","","","","","","","AccountNum|Voucher","120010",$K502)</f>
        <v>-17313.75</v>
      </c>
    </row>
    <row r="503" spans="1:13" x14ac:dyDescent="0.25">
      <c r="A503" s="4" t="s">
        <v>283</v>
      </c>
      <c r="B503" s="7" t="str">
        <f>_xll.AtlasFormulas.AtlasFunctions.AtlasTable("PROD",DataAreaId,"T.SalesTable","%CustAccount","","","","","","","SalesId",$A503)</f>
        <v>364-000055</v>
      </c>
      <c r="C503" s="7" t="str">
        <f>_xll.AtlasFormulas.AtlasFunctions.AtlasTable("PROD",DataAreaId,"T.CustTable","%Name","","","","","","","AccountNum",$B503)</f>
        <v>Aannemingsmaatschappij van Gelder B.V.</v>
      </c>
      <c r="D503" s="4" t="s">
        <v>117</v>
      </c>
      <c r="E503" s="4" t="s">
        <v>114</v>
      </c>
      <c r="F503" s="6">
        <v>42822</v>
      </c>
      <c r="G503" s="4" t="s">
        <v>605</v>
      </c>
      <c r="H503" s="9">
        <v>337.5</v>
      </c>
      <c r="I503" s="6">
        <v>42837</v>
      </c>
      <c r="J503" s="4" t="s">
        <v>800</v>
      </c>
      <c r="K503" s="10" t="s">
        <v>1892</v>
      </c>
      <c r="L503" s="7">
        <f>_xll.AtlasFormulas.AtlasFunctions.AtlasBalance("PROD",DataAreaId,"T.LedgerTrans","Sum|AmountMST|0","","","","","","","AccountNum|Voucher","120010",$J503)</f>
        <v>4262.38</v>
      </c>
      <c r="M503">
        <f>_xll.AtlasFormulas.AtlasFunctions.AtlasBalance("PROD",DataAreaId,"T.LedgerTrans","Sum|AmountMST|0","","","","","","","AccountNum|Voucher","120010",$K503)</f>
        <v>-4298.97</v>
      </c>
    </row>
    <row r="504" spans="1:13" x14ac:dyDescent="0.25">
      <c r="A504" s="4" t="s">
        <v>283</v>
      </c>
      <c r="B504" s="7" t="str">
        <f>_xll.AtlasFormulas.AtlasFunctions.AtlasTable("PROD",DataAreaId,"T.SalesTable","%CustAccount","","","","","","","SalesId",$A504)</f>
        <v>364-000055</v>
      </c>
      <c r="C504" s="7" t="str">
        <f>_xll.AtlasFormulas.AtlasFunctions.AtlasTable("PROD",DataAreaId,"T.CustTable","%Name","","","","","","","AccountNum",$B504)</f>
        <v>Aannemingsmaatschappij van Gelder B.V.</v>
      </c>
      <c r="D504" s="4" t="s">
        <v>117</v>
      </c>
      <c r="E504" s="4" t="s">
        <v>114</v>
      </c>
      <c r="F504" s="6">
        <v>42822</v>
      </c>
      <c r="G504" s="4" t="s">
        <v>605</v>
      </c>
      <c r="H504" s="9">
        <v>37.5</v>
      </c>
      <c r="I504" s="6">
        <v>42835</v>
      </c>
      <c r="J504" s="4" t="s">
        <v>800</v>
      </c>
      <c r="K504" s="10" t="s">
        <v>640</v>
      </c>
      <c r="L504" s="7">
        <f>_xll.AtlasFormulas.AtlasFunctions.AtlasBalance("PROD",DataAreaId,"T.LedgerTrans","Sum|AmountMST|0","","","","","","","AccountNum|Voucher","120010",$J504)</f>
        <v>4262.38</v>
      </c>
      <c r="M504">
        <f>_xll.AtlasFormulas.AtlasFunctions.AtlasBalance("PROD",DataAreaId,"T.LedgerTrans","Sum|AmountMST|0","","","","","","","AccountNum|Voucher","120010",$K504)</f>
        <v>-558.16</v>
      </c>
    </row>
    <row r="505" spans="1:13" x14ac:dyDescent="0.25">
      <c r="A505" s="4" t="s">
        <v>282</v>
      </c>
      <c r="B505" s="7" t="str">
        <f>_xll.AtlasFormulas.AtlasFunctions.AtlasTable("PROD",DataAreaId,"T.SalesTable","%CustAccount","","","","","","","SalesId",$A505)</f>
        <v>364-000055</v>
      </c>
      <c r="C505" s="7" t="str">
        <f>_xll.AtlasFormulas.AtlasFunctions.AtlasTable("PROD",DataAreaId,"T.CustTable","%Name","","","","","","","AccountNum",$B505)</f>
        <v>Aannemingsmaatschappij van Gelder B.V.</v>
      </c>
      <c r="D505" s="4" t="s">
        <v>113</v>
      </c>
      <c r="E505" s="4" t="s">
        <v>114</v>
      </c>
      <c r="F505" s="6">
        <v>42811</v>
      </c>
      <c r="G505" s="4" t="s">
        <v>605</v>
      </c>
      <c r="H505" s="9">
        <v>145.5</v>
      </c>
      <c r="I505" s="6">
        <v>42837</v>
      </c>
      <c r="J505" s="4" t="s">
        <v>802</v>
      </c>
      <c r="K505" s="10" t="s">
        <v>1890</v>
      </c>
      <c r="L505" s="7">
        <f>_xll.AtlasFormulas.AtlasFunctions.AtlasBalance("PROD",DataAreaId,"T.LedgerTrans","Sum|AmountMST|0","","","","","","","AccountNum|Voucher","120010",$J505)</f>
        <v>6128.93</v>
      </c>
      <c r="M505">
        <f>_xll.AtlasFormulas.AtlasFunctions.AtlasBalance("PROD",DataAreaId,"T.LedgerTrans","Sum|AmountMST|0","","","","","","","AccountNum|Voucher","120010",$K505)</f>
        <v>-4478.93</v>
      </c>
    </row>
    <row r="506" spans="1:13" x14ac:dyDescent="0.25">
      <c r="A506" s="4" t="s">
        <v>314</v>
      </c>
      <c r="B506" s="7" t="str">
        <f>_xll.AtlasFormulas.AtlasFunctions.AtlasTable("PROD",DataAreaId,"T.SalesTable","%CustAccount","","","","","","","SalesId",$A506)</f>
        <v>364-000053</v>
      </c>
      <c r="C506" s="7" t="str">
        <f>_xll.AtlasFormulas.AtlasFunctions.AtlasTable("PROD",DataAreaId,"T.CustTable","%Name","","","","","","","AccountNum",$B506)</f>
        <v>Heijmans Wegenbouw B.V. GPO</v>
      </c>
      <c r="D506" s="4" t="s">
        <v>426</v>
      </c>
      <c r="E506" s="4" t="s">
        <v>427</v>
      </c>
      <c r="F506" s="6">
        <v>42830</v>
      </c>
      <c r="G506" s="4" t="s">
        <v>605</v>
      </c>
      <c r="H506" s="9">
        <v>720</v>
      </c>
      <c r="I506" s="6">
        <v>42837</v>
      </c>
      <c r="J506" s="4" t="s">
        <v>851</v>
      </c>
      <c r="K506" s="10" t="s">
        <v>1882</v>
      </c>
      <c r="L506" s="7">
        <f>_xll.AtlasFormulas.AtlasFunctions.AtlasBalance("PROD",DataAreaId,"T.LedgerTrans","Sum|AmountMST|0","","","","","","","AccountNum|Voucher","120010",$J506)</f>
        <v>9363</v>
      </c>
      <c r="M506">
        <f>_xll.AtlasFormulas.AtlasFunctions.AtlasBalance("PROD",DataAreaId,"T.LedgerTrans","Sum|AmountMST|0","","","","","","","AccountNum|Voucher","120010",$K506)</f>
        <v>-9363</v>
      </c>
    </row>
    <row r="507" spans="1:13" x14ac:dyDescent="0.25">
      <c r="A507" s="4" t="s">
        <v>425</v>
      </c>
      <c r="B507" s="7" t="str">
        <f>_xll.AtlasFormulas.AtlasFunctions.AtlasTable("PROD",DataAreaId,"T.SalesTable","%CustAccount","","","","","","","SalesId",$A507)</f>
        <v>364-000169</v>
      </c>
      <c r="C507" s="7" t="str">
        <f>_xll.AtlasFormulas.AtlasFunctions.AtlasTable("PROD",DataAreaId,"T.CustTable","%Name","","","","","","","AccountNum",$B507)</f>
        <v>HWE Inkoop en Advies</v>
      </c>
      <c r="D507" s="4" t="s">
        <v>426</v>
      </c>
      <c r="E507" s="4" t="s">
        <v>427</v>
      </c>
      <c r="F507" s="6">
        <v>42765</v>
      </c>
      <c r="G507" s="4" t="s">
        <v>605</v>
      </c>
      <c r="H507" s="9">
        <v>40</v>
      </c>
      <c r="I507" s="6">
        <v>42774</v>
      </c>
      <c r="J507" s="4" t="s">
        <v>728</v>
      </c>
      <c r="K507" s="10" t="s">
        <v>1619</v>
      </c>
      <c r="L507" s="7">
        <f>_xll.AtlasFormulas.AtlasFunctions.AtlasBalance("PROD",DataAreaId,"T.LedgerTrans","Sum|AmountMST|0","","","","","","","AccountNum|Voucher","120010",$J507)</f>
        <v>445</v>
      </c>
      <c r="M507">
        <f>_xll.AtlasFormulas.AtlasFunctions.AtlasBalance("PROD",DataAreaId,"T.LedgerTrans","Sum|AmountMST|0","","","","","","","AccountNum|Voucher","120010",$K507)</f>
        <v>-445</v>
      </c>
    </row>
    <row r="508" spans="1:13" x14ac:dyDescent="0.25">
      <c r="A508" s="4" t="s">
        <v>273</v>
      </c>
      <c r="B508" s="7" t="str">
        <f>_xll.AtlasFormulas.AtlasFunctions.AtlasTable("PROD",DataAreaId,"T.SalesTable","%CustAccount","","","","","","","SalesId",$A508)</f>
        <v>364-000107</v>
      </c>
      <c r="C508" s="7" t="str">
        <f>_xll.AtlasFormulas.AtlasFunctions.AtlasTable("PROD",DataAreaId,"T.CustTable","%Name","","","","","","","AccountNum",$B508)</f>
        <v>Boskalis NL B.V.</v>
      </c>
      <c r="D508" s="4" t="s">
        <v>115</v>
      </c>
      <c r="E508" s="4" t="s">
        <v>41</v>
      </c>
      <c r="F508" s="6">
        <v>42753</v>
      </c>
      <c r="G508" s="4" t="s">
        <v>605</v>
      </c>
      <c r="H508" s="9">
        <v>75</v>
      </c>
      <c r="I508" s="6">
        <v>42759</v>
      </c>
      <c r="J508" s="4" t="s">
        <v>860</v>
      </c>
      <c r="K508" s="10" t="s">
        <v>1586</v>
      </c>
      <c r="L508" s="7">
        <f>_xll.AtlasFormulas.AtlasFunctions.AtlasBalance("PROD",DataAreaId,"T.LedgerTrans","Sum|AmountMST|0","","","","","","","AccountNum|Voucher","120010",$J508)</f>
        <v>5772</v>
      </c>
      <c r="M508">
        <f>_xll.AtlasFormulas.AtlasFunctions.AtlasBalance("PROD",DataAreaId,"T.LedgerTrans","Sum|AmountMST|0","","","","","","","AccountNum|Voucher","120010",$K508)</f>
        <v>-5772</v>
      </c>
    </row>
    <row r="509" spans="1:13" x14ac:dyDescent="0.25">
      <c r="A509" s="4" t="s">
        <v>388</v>
      </c>
      <c r="B509" s="7" t="str">
        <f>_xll.AtlasFormulas.AtlasFunctions.AtlasTable("PROD",DataAreaId,"T.SalesTable","%CustAccount","","","","","","","SalesId",$A509)</f>
        <v>364-000045</v>
      </c>
      <c r="C509" s="7" t="str">
        <f>_xll.AtlasFormulas.AtlasFunctions.AtlasTable("PROD",DataAreaId,"T.CustTable","%Name","","","","","","","AccountNum",$B509)</f>
        <v>Dura Vermeer Infrastructuur Zuid West</v>
      </c>
      <c r="D509" s="4" t="s">
        <v>116</v>
      </c>
      <c r="E509" s="4" t="s">
        <v>112</v>
      </c>
      <c r="F509" s="6">
        <v>42767</v>
      </c>
      <c r="G509" s="4" t="s">
        <v>605</v>
      </c>
      <c r="H509" s="9">
        <v>75</v>
      </c>
      <c r="I509" s="6">
        <v>42804</v>
      </c>
      <c r="J509" s="4" t="s">
        <v>868</v>
      </c>
      <c r="K509" s="10" t="s">
        <v>1721</v>
      </c>
      <c r="L509" s="7">
        <f>_xll.AtlasFormulas.AtlasFunctions.AtlasBalance("PROD",DataAreaId,"T.LedgerTrans","Sum|AmountMST|0","","","","","","","AccountNum|Voucher","120010",$J509)</f>
        <v>217.5</v>
      </c>
      <c r="M509">
        <f>_xll.AtlasFormulas.AtlasFunctions.AtlasBalance("PROD",DataAreaId,"T.LedgerTrans","Sum|AmountMST|0","","","","","","","AccountNum|Voucher","120010",$K509)</f>
        <v>-2045.95</v>
      </c>
    </row>
    <row r="510" spans="1:13" x14ac:dyDescent="0.25">
      <c r="A510" s="4" t="s">
        <v>392</v>
      </c>
      <c r="B510" s="7" t="str">
        <f>_xll.AtlasFormulas.AtlasFunctions.AtlasTable("PROD",DataAreaId,"T.SalesTable","%CustAccount","","","","","","","SalesId",$A510)</f>
        <v>364-000063</v>
      </c>
      <c r="C510" s="7" t="str">
        <f>_xll.AtlasFormulas.AtlasFunctions.AtlasTable("PROD",DataAreaId,"T.CustTable","%Name","","","","","","","AccountNum",$B510)</f>
        <v>Wegenbouwbedrijf De Wilde B.V.</v>
      </c>
      <c r="D510" s="4" t="s">
        <v>116</v>
      </c>
      <c r="E510" s="4" t="s">
        <v>112</v>
      </c>
      <c r="F510" s="6">
        <v>42816</v>
      </c>
      <c r="G510" s="4" t="s">
        <v>605</v>
      </c>
      <c r="H510" s="9">
        <v>300</v>
      </c>
      <c r="I510" s="6">
        <v>42835</v>
      </c>
      <c r="J510" s="4" t="s">
        <v>869</v>
      </c>
      <c r="K510" s="10" t="s">
        <v>1851</v>
      </c>
      <c r="L510" s="7">
        <f>_xll.AtlasFormulas.AtlasFunctions.AtlasBalance("PROD",DataAreaId,"T.LedgerTrans","Sum|AmountMST|0","","","","","","","AccountNum|Voucher","120010",$J510)</f>
        <v>2099.0300000000002</v>
      </c>
      <c r="M510">
        <f>_xll.AtlasFormulas.AtlasFunctions.AtlasBalance("PROD",DataAreaId,"T.LedgerTrans","Sum|AmountMST|0","","","","","","","AccountNum|Voucher","120010",$K510)</f>
        <v>-2099.0300000000002</v>
      </c>
    </row>
    <row r="511" spans="1:13" x14ac:dyDescent="0.25">
      <c r="A511" s="4" t="s">
        <v>436</v>
      </c>
      <c r="B511" s="7" t="str">
        <f>_xll.AtlasFormulas.AtlasFunctions.AtlasTable("PROD",DataAreaId,"T.SalesTable","%CustAccount","","","","","","","SalesId",$A511)</f>
        <v>364-000105</v>
      </c>
      <c r="C511" s="7" t="str">
        <f>_xll.AtlasFormulas.AtlasFunctions.AtlasTable("PROD",DataAreaId,"T.CustTable","%Name","","","","","","","AccountNum",$B511)</f>
        <v>Landheer Infra B.V.</v>
      </c>
      <c r="D511" s="4" t="s">
        <v>116</v>
      </c>
      <c r="E511" s="4" t="s">
        <v>112</v>
      </c>
      <c r="F511" s="6">
        <v>42853</v>
      </c>
      <c r="G511" s="4" t="s">
        <v>605</v>
      </c>
      <c r="H511" s="9">
        <v>150</v>
      </c>
      <c r="I511" s="6">
        <v>42867</v>
      </c>
      <c r="J511" s="4" t="s">
        <v>704</v>
      </c>
      <c r="K511" s="10" t="s">
        <v>2023</v>
      </c>
      <c r="L511" s="7">
        <f>_xll.AtlasFormulas.AtlasFunctions.AtlasBalance("PROD",DataAreaId,"T.LedgerTrans","Sum|AmountMST|0","","","","","","","AccountNum|Voucher","120010",$J511)</f>
        <v>502.5</v>
      </c>
      <c r="M511">
        <f>_xll.AtlasFormulas.AtlasFunctions.AtlasBalance("PROD",DataAreaId,"T.LedgerTrans","Sum|AmountMST|0","","","","","","","AccountNum|Voucher","120010",$K511)</f>
        <v>-502.5</v>
      </c>
    </row>
    <row r="512" spans="1:13" x14ac:dyDescent="0.25">
      <c r="A512" s="4" t="s">
        <v>435</v>
      </c>
      <c r="B512" s="7" t="str">
        <f>_xll.AtlasFormulas.AtlasFunctions.AtlasTable("PROD",DataAreaId,"T.SalesTable","%CustAccount","","","","","","","SalesId",$A512)</f>
        <v>364-000045</v>
      </c>
      <c r="C512" s="7" t="str">
        <f>_xll.AtlasFormulas.AtlasFunctions.AtlasTable("PROD",DataAreaId,"T.CustTable","%Name","","","","","","","AccountNum",$B512)</f>
        <v>Dura Vermeer Infrastructuur Zuid West</v>
      </c>
      <c r="D512" s="4" t="s">
        <v>116</v>
      </c>
      <c r="E512" s="4" t="s">
        <v>112</v>
      </c>
      <c r="F512" s="6">
        <v>42845</v>
      </c>
      <c r="G512" s="4" t="s">
        <v>605</v>
      </c>
      <c r="H512" s="9">
        <v>225</v>
      </c>
      <c r="I512" s="6">
        <v>42863</v>
      </c>
      <c r="J512" s="4" t="s">
        <v>870</v>
      </c>
      <c r="K512" s="10" t="s">
        <v>1979</v>
      </c>
      <c r="L512" s="7">
        <f>_xll.AtlasFormulas.AtlasFunctions.AtlasBalance("PROD",DataAreaId,"T.LedgerTrans","Sum|AmountMST|0","","","","","","","AccountNum|Voucher","120010",$J512)</f>
        <v>0</v>
      </c>
      <c r="M512">
        <f>_xll.AtlasFormulas.AtlasFunctions.AtlasBalance("PROD",DataAreaId,"T.LedgerTrans","Sum|AmountMST|0","","","","","","","AccountNum|Voucher","120010",$K512)</f>
        <v>-75</v>
      </c>
    </row>
    <row r="513" spans="1:13" x14ac:dyDescent="0.25">
      <c r="A513" s="4" t="s">
        <v>434</v>
      </c>
      <c r="B513" s="7" t="str">
        <f>_xll.AtlasFormulas.AtlasFunctions.AtlasTable("PROD",DataAreaId,"T.SalesTable","%CustAccount","","","","","","","SalesId",$A513)</f>
        <v>364-000034</v>
      </c>
      <c r="C513" s="7" t="str">
        <f>_xll.AtlasFormulas.AtlasFunctions.AtlasTable("PROD",DataAreaId,"T.CustTable","%Name","","","","","","","AccountNum",$B513)</f>
        <v>Mouwrik Waardenburg B.V.</v>
      </c>
      <c r="D513" s="4" t="s">
        <v>116</v>
      </c>
      <c r="E513" s="4" t="s">
        <v>112</v>
      </c>
      <c r="F513" s="6">
        <v>42837</v>
      </c>
      <c r="G513" s="4" t="s">
        <v>605</v>
      </c>
      <c r="H513" s="9">
        <v>150</v>
      </c>
      <c r="I513" s="6">
        <v>42863</v>
      </c>
      <c r="J513" s="4" t="s">
        <v>709</v>
      </c>
      <c r="K513" s="10" t="s">
        <v>1971</v>
      </c>
      <c r="L513" s="7">
        <f>_xll.AtlasFormulas.AtlasFunctions.AtlasBalance("PROD",DataAreaId,"T.LedgerTrans","Sum|AmountMST|0","","","","","","","AccountNum|Voucher","120010",$J513)</f>
        <v>1033.25</v>
      </c>
      <c r="M513">
        <f>_xll.AtlasFormulas.AtlasFunctions.AtlasBalance("PROD",DataAreaId,"T.LedgerTrans","Sum|AmountMST|0","","","","","","","AccountNum|Voucher","120010",$K513)</f>
        <v>-1033.25</v>
      </c>
    </row>
    <row r="514" spans="1:13" x14ac:dyDescent="0.25">
      <c r="A514" s="4" t="s">
        <v>433</v>
      </c>
      <c r="B514" s="7" t="str">
        <f>_xll.AtlasFormulas.AtlasFunctions.AtlasTable("PROD",DataAreaId,"T.SalesTable","%CustAccount","","","","","","","SalesId",$A514)</f>
        <v>364-000034</v>
      </c>
      <c r="C514" s="7" t="str">
        <f>_xll.AtlasFormulas.AtlasFunctions.AtlasTable("PROD",DataAreaId,"T.CustTable","%Name","","","","","","","AccountNum",$B514)</f>
        <v>Mouwrik Waardenburg B.V.</v>
      </c>
      <c r="D514" s="4" t="s">
        <v>116</v>
      </c>
      <c r="E514" s="4" t="s">
        <v>112</v>
      </c>
      <c r="F514" s="6">
        <v>42828</v>
      </c>
      <c r="G514" s="4" t="s">
        <v>605</v>
      </c>
      <c r="H514" s="9">
        <v>1725</v>
      </c>
      <c r="I514" s="6">
        <v>42835</v>
      </c>
      <c r="J514" s="4" t="s">
        <v>871</v>
      </c>
      <c r="K514" s="10" t="s">
        <v>1855</v>
      </c>
      <c r="L514" s="7">
        <f>_xll.AtlasFormulas.AtlasFunctions.AtlasBalance("PROD",DataAreaId,"T.LedgerTrans","Sum|AmountMST|0","","","","","","","AccountNum|Voucher","120010",$J514)</f>
        <v>4916.25</v>
      </c>
      <c r="M514">
        <f>_xll.AtlasFormulas.AtlasFunctions.AtlasBalance("PROD",DataAreaId,"T.LedgerTrans","Sum|AmountMST|0","","","","","","","AccountNum|Voucher","120010",$K514)</f>
        <v>-4916.25</v>
      </c>
    </row>
    <row r="515" spans="1:13" x14ac:dyDescent="0.25">
      <c r="A515" s="4" t="s">
        <v>404</v>
      </c>
      <c r="B515" s="7" t="str">
        <f>_xll.AtlasFormulas.AtlasFunctions.AtlasTable("PROD",DataAreaId,"T.SalesTable","%CustAccount","","","","","","","SalesId",$A515)</f>
        <v>364-000180</v>
      </c>
      <c r="C515" s="7" t="str">
        <f>_xll.AtlasFormulas.AtlasFunctions.AtlasTable("PROD",DataAreaId,"T.CustTable","%Name","","","","","","","AccountNum",$B515)</f>
        <v>DeVis Infra B.V.</v>
      </c>
      <c r="D515" s="4" t="s">
        <v>116</v>
      </c>
      <c r="E515" s="4" t="s">
        <v>112</v>
      </c>
      <c r="F515" s="6">
        <v>42866</v>
      </c>
      <c r="G515" s="4" t="s">
        <v>605</v>
      </c>
      <c r="H515" s="9">
        <v>75</v>
      </c>
      <c r="I515" s="6">
        <v>42870</v>
      </c>
      <c r="J515" s="4" t="s">
        <v>872</v>
      </c>
      <c r="K515" s="10" t="s">
        <v>2057</v>
      </c>
      <c r="L515" s="7">
        <f>_xll.AtlasFormulas.AtlasFunctions.AtlasBalance("PROD",DataAreaId,"T.LedgerTrans","Sum|AmountMST|0","","","","","","","AccountNum|Voucher","120010",$J515)</f>
        <v>376.68</v>
      </c>
      <c r="M515">
        <f>_xll.AtlasFormulas.AtlasFunctions.AtlasBalance("PROD",DataAreaId,"T.LedgerTrans","Sum|AmountMST|0","","","","","","","AccountNum|Voucher","120010",$K515)</f>
        <v>-376.68</v>
      </c>
    </row>
    <row r="516" spans="1:13" x14ac:dyDescent="0.25">
      <c r="A516" s="4" t="s">
        <v>400</v>
      </c>
      <c r="B516" s="7" t="str">
        <f>_xll.AtlasFormulas.AtlasFunctions.AtlasTable("PROD",DataAreaId,"T.SalesTable","%CustAccount","","","","","","","SalesId",$A516)</f>
        <v>364-000055</v>
      </c>
      <c r="C516" s="7" t="str">
        <f>_xll.AtlasFormulas.AtlasFunctions.AtlasTable("PROD",DataAreaId,"T.CustTable","%Name","","","","","","","AccountNum",$B516)</f>
        <v>Aannemingsmaatschappij van Gelder B.V.</v>
      </c>
      <c r="D516" s="4" t="s">
        <v>116</v>
      </c>
      <c r="E516" s="4" t="s">
        <v>112</v>
      </c>
      <c r="F516" s="6">
        <v>42856</v>
      </c>
      <c r="G516" s="4" t="s">
        <v>605</v>
      </c>
      <c r="H516" s="9">
        <v>675</v>
      </c>
      <c r="I516" s="6">
        <v>42867</v>
      </c>
      <c r="J516" s="4" t="s">
        <v>809</v>
      </c>
      <c r="K516" s="10" t="s">
        <v>2029</v>
      </c>
      <c r="L516" s="7">
        <f>_xll.AtlasFormulas.AtlasFunctions.AtlasBalance("PROD",DataAreaId,"T.LedgerTrans","Sum|AmountMST|0","","","","","","","AccountNum|Voucher","120010",$J516)</f>
        <v>6417.9</v>
      </c>
      <c r="M516">
        <f>_xll.AtlasFormulas.AtlasFunctions.AtlasBalance("PROD",DataAreaId,"T.LedgerTrans","Sum|AmountMST|0","","","","","","","AccountNum|Voucher","120010",$K516)</f>
        <v>-6417.9</v>
      </c>
    </row>
    <row r="517" spans="1:13" x14ac:dyDescent="0.25">
      <c r="A517" s="4" t="s">
        <v>437</v>
      </c>
      <c r="B517" s="7" t="str">
        <f>_xll.AtlasFormulas.AtlasFunctions.AtlasTable("PROD",DataAreaId,"T.SalesTable","%CustAccount","","","","","","","SalesId",$A517)</f>
        <v>364-000063</v>
      </c>
      <c r="C517" s="7" t="str">
        <f>_xll.AtlasFormulas.AtlasFunctions.AtlasTable("PROD",DataAreaId,"T.CustTable","%Name","","","","","","","AccountNum",$B517)</f>
        <v>Wegenbouwbedrijf De Wilde B.V.</v>
      </c>
      <c r="D517" s="4" t="s">
        <v>116</v>
      </c>
      <c r="E517" s="4" t="s">
        <v>112</v>
      </c>
      <c r="F517" s="6">
        <v>42857</v>
      </c>
      <c r="G517" s="4" t="s">
        <v>605</v>
      </c>
      <c r="H517" s="9">
        <v>225</v>
      </c>
      <c r="I517" s="6">
        <v>42867</v>
      </c>
      <c r="J517" s="4" t="s">
        <v>873</v>
      </c>
      <c r="K517" s="10" t="s">
        <v>2027</v>
      </c>
      <c r="L517" s="7">
        <f>_xll.AtlasFormulas.AtlasFunctions.AtlasBalance("PROD",DataAreaId,"T.LedgerTrans","Sum|AmountMST|0","","","","","","","AccountNum|Voucher","120010",$J517)</f>
        <v>641.25</v>
      </c>
      <c r="M517">
        <f>_xll.AtlasFormulas.AtlasFunctions.AtlasBalance("PROD",DataAreaId,"T.LedgerTrans","Sum|AmountMST|0","","","","","","","AccountNum|Voucher","120010",$K517)</f>
        <v>-641.25</v>
      </c>
    </row>
    <row r="518" spans="1:13" x14ac:dyDescent="0.25">
      <c r="A518" s="4" t="s">
        <v>423</v>
      </c>
      <c r="B518" s="7" t="str">
        <f>_xll.AtlasFormulas.AtlasFunctions.AtlasTable("PROD",DataAreaId,"T.SalesTable","%CustAccount","","","","","","","SalesId",$A518)</f>
        <v>364-000174</v>
      </c>
      <c r="C518" s="7" t="str">
        <f>_xll.AtlasFormulas.AtlasFunctions.AtlasTable("PROD",DataAreaId,"T.CustTable","%Name","","","","","","","AccountNum",$B518)</f>
        <v>IKO N.V.</v>
      </c>
      <c r="D518" s="4" t="s">
        <v>113</v>
      </c>
      <c r="E518" s="4" t="s">
        <v>114</v>
      </c>
      <c r="F518" s="6">
        <v>42900</v>
      </c>
      <c r="G518" s="4" t="s">
        <v>605</v>
      </c>
      <c r="H518" s="9">
        <v>9894</v>
      </c>
      <c r="I518" s="6">
        <v>42906</v>
      </c>
      <c r="J518" s="4" t="s">
        <v>862</v>
      </c>
      <c r="K518" s="10" t="s">
        <v>2306</v>
      </c>
      <c r="L518" s="7">
        <f>_xll.AtlasFormulas.AtlasFunctions.AtlasBalance("PROD",DataAreaId,"T.LedgerTrans","Sum|AmountMST|0","","","","","","","AccountNum|Voucher","120010",$J518)</f>
        <v>0</v>
      </c>
      <c r="M518">
        <f>_xll.AtlasFormulas.AtlasFunctions.AtlasBalance("PROD",DataAreaId,"T.LedgerTrans","Sum|AmountMST|0","","","","","","","AccountNum|Voucher","120010",$K518)</f>
        <v>-900</v>
      </c>
    </row>
    <row r="519" spans="1:13" x14ac:dyDescent="0.25">
      <c r="A519" s="4" t="s">
        <v>421</v>
      </c>
      <c r="B519" s="7" t="str">
        <f>_xll.AtlasFormulas.AtlasFunctions.AtlasTable("PROD",DataAreaId,"T.SalesTable","%CustAccount","","","","","","","SalesId",$A519)</f>
        <v>364-000120</v>
      </c>
      <c r="C519" s="7" t="str">
        <f>_xll.AtlasFormulas.AtlasFunctions.AtlasTable("PROD",DataAreaId,"T.CustTable","%Name","","","","","","","AccountNum",$B519)</f>
        <v>BAM Infra Projecten</v>
      </c>
      <c r="D519" s="4" t="s">
        <v>113</v>
      </c>
      <c r="E519" s="4" t="s">
        <v>114</v>
      </c>
      <c r="F519" s="6">
        <v>42877</v>
      </c>
      <c r="G519" s="4" t="s">
        <v>605</v>
      </c>
      <c r="H519" s="9">
        <v>48.5</v>
      </c>
      <c r="I519" s="6">
        <v>42894</v>
      </c>
      <c r="J519" s="4" t="s">
        <v>796</v>
      </c>
      <c r="K519" s="10" t="s">
        <v>2220</v>
      </c>
      <c r="L519" s="7">
        <f>_xll.AtlasFormulas.AtlasFunctions.AtlasBalance("PROD",DataAreaId,"T.LedgerTrans","Sum|AmountMST|0","","","","","","","AccountNum|Voucher","120010",$J519)</f>
        <v>457.85</v>
      </c>
      <c r="M519">
        <f>_xll.AtlasFormulas.AtlasFunctions.AtlasBalance("PROD",DataAreaId,"T.LedgerTrans","Sum|AmountMST|0","","","","","","","AccountNum|Voucher","120010",$K519)</f>
        <v>-457.85</v>
      </c>
    </row>
    <row r="520" spans="1:13" x14ac:dyDescent="0.25">
      <c r="A520" s="4" t="s">
        <v>422</v>
      </c>
      <c r="B520" s="7" t="str">
        <f>_xll.AtlasFormulas.AtlasFunctions.AtlasTable("PROD",DataAreaId,"T.SalesTable","%CustAccount","","","","","","","SalesId",$A520)</f>
        <v>364-000174</v>
      </c>
      <c r="C520" s="7" t="str">
        <f>_xll.AtlasFormulas.AtlasFunctions.AtlasTable("PROD",DataAreaId,"T.CustTable","%Name","","","","","","","AccountNum",$B520)</f>
        <v>IKO N.V.</v>
      </c>
      <c r="D520" s="4" t="s">
        <v>113</v>
      </c>
      <c r="E520" s="4" t="s">
        <v>114</v>
      </c>
      <c r="F520" s="6">
        <v>42879</v>
      </c>
      <c r="G520" s="4" t="s">
        <v>605</v>
      </c>
      <c r="H520" s="9">
        <v>388</v>
      </c>
      <c r="I520" s="6">
        <v>42886</v>
      </c>
      <c r="J520" s="4" t="s">
        <v>864</v>
      </c>
      <c r="K520" s="10" t="s">
        <v>2167</v>
      </c>
      <c r="L520" s="7">
        <f>_xll.AtlasFormulas.AtlasFunctions.AtlasBalance("PROD",DataAreaId,"T.LedgerTrans","Sum|AmountMST|0","","","","","","","AccountNum|Voucher","120010",$J520)</f>
        <v>0</v>
      </c>
      <c r="M520">
        <f>_xll.AtlasFormulas.AtlasFunctions.AtlasBalance("PROD",DataAreaId,"T.LedgerTrans","Sum|AmountMST|0","","","","","","","AccountNum|Voucher","120010",$K520)</f>
        <v>-115</v>
      </c>
    </row>
    <row r="521" spans="1:13" x14ac:dyDescent="0.25">
      <c r="A521" s="4" t="s">
        <v>385</v>
      </c>
      <c r="B521" s="7" t="str">
        <f>_xll.AtlasFormulas.AtlasFunctions.AtlasTable("PROD",DataAreaId,"T.SalesTable","%CustAccount","","","","","","","SalesId",$A521)</f>
        <v>364-000081</v>
      </c>
      <c r="C521" s="7" t="str">
        <f>_xll.AtlasFormulas.AtlasFunctions.AtlasTable("PROD",DataAreaId,"T.CustTable","%Name","","","","","","","AccountNum",$B521)</f>
        <v>Dura Vermeer Infrastructuur BV Oost</v>
      </c>
      <c r="D521" s="4" t="s">
        <v>113</v>
      </c>
      <c r="E521" s="4" t="s">
        <v>114</v>
      </c>
      <c r="F521" s="6">
        <v>42803</v>
      </c>
      <c r="G521" s="4" t="s">
        <v>605</v>
      </c>
      <c r="H521" s="9">
        <v>727.5</v>
      </c>
      <c r="I521" s="6">
        <v>42832</v>
      </c>
      <c r="J521" s="4" t="s">
        <v>865</v>
      </c>
      <c r="K521" s="10" t="s">
        <v>1844</v>
      </c>
      <c r="L521" s="7">
        <f>_xll.AtlasFormulas.AtlasFunctions.AtlasBalance("PROD",DataAreaId,"T.LedgerTrans","Sum|AmountMST|0","","","","","","","AccountNum|Voucher","120010",$J521)</f>
        <v>2174.5</v>
      </c>
      <c r="M521">
        <f>_xll.AtlasFormulas.AtlasFunctions.AtlasBalance("PROD",DataAreaId,"T.LedgerTrans","Sum|AmountMST|0","","","","","","","AccountNum|Voucher","120010",$K521)</f>
        <v>-4353.04</v>
      </c>
    </row>
    <row r="522" spans="1:13" x14ac:dyDescent="0.25">
      <c r="A522" s="4" t="s">
        <v>419</v>
      </c>
      <c r="B522" s="7" t="str">
        <f>_xll.AtlasFormulas.AtlasFunctions.AtlasTable("PROD",DataAreaId,"T.SalesTable","%CustAccount","","","","","","","SalesId",$A522)</f>
        <v>364-000174</v>
      </c>
      <c r="C522" s="7" t="str">
        <f>_xll.AtlasFormulas.AtlasFunctions.AtlasTable("PROD",DataAreaId,"T.CustTable","%Name","","","","","","","AccountNum",$B522)</f>
        <v>IKO N.V.</v>
      </c>
      <c r="D522" s="4" t="s">
        <v>113</v>
      </c>
      <c r="E522" s="4" t="s">
        <v>114</v>
      </c>
      <c r="F522" s="6">
        <v>42836</v>
      </c>
      <c r="G522" s="4" t="s">
        <v>605</v>
      </c>
      <c r="H522" s="9">
        <v>10718.5</v>
      </c>
      <c r="I522" s="6">
        <v>42853</v>
      </c>
      <c r="J522" s="4" t="s">
        <v>866</v>
      </c>
      <c r="K522" s="10" t="s">
        <v>1934</v>
      </c>
      <c r="L522" s="7">
        <f>_xll.AtlasFormulas.AtlasFunctions.AtlasBalance("PROD",DataAreaId,"T.LedgerTrans","Sum|AmountMST|0","","","","","","","AccountNum|Voucher","120010",$J522)</f>
        <v>30939.91</v>
      </c>
      <c r="M522">
        <f>_xll.AtlasFormulas.AtlasFunctions.AtlasBalance("PROD",DataAreaId,"T.LedgerTrans","Sum|AmountMST|0","","","","","","","AccountNum|Voucher","120010",$K522)</f>
        <v>-30939.91</v>
      </c>
    </row>
    <row r="523" spans="1:13" x14ac:dyDescent="0.25">
      <c r="A523" s="4" t="s">
        <v>420</v>
      </c>
      <c r="B523" s="7" t="str">
        <f>_xll.AtlasFormulas.AtlasFunctions.AtlasTable("PROD",DataAreaId,"T.SalesTable","%CustAccount","","","","","","","SalesId",$A523)</f>
        <v>364-000174</v>
      </c>
      <c r="C523" s="7" t="str">
        <f>_xll.AtlasFormulas.AtlasFunctions.AtlasTable("PROD",DataAreaId,"T.CustTable","%Name","","","","","","","AccountNum",$B523)</f>
        <v>IKO N.V.</v>
      </c>
      <c r="D523" s="4" t="s">
        <v>113</v>
      </c>
      <c r="E523" s="4" t="s">
        <v>114</v>
      </c>
      <c r="F523" s="6">
        <v>42871</v>
      </c>
      <c r="G523" s="4" t="s">
        <v>605</v>
      </c>
      <c r="H523" s="9">
        <v>9894</v>
      </c>
      <c r="I523" s="6">
        <v>42872</v>
      </c>
      <c r="J523" s="4" t="s">
        <v>867</v>
      </c>
      <c r="K523" s="10" t="s">
        <v>2090</v>
      </c>
      <c r="L523" s="7">
        <f>_xll.AtlasFormulas.AtlasFunctions.AtlasBalance("PROD",DataAreaId,"T.LedgerTrans","Sum|AmountMST|0","","","","","","","AccountNum|Voucher","120010",$J523)</f>
        <v>27703.200000000001</v>
      </c>
      <c r="M523">
        <f>_xll.AtlasFormulas.AtlasFunctions.AtlasBalance("PROD",DataAreaId,"T.LedgerTrans","Sum|AmountMST|0","","","","","","","AccountNum|Voucher","120010",$K523)</f>
        <v>-27703.200000000001</v>
      </c>
    </row>
    <row r="524" spans="1:13" x14ac:dyDescent="0.25">
      <c r="A524" s="4" t="s">
        <v>283</v>
      </c>
      <c r="B524" s="7" t="str">
        <f>_xll.AtlasFormulas.AtlasFunctions.AtlasTable("PROD",DataAreaId,"T.SalesTable","%CustAccount","","","","","","","SalesId",$A524)</f>
        <v>364-000055</v>
      </c>
      <c r="C524" s="7" t="str">
        <f>_xll.AtlasFormulas.AtlasFunctions.AtlasTable("PROD",DataAreaId,"T.CustTable","%Name","","","","","","","AccountNum",$B524)</f>
        <v>Aannemingsmaatschappij van Gelder B.V.</v>
      </c>
      <c r="D524" s="4" t="s">
        <v>113</v>
      </c>
      <c r="E524" s="4" t="s">
        <v>114</v>
      </c>
      <c r="F524" s="6">
        <v>42822</v>
      </c>
      <c r="G524" s="4" t="s">
        <v>605</v>
      </c>
      <c r="H524" s="9">
        <v>97</v>
      </c>
      <c r="I524" s="6">
        <v>42837</v>
      </c>
      <c r="J524" s="4" t="s">
        <v>800</v>
      </c>
      <c r="K524" s="10" t="s">
        <v>1892</v>
      </c>
      <c r="L524" s="7">
        <f>_xll.AtlasFormulas.AtlasFunctions.AtlasBalance("PROD",DataAreaId,"T.LedgerTrans","Sum|AmountMST|0","","","","","","","AccountNum|Voucher","120010",$J524)</f>
        <v>4262.38</v>
      </c>
      <c r="M524">
        <f>_xll.AtlasFormulas.AtlasFunctions.AtlasBalance("PROD",DataAreaId,"T.LedgerTrans","Sum|AmountMST|0","","","","","","","AccountNum|Voucher","120010",$K524)</f>
        <v>-4298.97</v>
      </c>
    </row>
    <row r="525" spans="1:13" x14ac:dyDescent="0.25">
      <c r="A525" s="4" t="s">
        <v>283</v>
      </c>
      <c r="B525" s="7" t="str">
        <f>_xll.AtlasFormulas.AtlasFunctions.AtlasTable("PROD",DataAreaId,"T.SalesTable","%CustAccount","","","","","","","SalesId",$A525)</f>
        <v>364-000055</v>
      </c>
      <c r="C525" s="7" t="str">
        <f>_xll.AtlasFormulas.AtlasFunctions.AtlasTable("PROD",DataAreaId,"T.CustTable","%Name","","","","","","","AccountNum",$B525)</f>
        <v>Aannemingsmaatschappij van Gelder B.V.</v>
      </c>
      <c r="D525" s="4" t="s">
        <v>113</v>
      </c>
      <c r="E525" s="4" t="s">
        <v>114</v>
      </c>
      <c r="F525" s="6">
        <v>42822</v>
      </c>
      <c r="G525" s="4" t="s">
        <v>605</v>
      </c>
      <c r="H525" s="9">
        <v>145.5</v>
      </c>
      <c r="I525" s="6">
        <v>42835</v>
      </c>
      <c r="J525" s="4" t="s">
        <v>800</v>
      </c>
      <c r="K525" s="10" t="s">
        <v>640</v>
      </c>
      <c r="L525" s="7">
        <f>_xll.AtlasFormulas.AtlasFunctions.AtlasBalance("PROD",DataAreaId,"T.LedgerTrans","Sum|AmountMST|0","","","","","","","AccountNum|Voucher","120010",$J525)</f>
        <v>4262.38</v>
      </c>
      <c r="M525">
        <f>_xll.AtlasFormulas.AtlasFunctions.AtlasBalance("PROD",DataAreaId,"T.LedgerTrans","Sum|AmountMST|0","","","","","","","AccountNum|Voucher","120010",$K525)</f>
        <v>-558.16</v>
      </c>
    </row>
    <row r="526" spans="1:13" x14ac:dyDescent="0.25">
      <c r="A526" s="4" t="s">
        <v>408</v>
      </c>
      <c r="B526" s="7" t="str">
        <f>_xll.AtlasFormulas.AtlasFunctions.AtlasTable("PROD",DataAreaId,"T.SalesTable","%CustAccount","","","","","","","SalesId",$A526)</f>
        <v>364-000007</v>
      </c>
      <c r="C526" s="7" t="str">
        <f>_xll.AtlasFormulas.AtlasFunctions.AtlasTable("PROD",DataAreaId,"T.CustTable","%Name","","","","","","","AccountNum",$B526)</f>
        <v>Versluys &amp; Zoon B.V.</v>
      </c>
      <c r="D526" s="4" t="s">
        <v>111</v>
      </c>
      <c r="E526" s="4" t="s">
        <v>112</v>
      </c>
      <c r="F526" s="6">
        <v>42877</v>
      </c>
      <c r="G526" s="4" t="s">
        <v>605</v>
      </c>
      <c r="H526" s="9">
        <v>194</v>
      </c>
      <c r="I526" s="6">
        <v>42886</v>
      </c>
      <c r="J526" s="4" t="s">
        <v>792</v>
      </c>
      <c r="K526" s="10" t="s">
        <v>2396</v>
      </c>
      <c r="L526" s="7">
        <f>_xll.AtlasFormulas.AtlasFunctions.AtlasBalance("PROD",DataAreaId,"T.LedgerTrans","Sum|AmountMST|0","","","","","","","AccountNum|Voucher","120010",$J526)</f>
        <v>0</v>
      </c>
      <c r="M526">
        <f>_xll.AtlasFormulas.AtlasFunctions.AtlasBalance("PROD",DataAreaId,"T.LedgerTrans","Sum|AmountMST|0","","","","","","","AccountNum|Voucher","120010",$K526)</f>
        <v>0</v>
      </c>
    </row>
    <row r="527" spans="1:13" x14ac:dyDescent="0.25">
      <c r="A527" s="4" t="s">
        <v>412</v>
      </c>
      <c r="B527" s="7" t="str">
        <f>_xll.AtlasFormulas.AtlasFunctions.AtlasTable("PROD",DataAreaId,"T.SalesTable","%CustAccount","","","","","","","SalesId",$A527)</f>
        <v>364-000055</v>
      </c>
      <c r="C527" s="7" t="str">
        <f>_xll.AtlasFormulas.AtlasFunctions.AtlasTable("PROD",DataAreaId,"T.CustTable","%Name","","","","","","","AccountNum",$B527)</f>
        <v>Aannemingsmaatschappij van Gelder B.V.</v>
      </c>
      <c r="D527" s="4" t="s">
        <v>111</v>
      </c>
      <c r="E527" s="4" t="s">
        <v>112</v>
      </c>
      <c r="F527" s="6">
        <v>42894</v>
      </c>
      <c r="G527" s="4" t="s">
        <v>605</v>
      </c>
      <c r="H527" s="9">
        <v>824.5</v>
      </c>
      <c r="I527" s="6">
        <v>42902</v>
      </c>
      <c r="J527" s="4" t="s">
        <v>863</v>
      </c>
      <c r="K527" s="10" t="s">
        <v>2282</v>
      </c>
      <c r="L527" s="7">
        <f>_xll.AtlasFormulas.AtlasFunctions.AtlasBalance("PROD",DataAreaId,"T.LedgerTrans","Sum|AmountMST|0","","","","","","","AccountNum|Voucher","120010",$J527)</f>
        <v>8301.15</v>
      </c>
      <c r="M527">
        <f>_xll.AtlasFormulas.AtlasFunctions.AtlasBalance("PROD",DataAreaId,"T.LedgerTrans","Sum|AmountMST|0","","","","","","","AccountNum|Voucher","120010",$K527)</f>
        <v>-8301.15</v>
      </c>
    </row>
    <row r="528" spans="1:13" x14ac:dyDescent="0.25">
      <c r="A528" s="4" t="s">
        <v>386</v>
      </c>
      <c r="B528" s="7" t="str">
        <f>_xll.AtlasFormulas.AtlasFunctions.AtlasTable("PROD",DataAreaId,"T.SalesTable","%CustAccount","","","","","","","SalesId",$A528)</f>
        <v>364-000085</v>
      </c>
      <c r="C528" s="7" t="str">
        <f>_xll.AtlasFormulas.AtlasFunctions.AtlasTable("PROD",DataAreaId,"T.CustTable","%Name","","","","","","","AccountNum",$B528)</f>
        <v>Heijmans Wegen, Regio Noord-Oost</v>
      </c>
      <c r="D528" s="4" t="s">
        <v>111</v>
      </c>
      <c r="E528" s="4" t="s">
        <v>112</v>
      </c>
      <c r="F528" s="6">
        <v>42809</v>
      </c>
      <c r="G528" s="4" t="s">
        <v>605</v>
      </c>
      <c r="H528" s="9">
        <v>921.5</v>
      </c>
      <c r="I528" s="6">
        <v>42823</v>
      </c>
      <c r="J528" s="4" t="s">
        <v>720</v>
      </c>
      <c r="K528" s="10" t="s">
        <v>1808</v>
      </c>
      <c r="L528" s="7">
        <f>_xll.AtlasFormulas.AtlasFunctions.AtlasBalance("PROD",DataAreaId,"T.LedgerTrans","Sum|AmountMST|0","","","","","","","AccountNum|Voucher","120010",$J528)</f>
        <v>2641.98</v>
      </c>
      <c r="M528">
        <f>_xll.AtlasFormulas.AtlasFunctions.AtlasBalance("PROD",DataAreaId,"T.LedgerTrans","Sum|AmountMST|0","","","","","","","AccountNum|Voucher","120010",$K528)</f>
        <v>-2641.98</v>
      </c>
    </row>
    <row r="529" spans="1:13" x14ac:dyDescent="0.25">
      <c r="A529" s="4" t="s">
        <v>390</v>
      </c>
      <c r="B529" s="7" t="str">
        <f>_xll.AtlasFormulas.AtlasFunctions.AtlasTable("PROD",DataAreaId,"T.SalesTable","%CustAccount","","","","","","","SalesId",$A529)</f>
        <v>364-000058</v>
      </c>
      <c r="C529" s="7" t="str">
        <f>_xll.AtlasFormulas.AtlasFunctions.AtlasTable("PROD",DataAreaId,"T.CustTable","%Name","","","","","","","AccountNum",$B529)</f>
        <v>D. van der Steen B.V.</v>
      </c>
      <c r="D529" s="4" t="s">
        <v>111</v>
      </c>
      <c r="E529" s="4" t="s">
        <v>112</v>
      </c>
      <c r="F529" s="6">
        <v>42811</v>
      </c>
      <c r="G529" s="4" t="s">
        <v>605</v>
      </c>
      <c r="H529" s="9">
        <v>485</v>
      </c>
      <c r="I529" s="6">
        <v>42823</v>
      </c>
      <c r="J529" s="4" t="s">
        <v>876</v>
      </c>
      <c r="K529" s="10" t="s">
        <v>1810</v>
      </c>
      <c r="L529" s="7">
        <f>_xll.AtlasFormulas.AtlasFunctions.AtlasBalance("PROD",DataAreaId,"T.LedgerTrans","Sum|AmountMST|0","","","","","","","AccountNum|Voucher","120010",$J529)</f>
        <v>1212.5</v>
      </c>
      <c r="M529">
        <f>_xll.AtlasFormulas.AtlasFunctions.AtlasBalance("PROD",DataAreaId,"T.LedgerTrans","Sum|AmountMST|0","","","","","","","AccountNum|Voucher","120010",$K529)</f>
        <v>-1212.5</v>
      </c>
    </row>
    <row r="530" spans="1:13" x14ac:dyDescent="0.25">
      <c r="A530" s="4" t="s">
        <v>391</v>
      </c>
      <c r="B530" s="7" t="str">
        <f>_xll.AtlasFormulas.AtlasFunctions.AtlasTable("PROD",DataAreaId,"T.SalesTable","%CustAccount","","","","","","","SalesId",$A530)</f>
        <v>364-000034</v>
      </c>
      <c r="C530" s="7" t="str">
        <f>_xll.AtlasFormulas.AtlasFunctions.AtlasTable("PROD",DataAreaId,"T.CustTable","%Name","","","","","","","AccountNum",$B530)</f>
        <v>Mouwrik Waardenburg B.V.</v>
      </c>
      <c r="D530" s="4" t="s">
        <v>111</v>
      </c>
      <c r="E530" s="4" t="s">
        <v>112</v>
      </c>
      <c r="F530" s="6">
        <v>42816</v>
      </c>
      <c r="G530" s="4" t="s">
        <v>605</v>
      </c>
      <c r="H530" s="9">
        <v>97</v>
      </c>
      <c r="I530" s="6">
        <v>42823</v>
      </c>
      <c r="J530" s="4" t="s">
        <v>877</v>
      </c>
      <c r="K530" s="10" t="s">
        <v>1802</v>
      </c>
      <c r="L530" s="7">
        <f>_xll.AtlasFormulas.AtlasFunctions.AtlasBalance("PROD",DataAreaId,"T.LedgerTrans","Sum|AmountMST|0","","","","","","","AccountNum|Voucher","120010",$J530)</f>
        <v>281.3</v>
      </c>
      <c r="M530">
        <f>_xll.AtlasFormulas.AtlasFunctions.AtlasBalance("PROD",DataAreaId,"T.LedgerTrans","Sum|AmountMST|0","","","","","","","AccountNum|Voucher","120010",$K530)</f>
        <v>-896.8</v>
      </c>
    </row>
    <row r="531" spans="1:13" x14ac:dyDescent="0.25">
      <c r="A531" s="4" t="s">
        <v>392</v>
      </c>
      <c r="B531" s="7" t="str">
        <f>_xll.AtlasFormulas.AtlasFunctions.AtlasTable("PROD",DataAreaId,"T.SalesTable","%CustAccount","","","","","","","SalesId",$A531)</f>
        <v>364-000063</v>
      </c>
      <c r="C531" s="7" t="str">
        <f>_xll.AtlasFormulas.AtlasFunctions.AtlasTable("PROD",DataAreaId,"T.CustTable","%Name","","","","","","","AccountNum",$B531)</f>
        <v>Wegenbouwbedrijf De Wilde B.V.</v>
      </c>
      <c r="D531" s="4" t="s">
        <v>111</v>
      </c>
      <c r="E531" s="4" t="s">
        <v>112</v>
      </c>
      <c r="F531" s="6">
        <v>42816</v>
      </c>
      <c r="G531" s="4" t="s">
        <v>605</v>
      </c>
      <c r="H531" s="9">
        <v>436.5</v>
      </c>
      <c r="I531" s="6">
        <v>42835</v>
      </c>
      <c r="J531" s="4" t="s">
        <v>869</v>
      </c>
      <c r="K531" s="10" t="s">
        <v>1851</v>
      </c>
      <c r="L531" s="7">
        <f>_xll.AtlasFormulas.AtlasFunctions.AtlasBalance("PROD",DataAreaId,"T.LedgerTrans","Sum|AmountMST|0","","","","","","","AccountNum|Voucher","120010",$J531)</f>
        <v>2099.0300000000002</v>
      </c>
      <c r="M531">
        <f>_xll.AtlasFormulas.AtlasFunctions.AtlasBalance("PROD",DataAreaId,"T.LedgerTrans","Sum|AmountMST|0","","","","","","","AccountNum|Voucher","120010",$K531)</f>
        <v>-2099.0300000000002</v>
      </c>
    </row>
    <row r="532" spans="1:13" x14ac:dyDescent="0.25">
      <c r="A532" s="4" t="s">
        <v>385</v>
      </c>
      <c r="B532" s="7" t="str">
        <f>_xll.AtlasFormulas.AtlasFunctions.AtlasTable("PROD",DataAreaId,"T.SalesTable","%CustAccount","","","","","","","SalesId",$A532)</f>
        <v>364-000081</v>
      </c>
      <c r="C532" s="7" t="str">
        <f>_xll.AtlasFormulas.AtlasFunctions.AtlasTable("PROD",DataAreaId,"T.CustTable","%Name","","","","","","","AccountNum",$B532)</f>
        <v>Dura Vermeer Infrastructuur BV Oost</v>
      </c>
      <c r="D532" s="4" t="s">
        <v>111</v>
      </c>
      <c r="E532" s="4" t="s">
        <v>112</v>
      </c>
      <c r="F532" s="6">
        <v>42803</v>
      </c>
      <c r="G532" s="4" t="s">
        <v>605</v>
      </c>
      <c r="H532" s="9">
        <v>727.5</v>
      </c>
      <c r="I532" s="6">
        <v>42814</v>
      </c>
      <c r="J532" s="4" t="s">
        <v>878</v>
      </c>
      <c r="K532" s="10" t="s">
        <v>637</v>
      </c>
      <c r="L532" s="7">
        <f>_xll.AtlasFormulas.AtlasFunctions.AtlasBalance("PROD",DataAreaId,"T.LedgerTrans","Sum|AmountMST|0","","","","","","","AccountNum|Voucher","120010",$J532)</f>
        <v>2218.88</v>
      </c>
      <c r="M532">
        <f>_xll.AtlasFormulas.AtlasFunctions.AtlasBalance("PROD",DataAreaId,"T.LedgerTrans","Sum|AmountMST|0","","","","","","","AccountNum|Voucher","120010",$K532)</f>
        <v>-2218.88</v>
      </c>
    </row>
    <row r="533" spans="1:13" x14ac:dyDescent="0.25">
      <c r="A533" s="4" t="s">
        <v>386</v>
      </c>
      <c r="B533" s="7" t="str">
        <f>_xll.AtlasFormulas.AtlasFunctions.AtlasTable("PROD",DataAreaId,"T.SalesTable","%CustAccount","","","","","","","SalesId",$A533)</f>
        <v>364-000085</v>
      </c>
      <c r="C533" s="7" t="str">
        <f>_xll.AtlasFormulas.AtlasFunctions.AtlasTable("PROD",DataAreaId,"T.CustTable","%Name","","","","","","","AccountNum",$B533)</f>
        <v>Heijmans Wegen, Regio Noord-Oost</v>
      </c>
      <c r="D533" s="4" t="s">
        <v>40</v>
      </c>
      <c r="E533" s="4" t="s">
        <v>41</v>
      </c>
      <c r="F533" s="6">
        <v>42804</v>
      </c>
      <c r="G533" s="4" t="s">
        <v>605</v>
      </c>
      <c r="H533" s="9">
        <v>921.5</v>
      </c>
      <c r="I533" s="6">
        <v>42809</v>
      </c>
      <c r="J533" s="4" t="s">
        <v>880</v>
      </c>
      <c r="K533" s="10" t="s">
        <v>1748</v>
      </c>
      <c r="L533" s="7">
        <f>_xll.AtlasFormulas.AtlasFunctions.AtlasBalance("PROD",DataAreaId,"T.LedgerTrans","Sum|AmountMST|0","","","","","","","AccountNum|Voucher","120010",$J533)</f>
        <v>0</v>
      </c>
      <c r="M533">
        <f>_xll.AtlasFormulas.AtlasFunctions.AtlasBalance("PROD",DataAreaId,"T.LedgerTrans","Sum|AmountMST|0","","","","","","","AccountNum|Voucher","120010",$K533)</f>
        <v>2458.56</v>
      </c>
    </row>
    <row r="534" spans="1:13" x14ac:dyDescent="0.25">
      <c r="A534" s="4" t="s">
        <v>312</v>
      </c>
      <c r="B534" s="7" t="str">
        <f>_xll.AtlasFormulas.AtlasFunctions.AtlasTable("PROD",DataAreaId,"T.SalesTable","%CustAccount","","","","","","","SalesId",$A534)</f>
        <v>364-000007</v>
      </c>
      <c r="C534" s="7" t="str">
        <f>_xll.AtlasFormulas.AtlasFunctions.AtlasTable("PROD",DataAreaId,"T.CustTable","%Name","","","","","","","AccountNum",$B534)</f>
        <v>Versluys &amp; Zoon B.V.</v>
      </c>
      <c r="D534" s="4" t="s">
        <v>104</v>
      </c>
      <c r="E534" s="4" t="s">
        <v>105</v>
      </c>
      <c r="F534" s="6">
        <v>42900</v>
      </c>
      <c r="G534" s="4" t="s">
        <v>605</v>
      </c>
      <c r="H534" s="9">
        <v>1163.75</v>
      </c>
      <c r="I534" s="6">
        <v>42901</v>
      </c>
      <c r="J534" s="4" t="s">
        <v>901</v>
      </c>
      <c r="K534" s="10" t="s">
        <v>2278</v>
      </c>
      <c r="L534" s="7">
        <f>_xll.AtlasFormulas.AtlasFunctions.AtlasBalance("PROD",DataAreaId,"T.LedgerTrans","Sum|AmountMST|0","","","","","","","AccountNum|Voucher","120010",$J534)</f>
        <v>11298.15</v>
      </c>
      <c r="M534">
        <f>_xll.AtlasFormulas.AtlasFunctions.AtlasBalance("PROD",DataAreaId,"T.LedgerTrans","Sum|AmountMST|0","","","","","","","AccountNum|Voucher","120010",$K534)</f>
        <v>-10819</v>
      </c>
    </row>
    <row r="535" spans="1:13" x14ac:dyDescent="0.25">
      <c r="A535" s="4" t="s">
        <v>312</v>
      </c>
      <c r="B535" s="7" t="str">
        <f>_xll.AtlasFormulas.AtlasFunctions.AtlasTable("PROD",DataAreaId,"T.SalesTable","%CustAccount","","","","","","","SalesId",$A535)</f>
        <v>364-000007</v>
      </c>
      <c r="C535" s="7" t="str">
        <f>_xll.AtlasFormulas.AtlasFunctions.AtlasTable("PROD",DataAreaId,"T.CustTable","%Name","","","","","","","AccountNum",$B535)</f>
        <v>Versluys &amp; Zoon B.V.</v>
      </c>
      <c r="D535" s="4" t="s">
        <v>104</v>
      </c>
      <c r="E535" s="4" t="s">
        <v>105</v>
      </c>
      <c r="F535" s="6">
        <v>42900</v>
      </c>
      <c r="G535" s="4" t="s">
        <v>605</v>
      </c>
      <c r="H535" s="9">
        <v>64.75</v>
      </c>
      <c r="I535" s="6">
        <v>42900</v>
      </c>
      <c r="J535" s="4" t="s">
        <v>901</v>
      </c>
      <c r="K535" s="10" t="s">
        <v>635</v>
      </c>
      <c r="L535" s="7">
        <f>_xll.AtlasFormulas.AtlasFunctions.AtlasBalance("PROD",DataAreaId,"T.LedgerTrans","Sum|AmountMST|0","","","","","","","AccountNum|Voucher","120010",$J535)</f>
        <v>11298.15</v>
      </c>
      <c r="M535">
        <f>_xll.AtlasFormulas.AtlasFunctions.AtlasBalance("PROD",DataAreaId,"T.LedgerTrans","Sum|AmountMST|0","","","","","","","AccountNum|Voucher","120010",$K535)</f>
        <v>-479.15</v>
      </c>
    </row>
    <row r="536" spans="1:13" x14ac:dyDescent="0.25">
      <c r="A536" s="4" t="s">
        <v>388</v>
      </c>
      <c r="B536" s="7" t="str">
        <f>_xll.AtlasFormulas.AtlasFunctions.AtlasTable("PROD",DataAreaId,"T.SalesTable","%CustAccount","","","","","","","SalesId",$A536)</f>
        <v>364-000045</v>
      </c>
      <c r="C536" s="7" t="str">
        <f>_xll.AtlasFormulas.AtlasFunctions.AtlasTable("PROD",DataAreaId,"T.CustTable","%Name","","","","","","","AccountNum",$B536)</f>
        <v>Dura Vermeer Infrastructuur Zuid West</v>
      </c>
      <c r="D536" s="4" t="s">
        <v>111</v>
      </c>
      <c r="E536" s="4" t="s">
        <v>112</v>
      </c>
      <c r="F536" s="6">
        <v>42767</v>
      </c>
      <c r="G536" s="4" t="s">
        <v>605</v>
      </c>
      <c r="H536" s="9">
        <v>630.5</v>
      </c>
      <c r="I536" s="6">
        <v>42804</v>
      </c>
      <c r="J536" s="4" t="s">
        <v>885</v>
      </c>
      <c r="K536" s="10" t="s">
        <v>1721</v>
      </c>
      <c r="L536" s="7">
        <f>_xll.AtlasFormulas.AtlasFunctions.AtlasBalance("PROD",DataAreaId,"T.LedgerTrans","Sum|AmountMST|0","","","","","","","AccountNum|Voucher","120010",$J536)</f>
        <v>1828.45</v>
      </c>
      <c r="M536">
        <f>_xll.AtlasFormulas.AtlasFunctions.AtlasBalance("PROD",DataAreaId,"T.LedgerTrans","Sum|AmountMST|0","","","","","","","AccountNum|Voucher","120010",$K536)</f>
        <v>-2045.95</v>
      </c>
    </row>
    <row r="537" spans="1:13" x14ac:dyDescent="0.25">
      <c r="A537" s="4" t="s">
        <v>389</v>
      </c>
      <c r="B537" s="7" t="str">
        <f>_xll.AtlasFormulas.AtlasFunctions.AtlasTable("PROD",DataAreaId,"T.SalesTable","%CustAccount","","","","","","","SalesId",$A537)</f>
        <v>364-000129</v>
      </c>
      <c r="C537" s="7" t="str">
        <f>_xll.AtlasFormulas.AtlasFunctions.AtlasTable("PROD",DataAreaId,"T.CustTable","%Name","","","","","","","AccountNum",$B537)</f>
        <v>SAAone GWW V.O.F.</v>
      </c>
      <c r="D537" s="4" t="s">
        <v>111</v>
      </c>
      <c r="E537" s="4" t="s">
        <v>112</v>
      </c>
      <c r="F537" s="6">
        <v>42787</v>
      </c>
      <c r="G537" s="4" t="s">
        <v>605</v>
      </c>
      <c r="H537" s="9">
        <v>48.5</v>
      </c>
      <c r="I537" s="6">
        <v>42797</v>
      </c>
      <c r="J537" s="4" t="s">
        <v>886</v>
      </c>
      <c r="K537" s="10" t="s">
        <v>1694</v>
      </c>
      <c r="L537" s="7">
        <f>_xll.AtlasFormulas.AtlasFunctions.AtlasBalance("PROD",DataAreaId,"T.LedgerTrans","Sum|AmountMST|0","","","","","","","AccountNum|Voucher","120010",$J537)</f>
        <v>147.93</v>
      </c>
      <c r="M537">
        <f>_xll.AtlasFormulas.AtlasFunctions.AtlasBalance("PROD",DataAreaId,"T.LedgerTrans","Sum|AmountMST|0","","","","","","","AccountNum|Voucher","120010",$K537)</f>
        <v>-147.93</v>
      </c>
    </row>
    <row r="538" spans="1:13" x14ac:dyDescent="0.25">
      <c r="A538" s="4" t="s">
        <v>309</v>
      </c>
      <c r="B538" s="7" t="str">
        <f>_xll.AtlasFormulas.AtlasFunctions.AtlasTable("PROD",DataAreaId,"T.SalesTable","%CustAccount","","","","","","","SalesId",$A538)</f>
        <v>364-000102</v>
      </c>
      <c r="C538" s="7" t="str">
        <f>_xll.AtlasFormulas.AtlasFunctions.AtlasTable("PROD",DataAreaId,"T.CustTable","%Name","","","","","","","AccountNum",$B538)</f>
        <v>Reimert Bouw en Infrastructuur B.V.</v>
      </c>
      <c r="D538" s="4" t="s">
        <v>111</v>
      </c>
      <c r="E538" s="4" t="s">
        <v>112</v>
      </c>
      <c r="F538" s="6">
        <v>42894</v>
      </c>
      <c r="G538" s="4" t="s">
        <v>605</v>
      </c>
      <c r="H538" s="9">
        <v>630.5</v>
      </c>
      <c r="I538" s="6">
        <v>42894</v>
      </c>
      <c r="J538" s="4" t="s">
        <v>861</v>
      </c>
      <c r="K538" s="10" t="s">
        <v>2224</v>
      </c>
      <c r="L538" s="7">
        <f>_xll.AtlasFormulas.AtlasFunctions.AtlasBalance("PROD",DataAreaId,"T.LedgerTrans","Sum|AmountMST|0","","","","","","","AccountNum|Voucher","120010",$J538)</f>
        <v>7014.82</v>
      </c>
      <c r="M538">
        <f>_xll.AtlasFormulas.AtlasFunctions.AtlasBalance("PROD",DataAreaId,"T.LedgerTrans","Sum|AmountMST|0","","","","","","","AccountNum|Voucher","120010",$K538)</f>
        <v>-6901.38</v>
      </c>
    </row>
    <row r="539" spans="1:13" x14ac:dyDescent="0.25">
      <c r="A539" s="4" t="s">
        <v>406</v>
      </c>
      <c r="B539" s="7" t="str">
        <f>_xll.AtlasFormulas.AtlasFunctions.AtlasTable("PROD",DataAreaId,"T.SalesTable","%CustAccount","","","","","","","SalesId",$A539)</f>
        <v>364-000182</v>
      </c>
      <c r="C539" s="7" t="str">
        <f>_xll.AtlasFormulas.AtlasFunctions.AtlasTable("PROD",DataAreaId,"T.CustTable","%Name","","","","","","","AccountNum",$B539)</f>
        <v>Parkway6 Construction VOF</v>
      </c>
      <c r="D539" s="4" t="s">
        <v>111</v>
      </c>
      <c r="E539" s="4" t="s">
        <v>112</v>
      </c>
      <c r="F539" s="6">
        <v>42870</v>
      </c>
      <c r="G539" s="4" t="s">
        <v>605</v>
      </c>
      <c r="H539" s="9">
        <v>970</v>
      </c>
      <c r="I539" s="6">
        <v>42902</v>
      </c>
      <c r="J539" s="4" t="s">
        <v>887</v>
      </c>
      <c r="K539" s="10" t="s">
        <v>2288</v>
      </c>
      <c r="L539" s="7">
        <f>_xll.AtlasFormulas.AtlasFunctions.AtlasBalance("PROD",DataAreaId,"T.LedgerTrans","Sum|AmountMST|0","","","","","","","AccountNum|Voucher","120010",$J539)</f>
        <v>2134</v>
      </c>
      <c r="M539">
        <f>_xll.AtlasFormulas.AtlasFunctions.AtlasBalance("PROD",DataAreaId,"T.LedgerTrans","Sum|AmountMST|0","","","","","","","AccountNum|Voucher","120010",$K539)</f>
        <v>-2134</v>
      </c>
    </row>
    <row r="540" spans="1:13" x14ac:dyDescent="0.25">
      <c r="A540" s="4" t="s">
        <v>404</v>
      </c>
      <c r="B540" s="7" t="str">
        <f>_xll.AtlasFormulas.AtlasFunctions.AtlasTable("PROD",DataAreaId,"T.SalesTable","%CustAccount","","","","","","","SalesId",$A540)</f>
        <v>364-000180</v>
      </c>
      <c r="C540" s="7" t="str">
        <f>_xll.AtlasFormulas.AtlasFunctions.AtlasTable("PROD",DataAreaId,"T.CustTable","%Name","","","","","","","AccountNum",$B540)</f>
        <v>DeVis Infra B.V.</v>
      </c>
      <c r="D540" s="4" t="s">
        <v>111</v>
      </c>
      <c r="E540" s="4" t="s">
        <v>112</v>
      </c>
      <c r="F540" s="6">
        <v>42866</v>
      </c>
      <c r="G540" s="4" t="s">
        <v>605</v>
      </c>
      <c r="H540" s="9">
        <v>48.5</v>
      </c>
      <c r="I540" s="6">
        <v>42870</v>
      </c>
      <c r="J540" s="4" t="s">
        <v>872</v>
      </c>
      <c r="K540" s="10" t="s">
        <v>2057</v>
      </c>
      <c r="L540" s="7">
        <f>_xll.AtlasFormulas.AtlasFunctions.AtlasBalance("PROD",DataAreaId,"T.LedgerTrans","Sum|AmountMST|0","","","","","","","AccountNum|Voucher","120010",$J540)</f>
        <v>376.68</v>
      </c>
      <c r="M540">
        <f>_xll.AtlasFormulas.AtlasFunctions.AtlasBalance("PROD",DataAreaId,"T.LedgerTrans","Sum|AmountMST|0","","","","","","","AccountNum|Voucher","120010",$K540)</f>
        <v>-376.68</v>
      </c>
    </row>
    <row r="541" spans="1:13" x14ac:dyDescent="0.25">
      <c r="A541" s="4" t="s">
        <v>401</v>
      </c>
      <c r="B541" s="7" t="str">
        <f>_xll.AtlasFormulas.AtlasFunctions.AtlasTable("PROD",DataAreaId,"T.SalesTable","%CustAccount","","","","","","","SalesId",$A541)</f>
        <v>364-000061</v>
      </c>
      <c r="C541" s="7" t="str">
        <f>_xll.AtlasFormulas.AtlasFunctions.AtlasTable("PROD",DataAreaId,"T.CustTable","%Name","","","","","","","AccountNum",$B541)</f>
        <v>Heijmans Wegen B.V. Asset Management Schiphol</v>
      </c>
      <c r="D541" s="4" t="s">
        <v>111</v>
      </c>
      <c r="E541" s="4" t="s">
        <v>112</v>
      </c>
      <c r="F541" s="6">
        <v>42860</v>
      </c>
      <c r="G541" s="4" t="s">
        <v>605</v>
      </c>
      <c r="H541" s="9">
        <v>436.5</v>
      </c>
      <c r="I541" s="6">
        <v>42867</v>
      </c>
      <c r="J541" s="4" t="s">
        <v>888</v>
      </c>
      <c r="K541" s="10" t="s">
        <v>2031</v>
      </c>
      <c r="L541" s="7">
        <f>_xll.AtlasFormulas.AtlasFunctions.AtlasBalance("PROD",DataAreaId,"T.LedgerTrans","Sum|AmountMST|0","","","","","","","AccountNum|Voucher","120010",$J541)</f>
        <v>1309.5</v>
      </c>
      <c r="M541">
        <f>_xll.AtlasFormulas.AtlasFunctions.AtlasBalance("PROD",DataAreaId,"T.LedgerTrans","Sum|AmountMST|0","","","","","","","AccountNum|Voucher","120010",$K541)</f>
        <v>-1309.5</v>
      </c>
    </row>
    <row r="542" spans="1:13" x14ac:dyDescent="0.25">
      <c r="A542" s="4" t="s">
        <v>400</v>
      </c>
      <c r="B542" s="7" t="str">
        <f>_xll.AtlasFormulas.AtlasFunctions.AtlasTable("PROD",DataAreaId,"T.SalesTable","%CustAccount","","","","","","","SalesId",$A542)</f>
        <v>364-000055</v>
      </c>
      <c r="C542" s="7" t="str">
        <f>_xll.AtlasFormulas.AtlasFunctions.AtlasTable("PROD",DataAreaId,"T.CustTable","%Name","","","","","","","AccountNum",$B542)</f>
        <v>Aannemingsmaatschappij van Gelder B.V.</v>
      </c>
      <c r="D542" s="4" t="s">
        <v>111</v>
      </c>
      <c r="E542" s="4" t="s">
        <v>112</v>
      </c>
      <c r="F542" s="6">
        <v>42856</v>
      </c>
      <c r="G542" s="4" t="s">
        <v>605</v>
      </c>
      <c r="H542" s="9">
        <v>824.5</v>
      </c>
      <c r="I542" s="6">
        <v>42867</v>
      </c>
      <c r="J542" s="4" t="s">
        <v>809</v>
      </c>
      <c r="K542" s="10" t="s">
        <v>2029</v>
      </c>
      <c r="L542" s="7">
        <f>_xll.AtlasFormulas.AtlasFunctions.AtlasBalance("PROD",DataAreaId,"T.LedgerTrans","Sum|AmountMST|0","","","","","","","AccountNum|Voucher","120010",$J542)</f>
        <v>6417.9</v>
      </c>
      <c r="M542">
        <f>_xll.AtlasFormulas.AtlasFunctions.AtlasBalance("PROD",DataAreaId,"T.LedgerTrans","Sum|AmountMST|0","","","","","","","AccountNum|Voucher","120010",$K542)</f>
        <v>-6417.9</v>
      </c>
    </row>
    <row r="543" spans="1:13" x14ac:dyDescent="0.25">
      <c r="A543" s="4" t="s">
        <v>405</v>
      </c>
      <c r="B543" s="7" t="str">
        <f>_xll.AtlasFormulas.AtlasFunctions.AtlasTable("PROD",DataAreaId,"T.SalesTable","%CustAccount","","","","","","","SalesId",$A543)</f>
        <v>364-000055</v>
      </c>
      <c r="C543" s="7" t="str">
        <f>_xll.AtlasFormulas.AtlasFunctions.AtlasTable("PROD",DataAreaId,"T.CustTable","%Name","","","","","","","AccountNum",$B543)</f>
        <v>Aannemingsmaatschappij van Gelder B.V.</v>
      </c>
      <c r="D543" s="4" t="s">
        <v>111</v>
      </c>
      <c r="E543" s="4" t="s">
        <v>112</v>
      </c>
      <c r="F543" s="6">
        <v>42867</v>
      </c>
      <c r="G543" s="4" t="s">
        <v>605</v>
      </c>
      <c r="H543" s="9">
        <v>145.5</v>
      </c>
      <c r="I543" s="6">
        <v>42867</v>
      </c>
      <c r="J543" s="4" t="s">
        <v>889</v>
      </c>
      <c r="K543" s="10" t="s">
        <v>2037</v>
      </c>
      <c r="L543" s="7">
        <f>_xll.AtlasFormulas.AtlasFunctions.AtlasBalance("PROD",DataAreaId,"T.LedgerTrans","Sum|AmountMST|0","","","","","","","AccountNum|Voucher","120010",$J543)</f>
        <v>429.23</v>
      </c>
      <c r="M543">
        <f>_xll.AtlasFormulas.AtlasFunctions.AtlasBalance("PROD",DataAreaId,"T.LedgerTrans","Sum|AmountMST|0","","","","","","","AccountNum|Voucher","120010",$K543)</f>
        <v>-429.23</v>
      </c>
    </row>
    <row r="544" spans="1:13" x14ac:dyDescent="0.25">
      <c r="A544" s="4" t="s">
        <v>393</v>
      </c>
      <c r="B544" s="7" t="str">
        <f>_xll.AtlasFormulas.AtlasFunctions.AtlasTable("PROD",DataAreaId,"T.SalesTable","%CustAccount","","","","","","","SalesId",$A544)</f>
        <v>364-000177</v>
      </c>
      <c r="C544" s="7" t="str">
        <f>_xll.AtlasFormulas.AtlasFunctions.AtlasTable("PROD",DataAreaId,"T.CustTable","%Name","","","","","","","AccountNum",$B544)</f>
        <v>Gemeente Dordrecht</v>
      </c>
      <c r="D544" s="4" t="s">
        <v>111</v>
      </c>
      <c r="E544" s="4" t="s">
        <v>112</v>
      </c>
      <c r="F544" s="6">
        <v>42829</v>
      </c>
      <c r="G544" s="4" t="s">
        <v>605</v>
      </c>
      <c r="H544" s="9">
        <v>242.5</v>
      </c>
      <c r="I544" s="6">
        <v>42832</v>
      </c>
      <c r="J544" s="4" t="s">
        <v>890</v>
      </c>
      <c r="K544" s="10" t="s">
        <v>1838</v>
      </c>
      <c r="L544" s="7">
        <f>_xll.AtlasFormulas.AtlasFunctions.AtlasBalance("PROD",DataAreaId,"T.LedgerTrans","Sum|AmountMST|0","","","","","","","AccountNum|Voucher","120010",$J544)</f>
        <v>727.5</v>
      </c>
      <c r="M544">
        <f>_xll.AtlasFormulas.AtlasFunctions.AtlasBalance("PROD",DataAreaId,"T.LedgerTrans","Sum|AmountMST|0","","","","","","","AccountNum|Voucher","120010",$K544)</f>
        <v>-727.5</v>
      </c>
    </row>
    <row r="545" spans="1:13" x14ac:dyDescent="0.25">
      <c r="A545" s="4" t="s">
        <v>397</v>
      </c>
      <c r="B545" s="7" t="str">
        <f>_xll.AtlasFormulas.AtlasFunctions.AtlasTable("PROD",DataAreaId,"T.SalesTable","%CustAccount","","","","","","","SalesId",$A545)</f>
        <v>364-000007</v>
      </c>
      <c r="C545" s="7" t="str">
        <f>_xll.AtlasFormulas.AtlasFunctions.AtlasTable("PROD",DataAreaId,"T.CustTable","%Name","","","","","","","AccountNum",$B545)</f>
        <v>Versluys &amp; Zoon B.V.</v>
      </c>
      <c r="D545" s="4" t="s">
        <v>111</v>
      </c>
      <c r="E545" s="4" t="s">
        <v>112</v>
      </c>
      <c r="F545" s="6">
        <v>42849</v>
      </c>
      <c r="G545" s="4" t="s">
        <v>605</v>
      </c>
      <c r="H545" s="9">
        <v>339.5</v>
      </c>
      <c r="I545" s="6">
        <v>42863</v>
      </c>
      <c r="J545" s="4" t="s">
        <v>842</v>
      </c>
      <c r="K545" s="10" t="s">
        <v>1967</v>
      </c>
      <c r="L545" s="7">
        <f>_xll.AtlasFormulas.AtlasFunctions.AtlasBalance("PROD",DataAreaId,"T.LedgerTrans","Sum|AmountMST|0","","","","","","","AccountNum|Voucher","120010",$J545)</f>
        <v>2079.08</v>
      </c>
      <c r="M545">
        <f>_xll.AtlasFormulas.AtlasFunctions.AtlasBalance("PROD",DataAreaId,"T.LedgerTrans","Sum|AmountMST|0","","","","","","","AccountNum|Voucher","120010",$K545)</f>
        <v>-2079.08</v>
      </c>
    </row>
    <row r="546" spans="1:13" x14ac:dyDescent="0.25">
      <c r="A546" s="4" t="s">
        <v>394</v>
      </c>
      <c r="B546" s="7" t="str">
        <f>_xll.AtlasFormulas.AtlasFunctions.AtlasTable("PROD",DataAreaId,"T.SalesTable","%CustAccount","","","","","","","SalesId",$A546)</f>
        <v>364-000065</v>
      </c>
      <c r="C546" s="7" t="str">
        <f>_xll.AtlasFormulas.AtlasFunctions.AtlasTable("PROD",DataAreaId,"T.CustTable","%Name","","","","","","","AccountNum",$B546)</f>
        <v>Gebr. van der Lee</v>
      </c>
      <c r="D546" s="4" t="s">
        <v>111</v>
      </c>
      <c r="E546" s="4" t="s">
        <v>112</v>
      </c>
      <c r="F546" s="6">
        <v>42831</v>
      </c>
      <c r="G546" s="4" t="s">
        <v>605</v>
      </c>
      <c r="H546" s="9">
        <v>291</v>
      </c>
      <c r="I546" s="6">
        <v>42838</v>
      </c>
      <c r="J546" s="4" t="s">
        <v>714</v>
      </c>
      <c r="K546" s="10" t="s">
        <v>1914</v>
      </c>
      <c r="L546" s="7">
        <f>_xll.AtlasFormulas.AtlasFunctions.AtlasBalance("PROD",DataAreaId,"T.LedgerTrans","Sum|AmountMST|0","","","","","","","AccountNum|Voucher","120010",$J546)</f>
        <v>9629.75</v>
      </c>
      <c r="M546">
        <f>_xll.AtlasFormulas.AtlasFunctions.AtlasBalance("PROD",DataAreaId,"T.LedgerTrans","Sum|AmountMST|0","","","","","","","AccountNum|Voucher","120010",$K546)</f>
        <v>-9629.75</v>
      </c>
    </row>
    <row r="547" spans="1:13" x14ac:dyDescent="0.25">
      <c r="A547" s="4" t="s">
        <v>403</v>
      </c>
      <c r="B547" s="7" t="str">
        <f>_xll.AtlasFormulas.AtlasFunctions.AtlasTable("PROD",DataAreaId,"T.SalesTable","%CustAccount","","","","","","","SalesId",$A547)</f>
        <v>364-000081</v>
      </c>
      <c r="C547" s="7" t="str">
        <f>_xll.AtlasFormulas.AtlasFunctions.AtlasTable("PROD",DataAreaId,"T.CustTable","%Name","","","","","","","AccountNum",$B547)</f>
        <v>Dura Vermeer Infrastructuur BV Oost</v>
      </c>
      <c r="D547" s="4" t="s">
        <v>111</v>
      </c>
      <c r="E547" s="4" t="s">
        <v>112</v>
      </c>
      <c r="F547" s="6">
        <v>42863</v>
      </c>
      <c r="G547" s="4" t="s">
        <v>605</v>
      </c>
      <c r="H547" s="9">
        <v>48.5</v>
      </c>
      <c r="I547" s="6">
        <v>42867</v>
      </c>
      <c r="J547" s="4" t="s">
        <v>891</v>
      </c>
      <c r="K547" s="10" t="s">
        <v>2015</v>
      </c>
      <c r="L547" s="7">
        <f>_xll.AtlasFormulas.AtlasFunctions.AtlasBalance("PROD",DataAreaId,"T.LedgerTrans","Sum|AmountMST|0","","","","","","","AccountNum|Voucher","120010",$J547)</f>
        <v>143.08000000000001</v>
      </c>
      <c r="M547">
        <f>_xll.AtlasFormulas.AtlasFunctions.AtlasBalance("PROD",DataAreaId,"T.LedgerTrans","Sum|AmountMST|0","","","","","","","AccountNum|Voucher","120010",$K547)</f>
        <v>-213.08</v>
      </c>
    </row>
    <row r="548" spans="1:13" x14ac:dyDescent="0.25">
      <c r="A548" s="4" t="s">
        <v>399</v>
      </c>
      <c r="B548" s="7" t="str">
        <f>_xll.AtlasFormulas.AtlasFunctions.AtlasTable("PROD",DataAreaId,"T.SalesTable","%CustAccount","","","","","","","SalesId",$A548)</f>
        <v>364-000055</v>
      </c>
      <c r="C548" s="7" t="str">
        <f>_xll.AtlasFormulas.AtlasFunctions.AtlasTable("PROD",DataAreaId,"T.CustTable","%Name","","","","","","","AccountNum",$B548)</f>
        <v>Aannemingsmaatschappij van Gelder B.V.</v>
      </c>
      <c r="D548" s="4" t="s">
        <v>111</v>
      </c>
      <c r="E548" s="4" t="s">
        <v>112</v>
      </c>
      <c r="F548" s="6">
        <v>42856</v>
      </c>
      <c r="G548" s="4" t="s">
        <v>605</v>
      </c>
      <c r="H548" s="9">
        <v>192</v>
      </c>
      <c r="I548" s="6">
        <v>42867</v>
      </c>
      <c r="J548" s="4" t="s">
        <v>892</v>
      </c>
      <c r="K548" s="10" t="s">
        <v>2017</v>
      </c>
      <c r="L548" s="7">
        <f>_xll.AtlasFormulas.AtlasFunctions.AtlasBalance("PROD",DataAreaId,"T.LedgerTrans","Sum|AmountMST|0","","","","","","","AccountNum|Voucher","120010",$J548)</f>
        <v>576</v>
      </c>
      <c r="M548">
        <f>_xll.AtlasFormulas.AtlasFunctions.AtlasBalance("PROD",DataAreaId,"T.LedgerTrans","Sum|AmountMST|0","","","","","","","AccountNum|Voucher","120010",$K548)</f>
        <v>-581.42999999999995</v>
      </c>
    </row>
    <row r="549" spans="1:13" x14ac:dyDescent="0.25">
      <c r="A549" s="4" t="s">
        <v>399</v>
      </c>
      <c r="B549" s="7" t="str">
        <f>_xll.AtlasFormulas.AtlasFunctions.AtlasTable("PROD",DataAreaId,"T.SalesTable","%CustAccount","","","","","","","SalesId",$A549)</f>
        <v>364-000055</v>
      </c>
      <c r="C549" s="7" t="str">
        <f>_xll.AtlasFormulas.AtlasFunctions.AtlasTable("PROD",DataAreaId,"T.CustTable","%Name","","","","","","","AccountNum",$B549)</f>
        <v>Aannemingsmaatschappij van Gelder B.V.</v>
      </c>
      <c r="D549" s="4" t="s">
        <v>111</v>
      </c>
      <c r="E549" s="4" t="s">
        <v>112</v>
      </c>
      <c r="F549" s="6">
        <v>42858</v>
      </c>
      <c r="G549" s="4" t="s">
        <v>605</v>
      </c>
      <c r="H549" s="9">
        <v>2</v>
      </c>
      <c r="I549" s="6">
        <v>42867</v>
      </c>
      <c r="J549" s="4" t="s">
        <v>893</v>
      </c>
      <c r="K549" s="10" t="s">
        <v>2017</v>
      </c>
      <c r="L549" s="7">
        <f>_xll.AtlasFormulas.AtlasFunctions.AtlasBalance("PROD",DataAreaId,"T.LedgerTrans","Sum|AmountMST|0","","","","","","","AccountNum|Voucher","120010",$J549)</f>
        <v>5.43</v>
      </c>
      <c r="M549">
        <f>_xll.AtlasFormulas.AtlasFunctions.AtlasBalance("PROD",DataAreaId,"T.LedgerTrans","Sum|AmountMST|0","","","","","","","AccountNum|Voucher","120010",$K549)</f>
        <v>-581.42999999999995</v>
      </c>
    </row>
    <row r="550" spans="1:13" x14ac:dyDescent="0.25">
      <c r="A550" s="4" t="s">
        <v>402</v>
      </c>
      <c r="B550" s="7" t="str">
        <f>_xll.AtlasFormulas.AtlasFunctions.AtlasTable("PROD",DataAreaId,"T.SalesTable","%CustAccount","","","","","","","SalesId",$A550)</f>
        <v>364-000179</v>
      </c>
      <c r="C550" s="7" t="str">
        <f>_xll.AtlasFormulas.AtlasFunctions.AtlasTable("PROD",DataAreaId,"T.CustTable","%Name","","","","","","","AccountNum",$B550)</f>
        <v>DVDI Infraproject RWS B&amp;O</v>
      </c>
      <c r="D550" s="4" t="s">
        <v>111</v>
      </c>
      <c r="E550" s="4" t="s">
        <v>112</v>
      </c>
      <c r="F550" s="6">
        <v>42863</v>
      </c>
      <c r="G550" s="4" t="s">
        <v>605</v>
      </c>
      <c r="H550" s="9">
        <v>97</v>
      </c>
      <c r="I550" s="6">
        <v>42863</v>
      </c>
      <c r="J550" s="4" t="s">
        <v>705</v>
      </c>
      <c r="K550" s="10" t="s">
        <v>1985</v>
      </c>
      <c r="L550" s="7">
        <f>_xll.AtlasFormulas.AtlasFunctions.AtlasBalance("PROD",DataAreaId,"T.LedgerTrans","Sum|AmountMST|0","","","","","","","AccountNum|Voucher","120010",$J550)</f>
        <v>283.32</v>
      </c>
      <c r="M550">
        <f>_xll.AtlasFormulas.AtlasFunctions.AtlasBalance("PROD",DataAreaId,"T.LedgerTrans","Sum|AmountMST|0","","","","","","","AccountNum|Voucher","120010",$K550)</f>
        <v>-283.32</v>
      </c>
    </row>
    <row r="551" spans="1:13" x14ac:dyDescent="0.25">
      <c r="A551" s="4" t="s">
        <v>395</v>
      </c>
      <c r="B551" s="7" t="str">
        <f>_xll.AtlasFormulas.AtlasFunctions.AtlasTable("PROD",DataAreaId,"T.SalesTable","%CustAccount","","","","","","","SalesId",$A551)</f>
        <v>364-000065</v>
      </c>
      <c r="C551" s="7" t="str">
        <f>_xll.AtlasFormulas.AtlasFunctions.AtlasTable("PROD",DataAreaId,"T.CustTable","%Name","","","","","","","AccountNum",$B551)</f>
        <v>Gebr. van der Lee</v>
      </c>
      <c r="D551" s="4" t="s">
        <v>111</v>
      </c>
      <c r="E551" s="4" t="s">
        <v>112</v>
      </c>
      <c r="F551" s="6">
        <v>42849</v>
      </c>
      <c r="G551" s="4" t="s">
        <v>605</v>
      </c>
      <c r="H551" s="9">
        <v>145.5</v>
      </c>
      <c r="I551" s="6">
        <v>42863</v>
      </c>
      <c r="J551" s="4" t="s">
        <v>844</v>
      </c>
      <c r="K551" s="10" t="s">
        <v>1981</v>
      </c>
      <c r="L551" s="7">
        <f>_xll.AtlasFormulas.AtlasFunctions.AtlasBalance("PROD",DataAreaId,"T.LedgerTrans","Sum|AmountMST|0","","","","","","","AccountNum|Voucher","120010",$J551)</f>
        <v>5592.38</v>
      </c>
      <c r="M551">
        <f>_xll.AtlasFormulas.AtlasFunctions.AtlasBalance("PROD",DataAreaId,"T.LedgerTrans","Sum|AmountMST|0","","","","","","","AccountNum|Voucher","120010",$K551)</f>
        <v>-5592.38</v>
      </c>
    </row>
    <row r="552" spans="1:13" x14ac:dyDescent="0.25">
      <c r="A552" s="4" t="s">
        <v>396</v>
      </c>
      <c r="B552" s="7" t="str">
        <f>_xll.AtlasFormulas.AtlasFunctions.AtlasTable("PROD",DataAreaId,"T.SalesTable","%CustAccount","","","","","","","SalesId",$A552)</f>
        <v>364-000065</v>
      </c>
      <c r="C552" s="7" t="str">
        <f>_xll.AtlasFormulas.AtlasFunctions.AtlasTable("PROD",DataAreaId,"T.CustTable","%Name","","","","","","","AccountNum",$B552)</f>
        <v>Gebr. van der Lee</v>
      </c>
      <c r="D552" s="4" t="s">
        <v>111</v>
      </c>
      <c r="E552" s="4" t="s">
        <v>112</v>
      </c>
      <c r="F552" s="6">
        <v>42849</v>
      </c>
      <c r="G552" s="4" t="s">
        <v>605</v>
      </c>
      <c r="H552" s="9">
        <v>145.5</v>
      </c>
      <c r="I552" s="6">
        <v>42867</v>
      </c>
      <c r="J552" s="4" t="s">
        <v>845</v>
      </c>
      <c r="K552" s="10" t="s">
        <v>2019</v>
      </c>
      <c r="L552" s="7">
        <f>_xll.AtlasFormulas.AtlasFunctions.AtlasBalance("PROD",DataAreaId,"T.LedgerTrans","Sum|AmountMST|0","","","","","","","AccountNum|Voucher","120010",$J552)</f>
        <v>23142.38</v>
      </c>
      <c r="M552">
        <f>_xll.AtlasFormulas.AtlasFunctions.AtlasBalance("PROD",DataAreaId,"T.LedgerTrans","Sum|AmountMST|0","","","","","","","AccountNum|Voucher","120010",$K552)</f>
        <v>-23142.38</v>
      </c>
    </row>
    <row r="553" spans="1:13" x14ac:dyDescent="0.25">
      <c r="A553" s="4" t="s">
        <v>398</v>
      </c>
      <c r="B553" s="7" t="str">
        <f>_xll.AtlasFormulas.AtlasFunctions.AtlasTable("PROD",DataAreaId,"T.SalesTable","%CustAccount","","","","","","","SalesId",$A553)</f>
        <v>364-000065</v>
      </c>
      <c r="C553" s="7" t="str">
        <f>_xll.AtlasFormulas.AtlasFunctions.AtlasTable("PROD",DataAreaId,"T.CustTable","%Name","","","","","","","AccountNum",$B553)</f>
        <v>Gebr. van der Lee</v>
      </c>
      <c r="D553" s="4" t="s">
        <v>111</v>
      </c>
      <c r="E553" s="4" t="s">
        <v>112</v>
      </c>
      <c r="F553" s="6">
        <v>42853</v>
      </c>
      <c r="G553" s="4" t="s">
        <v>605</v>
      </c>
      <c r="H553" s="9">
        <v>388</v>
      </c>
      <c r="I553" s="6">
        <v>42863</v>
      </c>
      <c r="J553" s="4" t="s">
        <v>846</v>
      </c>
      <c r="K553" s="10" t="s">
        <v>1991</v>
      </c>
      <c r="L553" s="7">
        <f>_xll.AtlasFormulas.AtlasFunctions.AtlasBalance("PROD",DataAreaId,"T.LedgerTrans","Sum|AmountMST|0","","","","","","","AccountNum|Voucher","120010",$J553)</f>
        <v>15132.38</v>
      </c>
      <c r="M553">
        <f>_xll.AtlasFormulas.AtlasFunctions.AtlasBalance("PROD",DataAreaId,"T.LedgerTrans","Sum|AmountMST|0","","","","","","","AccountNum|Voucher","120010",$K553)</f>
        <v>-15132.38</v>
      </c>
    </row>
    <row r="554" spans="1:13" x14ac:dyDescent="0.25">
      <c r="A554" s="4" t="s">
        <v>407</v>
      </c>
      <c r="B554" s="7" t="str">
        <f>_xll.AtlasFormulas.AtlasFunctions.AtlasTable("PROD",DataAreaId,"T.SalesTable","%CustAccount","","","","","","","SalesId",$A554)</f>
        <v>364-000081</v>
      </c>
      <c r="C554" s="7" t="str">
        <f>_xll.AtlasFormulas.AtlasFunctions.AtlasTable("PROD",DataAreaId,"T.CustTable","%Name","","","","","","","AccountNum",$B554)</f>
        <v>Dura Vermeer Infrastructuur BV Oost</v>
      </c>
      <c r="D554" s="4" t="s">
        <v>111</v>
      </c>
      <c r="E554" s="4" t="s">
        <v>112</v>
      </c>
      <c r="F554" s="6">
        <v>42877</v>
      </c>
      <c r="G554" s="4" t="s">
        <v>605</v>
      </c>
      <c r="H554" s="9">
        <v>679</v>
      </c>
      <c r="I554" s="6">
        <v>42900</v>
      </c>
      <c r="J554" s="4" t="s">
        <v>894</v>
      </c>
      <c r="K554" s="10" t="s">
        <v>2254</v>
      </c>
      <c r="L554" s="7">
        <f>_xll.AtlasFormulas.AtlasFunctions.AtlasBalance("PROD",DataAreaId,"T.LedgerTrans","Sum|AmountMST|0","","","","","","","AccountNum|Voucher","120010",$J554)</f>
        <v>1738.24</v>
      </c>
      <c r="M554">
        <f>_xll.AtlasFormulas.AtlasFunctions.AtlasBalance("PROD",DataAreaId,"T.LedgerTrans","Sum|AmountMST|0","","","","","","","AccountNum|Voucher","120010",$K554)</f>
        <v>-1738.24</v>
      </c>
    </row>
    <row r="555" spans="1:13" x14ac:dyDescent="0.25">
      <c r="A555" s="4" t="s">
        <v>409</v>
      </c>
      <c r="B555" s="7" t="str">
        <f>_xll.AtlasFormulas.AtlasFunctions.AtlasTable("PROD",DataAreaId,"T.SalesTable","%CustAccount","","","","","","","SalesId",$A555)</f>
        <v>364-000094</v>
      </c>
      <c r="C555" s="7" t="str">
        <f>_xll.AtlasFormulas.AtlasFunctions.AtlasTable("PROD",DataAreaId,"T.CustTable","%Name","","","","","","","AccountNum",$B555)</f>
        <v>Koninklijke Sjouke Dijkstra</v>
      </c>
      <c r="D555" s="4" t="s">
        <v>111</v>
      </c>
      <c r="E555" s="4" t="s">
        <v>112</v>
      </c>
      <c r="F555" s="6">
        <v>42879</v>
      </c>
      <c r="G555" s="4" t="s">
        <v>605</v>
      </c>
      <c r="H555" s="9">
        <v>436.5</v>
      </c>
      <c r="I555" s="6">
        <v>42894</v>
      </c>
      <c r="J555" s="4" t="s">
        <v>895</v>
      </c>
      <c r="K555" s="10" t="s">
        <v>2232</v>
      </c>
      <c r="L555" s="7">
        <f>_xll.AtlasFormulas.AtlasFunctions.AtlasBalance("PROD",DataAreaId,"T.LedgerTrans","Sum|AmountMST|0","","","","","","","AccountNum|Voucher","120010",$J555)</f>
        <v>1091.25</v>
      </c>
      <c r="M555">
        <f>_xll.AtlasFormulas.AtlasFunctions.AtlasBalance("PROD",DataAreaId,"T.LedgerTrans","Sum|AmountMST|0","","","","","","","AccountNum|Voucher","120010",$K555)</f>
        <v>-1091.25</v>
      </c>
    </row>
    <row r="556" spans="1:13" x14ac:dyDescent="0.25">
      <c r="A556" s="4" t="s">
        <v>413</v>
      </c>
      <c r="B556" s="7" t="str">
        <f>_xll.AtlasFormulas.AtlasFunctions.AtlasTable("PROD",DataAreaId,"T.SalesTable","%CustAccount","","","","","","","SalesId",$A556)</f>
        <v>364-000107</v>
      </c>
      <c r="C556" s="7" t="str">
        <f>_xll.AtlasFormulas.AtlasFunctions.AtlasTable("PROD",DataAreaId,"T.CustTable","%Name","","","","","","","AccountNum",$B556)</f>
        <v>Boskalis NL B.V.</v>
      </c>
      <c r="D556" s="4" t="s">
        <v>111</v>
      </c>
      <c r="E556" s="4" t="s">
        <v>112</v>
      </c>
      <c r="F556" s="6">
        <v>42894</v>
      </c>
      <c r="G556" s="4" t="s">
        <v>605</v>
      </c>
      <c r="H556" s="9">
        <v>1018.5</v>
      </c>
      <c r="I556" s="6">
        <v>42909</v>
      </c>
      <c r="J556" s="4" t="s">
        <v>1015</v>
      </c>
      <c r="K556" s="10" t="s">
        <v>2335</v>
      </c>
      <c r="L556" s="7">
        <f>_xll.AtlasFormulas.AtlasFunctions.AtlasBalance("PROD",DataAreaId,"T.LedgerTrans","Sum|AmountMST|0","","","","","","","AccountNum|Voucher","120010",$J556)</f>
        <v>33135.480000000003</v>
      </c>
      <c r="M556">
        <f>_xll.AtlasFormulas.AtlasFunctions.AtlasBalance("PROD",DataAreaId,"T.LedgerTrans","Sum|AmountMST|0","","","","","","","AccountNum|Voucher","120010",$K556)</f>
        <v>-8811.18</v>
      </c>
    </row>
    <row r="557" spans="1:13" x14ac:dyDescent="0.25">
      <c r="A557" s="4" t="s">
        <v>372</v>
      </c>
      <c r="B557" s="7" t="str">
        <f>_xll.AtlasFormulas.AtlasFunctions.AtlasTable("PROD",DataAreaId,"T.SalesTable","%CustAccount","","","","","","","SalesId",$A557)</f>
        <v>364-000025</v>
      </c>
      <c r="C557" s="7" t="str">
        <f>_xll.AtlasFormulas.AtlasFunctions.AtlasTable("PROD",DataAreaId,"T.CustTable","%Name","","","","","","","AccountNum",$B557)</f>
        <v>KWS Infra Leek</v>
      </c>
      <c r="D557" s="4" t="s">
        <v>373</v>
      </c>
      <c r="E557" s="4" t="s">
        <v>374</v>
      </c>
      <c r="F557" s="6">
        <v>42811</v>
      </c>
      <c r="G557" s="4" t="s">
        <v>605</v>
      </c>
      <c r="H557" s="9">
        <v>14</v>
      </c>
      <c r="I557" s="6">
        <v>42823</v>
      </c>
      <c r="J557" s="4" t="s">
        <v>896</v>
      </c>
      <c r="K557" s="10" t="s">
        <v>1804</v>
      </c>
      <c r="L557" s="7">
        <f>_xll.AtlasFormulas.AtlasFunctions.AtlasBalance("PROD",DataAreaId,"T.LedgerTrans","Sum|AmountMST|0","","","","","","","AccountNum|Voucher","120010",$J557)</f>
        <v>125.3</v>
      </c>
      <c r="M557">
        <f>_xll.AtlasFormulas.AtlasFunctions.AtlasBalance("PROD",DataAreaId,"T.LedgerTrans","Sum|AmountMST|0","","","","","","","AccountNum|Voucher","120010",$K557)</f>
        <v>-125.3</v>
      </c>
    </row>
    <row r="558" spans="1:13" x14ac:dyDescent="0.25">
      <c r="A558" s="4" t="s">
        <v>295</v>
      </c>
      <c r="B558" s="7" t="str">
        <f>_xll.AtlasFormulas.AtlasFunctions.AtlasTable("PROD",DataAreaId,"T.SalesTable","%CustAccount","","","","","","","SalesId",$A558)</f>
        <v>364-000052</v>
      </c>
      <c r="C558" s="7" t="str">
        <f>_xll.AtlasFormulas.AtlasFunctions.AtlasTable("PROD",DataAreaId,"T.CustTable","%Name","","","","","","","AccountNum",$B558)</f>
        <v>KWS Infra Roosendaal</v>
      </c>
      <c r="D558" s="4" t="s">
        <v>373</v>
      </c>
      <c r="E558" s="4" t="s">
        <v>374</v>
      </c>
      <c r="F558" s="6">
        <v>42870</v>
      </c>
      <c r="G558" s="4" t="s">
        <v>605</v>
      </c>
      <c r="H558" s="9">
        <v>448</v>
      </c>
      <c r="I558" s="6">
        <v>42870</v>
      </c>
      <c r="J558" s="4" t="s">
        <v>897</v>
      </c>
      <c r="K558" s="10" t="s">
        <v>2069</v>
      </c>
      <c r="L558" s="7">
        <f>_xll.AtlasFormulas.AtlasFunctions.AtlasBalance("PROD",DataAreaId,"T.LedgerTrans","Sum|AmountMST|0","","","","","","","AccountNum|Voucher","120010",$J558)</f>
        <v>3406.8</v>
      </c>
      <c r="M558">
        <f>_xll.AtlasFormulas.AtlasFunctions.AtlasBalance("PROD",DataAreaId,"T.LedgerTrans","Sum|AmountMST|0","","","","","","","AccountNum|Voucher","120010",$K558)</f>
        <v>-3406.8</v>
      </c>
    </row>
    <row r="559" spans="1:13" x14ac:dyDescent="0.25">
      <c r="A559" s="4" t="s">
        <v>375</v>
      </c>
      <c r="B559" s="7" t="str">
        <f>_xll.AtlasFormulas.AtlasFunctions.AtlasTable("PROD",DataAreaId,"T.SalesTable","%CustAccount","","","","","","","SalesId",$A559)</f>
        <v>364-000172</v>
      </c>
      <c r="C559" s="7" t="str">
        <f>_xll.AtlasFormulas.AtlasFunctions.AtlasTable("PROD",DataAreaId,"T.CustTable","%Name","","","","","","","AccountNum",$B559)</f>
        <v>VGB Asfalt</v>
      </c>
      <c r="D559" s="4" t="s">
        <v>376</v>
      </c>
      <c r="E559" s="4" t="s">
        <v>377</v>
      </c>
      <c r="F559" s="6">
        <v>42795</v>
      </c>
      <c r="G559" s="4" t="s">
        <v>605</v>
      </c>
      <c r="H559" s="9">
        <v>10</v>
      </c>
      <c r="I559" s="6">
        <v>42797</v>
      </c>
      <c r="J559" s="4" t="s">
        <v>898</v>
      </c>
      <c r="K559" s="10" t="s">
        <v>1698</v>
      </c>
      <c r="L559" s="7">
        <f>_xll.AtlasFormulas.AtlasFunctions.AtlasBalance("PROD",DataAreaId,"T.LedgerTrans","Sum|AmountMST|0","","","","","","","AccountNum|Voucher","120010",$J559)</f>
        <v>75</v>
      </c>
      <c r="M559">
        <f>_xll.AtlasFormulas.AtlasFunctions.AtlasBalance("PROD",DataAreaId,"T.LedgerTrans","Sum|AmountMST|0","","","","","","","AccountNum|Voucher","120010",$K559)</f>
        <v>-75</v>
      </c>
    </row>
    <row r="560" spans="1:13" x14ac:dyDescent="0.25">
      <c r="A560" s="4" t="s">
        <v>378</v>
      </c>
      <c r="B560" s="7" t="str">
        <f>_xll.AtlasFormulas.AtlasFunctions.AtlasTable("PROD",DataAreaId,"T.SalesTable","%CustAccount","","","","","","","SalesId",$A560)</f>
        <v>364-000168</v>
      </c>
      <c r="C560" s="7" t="str">
        <f>_xll.AtlasFormulas.AtlasFunctions.AtlasTable("PROD",DataAreaId,"T.CustTable","%Name","","","","","","","AccountNum",$B560)</f>
        <v>Edilon )(Sedra Contracting bv</v>
      </c>
      <c r="D560" s="4" t="s">
        <v>68</v>
      </c>
      <c r="E560" s="4" t="s">
        <v>67</v>
      </c>
      <c r="F560" s="6">
        <v>42760</v>
      </c>
      <c r="G560" s="4" t="s">
        <v>605</v>
      </c>
      <c r="H560" s="9">
        <v>21</v>
      </c>
      <c r="I560" s="6">
        <v>42760</v>
      </c>
      <c r="J560" s="4" t="s">
        <v>899</v>
      </c>
      <c r="K560" s="10" t="s">
        <v>725</v>
      </c>
      <c r="L560" s="7">
        <f>_xll.AtlasFormulas.AtlasFunctions.AtlasBalance("PROD",DataAreaId,"T.LedgerTrans","Sum|AmountMST|0","","","","","","","AccountNum|Voucher","120010",$J560)</f>
        <v>323.39999999999998</v>
      </c>
      <c r="M560">
        <f>_xll.AtlasFormulas.AtlasFunctions.AtlasBalance("PROD",DataAreaId,"T.LedgerTrans","Sum|AmountMST|0","","","","","","","AccountNum|Voucher","120010",$K560)</f>
        <v>-323.39999999999998</v>
      </c>
    </row>
    <row r="561" spans="1:13" x14ac:dyDescent="0.25">
      <c r="A561" s="4" t="s">
        <v>193</v>
      </c>
      <c r="B561" s="7" t="str">
        <f>_xll.AtlasFormulas.AtlasFunctions.AtlasTable("PROD",DataAreaId,"T.SalesTable","%CustAccount","","","","","","","SalesId",$A561)</f>
        <v>364-000011</v>
      </c>
      <c r="C561" s="7" t="str">
        <f>_xll.AtlasFormulas.AtlasFunctions.AtlasTable("PROD",DataAreaId,"T.CustTable","%Name","","","","","","","AccountNum",$B561)</f>
        <v>Fortius B.K.International bvba</v>
      </c>
      <c r="D561" s="4" t="s">
        <v>68</v>
      </c>
      <c r="E561" s="4" t="s">
        <v>67</v>
      </c>
      <c r="F561" s="6">
        <v>42886</v>
      </c>
      <c r="G561" s="4" t="s">
        <v>605</v>
      </c>
      <c r="H561" s="9">
        <v>30</v>
      </c>
      <c r="I561" s="6">
        <v>42886</v>
      </c>
      <c r="J561" s="4" t="s">
        <v>757</v>
      </c>
      <c r="K561" s="10" t="s">
        <v>2159</v>
      </c>
      <c r="L561" s="7">
        <f>_xll.AtlasFormulas.AtlasFunctions.AtlasBalance("PROD",DataAreaId,"T.LedgerTrans","Sum|AmountMST|0","","","","","","","AccountNum|Voucher","120010",$J561)</f>
        <v>18522</v>
      </c>
      <c r="M561">
        <f>_xll.AtlasFormulas.AtlasFunctions.AtlasBalance("PROD",DataAreaId,"T.LedgerTrans","Sum|AmountMST|0","","","","","","","AccountNum|Voucher","120010",$K561)</f>
        <v>-18522</v>
      </c>
    </row>
    <row r="562" spans="1:13" x14ac:dyDescent="0.25">
      <c r="A562" s="4" t="s">
        <v>193</v>
      </c>
      <c r="B562" s="7" t="str">
        <f>_xll.AtlasFormulas.AtlasFunctions.AtlasTable("PROD",DataAreaId,"T.SalesTable","%CustAccount","","","","","","","SalesId",$A562)</f>
        <v>364-000011</v>
      </c>
      <c r="C562" s="7" t="str">
        <f>_xll.AtlasFormulas.AtlasFunctions.AtlasTable("PROD",DataAreaId,"T.CustTable","%Name","","","","","","","AccountNum",$B562)</f>
        <v>Fortius B.K.International bvba</v>
      </c>
      <c r="D562" s="4" t="s">
        <v>68</v>
      </c>
      <c r="E562" s="4" t="s">
        <v>67</v>
      </c>
      <c r="F562" s="6">
        <v>42886</v>
      </c>
      <c r="G562" s="4" t="s">
        <v>605</v>
      </c>
      <c r="H562" s="9">
        <v>30</v>
      </c>
      <c r="I562" s="6">
        <v>42886</v>
      </c>
      <c r="J562" s="4" t="s">
        <v>757</v>
      </c>
      <c r="K562" s="10" t="s">
        <v>2159</v>
      </c>
      <c r="L562" s="7">
        <f>_xll.AtlasFormulas.AtlasFunctions.AtlasBalance("PROD",DataAreaId,"T.LedgerTrans","Sum|AmountMST|0","","","","","","","AccountNum|Voucher","120010",$J562)</f>
        <v>18522</v>
      </c>
      <c r="M562">
        <f>_xll.AtlasFormulas.AtlasFunctions.AtlasBalance("PROD",DataAreaId,"T.LedgerTrans","Sum|AmountMST|0","","","","","","","AccountNum|Voucher","120010",$K562)</f>
        <v>-18522</v>
      </c>
    </row>
    <row r="563" spans="1:13" x14ac:dyDescent="0.25">
      <c r="A563" s="4" t="s">
        <v>193</v>
      </c>
      <c r="B563" s="7" t="str">
        <f>_xll.AtlasFormulas.AtlasFunctions.AtlasTable("PROD",DataAreaId,"T.SalesTable","%CustAccount","","","","","","","SalesId",$A563)</f>
        <v>364-000011</v>
      </c>
      <c r="C563" s="7" t="str">
        <f>_xll.AtlasFormulas.AtlasFunctions.AtlasTable("PROD",DataAreaId,"T.CustTable","%Name","","","","","","","AccountNum",$B563)</f>
        <v>Fortius B.K.International bvba</v>
      </c>
      <c r="D563" s="4" t="s">
        <v>68</v>
      </c>
      <c r="E563" s="4" t="s">
        <v>67</v>
      </c>
      <c r="F563" s="6">
        <v>42886</v>
      </c>
      <c r="G563" s="4" t="s">
        <v>605</v>
      </c>
      <c r="H563" s="9">
        <v>30</v>
      </c>
      <c r="I563" s="6">
        <v>42886</v>
      </c>
      <c r="J563" s="4" t="s">
        <v>757</v>
      </c>
      <c r="K563" s="10" t="s">
        <v>2159</v>
      </c>
      <c r="L563" s="7">
        <f>_xll.AtlasFormulas.AtlasFunctions.AtlasBalance("PROD",DataAreaId,"T.LedgerTrans","Sum|AmountMST|0","","","","","","","AccountNum|Voucher","120010",$J563)</f>
        <v>18522</v>
      </c>
      <c r="M563">
        <f>_xll.AtlasFormulas.AtlasFunctions.AtlasBalance("PROD",DataAreaId,"T.LedgerTrans","Sum|AmountMST|0","","","","","","","AccountNum|Voucher","120010",$K563)</f>
        <v>-18522</v>
      </c>
    </row>
    <row r="564" spans="1:13" x14ac:dyDescent="0.25">
      <c r="A564" s="4" t="s">
        <v>193</v>
      </c>
      <c r="B564" s="7" t="str">
        <f>_xll.AtlasFormulas.AtlasFunctions.AtlasTable("PROD",DataAreaId,"T.SalesTable","%CustAccount","","","","","","","SalesId",$A564)</f>
        <v>364-000011</v>
      </c>
      <c r="C564" s="7" t="str">
        <f>_xll.AtlasFormulas.AtlasFunctions.AtlasTable("PROD",DataAreaId,"T.CustTable","%Name","","","","","","","AccountNum",$B564)</f>
        <v>Fortius B.K.International bvba</v>
      </c>
      <c r="D564" s="4" t="s">
        <v>68</v>
      </c>
      <c r="E564" s="4" t="s">
        <v>67</v>
      </c>
      <c r="F564" s="6">
        <v>42886</v>
      </c>
      <c r="G564" s="4" t="s">
        <v>605</v>
      </c>
      <c r="H564" s="9">
        <v>30</v>
      </c>
      <c r="I564" s="6">
        <v>42886</v>
      </c>
      <c r="J564" s="4" t="s">
        <v>757</v>
      </c>
      <c r="K564" s="10" t="s">
        <v>2159</v>
      </c>
      <c r="L564" s="7">
        <f>_xll.AtlasFormulas.AtlasFunctions.AtlasBalance("PROD",DataAreaId,"T.LedgerTrans","Sum|AmountMST|0","","","","","","","AccountNum|Voucher","120010",$J564)</f>
        <v>18522</v>
      </c>
      <c r="M564">
        <f>_xll.AtlasFormulas.AtlasFunctions.AtlasBalance("PROD",DataAreaId,"T.LedgerTrans","Sum|AmountMST|0","","","","","","","AccountNum|Voucher","120010",$K564)</f>
        <v>-18522</v>
      </c>
    </row>
    <row r="565" spans="1:13" x14ac:dyDescent="0.25">
      <c r="A565" s="4" t="s">
        <v>193</v>
      </c>
      <c r="B565" s="7" t="str">
        <f>_xll.AtlasFormulas.AtlasFunctions.AtlasTable("PROD",DataAreaId,"T.SalesTable","%CustAccount","","","","","","","SalesId",$A565)</f>
        <v>364-000011</v>
      </c>
      <c r="C565" s="7" t="str">
        <f>_xll.AtlasFormulas.AtlasFunctions.AtlasTable("PROD",DataAreaId,"T.CustTable","%Name","","","","","","","AccountNum",$B565)</f>
        <v>Fortius B.K.International bvba</v>
      </c>
      <c r="D565" s="4" t="s">
        <v>68</v>
      </c>
      <c r="E565" s="4" t="s">
        <v>67</v>
      </c>
      <c r="F565" s="6">
        <v>42886</v>
      </c>
      <c r="G565" s="4" t="s">
        <v>605</v>
      </c>
      <c r="H565" s="9">
        <v>30</v>
      </c>
      <c r="I565" s="6">
        <v>42886</v>
      </c>
      <c r="J565" s="4" t="s">
        <v>757</v>
      </c>
      <c r="K565" s="10" t="s">
        <v>2159</v>
      </c>
      <c r="L565" s="7">
        <f>_xll.AtlasFormulas.AtlasFunctions.AtlasBalance("PROD",DataAreaId,"T.LedgerTrans","Sum|AmountMST|0","","","","","","","AccountNum|Voucher","120010",$J565)</f>
        <v>18522</v>
      </c>
      <c r="M565">
        <f>_xll.AtlasFormulas.AtlasFunctions.AtlasBalance("PROD",DataAreaId,"T.LedgerTrans","Sum|AmountMST|0","","","","","","","AccountNum|Voucher","120010",$K565)</f>
        <v>-18522</v>
      </c>
    </row>
    <row r="566" spans="1:13" x14ac:dyDescent="0.25">
      <c r="A566" s="4" t="s">
        <v>193</v>
      </c>
      <c r="B566" s="7" t="str">
        <f>_xll.AtlasFormulas.AtlasFunctions.AtlasTable("PROD",DataAreaId,"T.SalesTable","%CustAccount","","","","","","","SalesId",$A566)</f>
        <v>364-000011</v>
      </c>
      <c r="C566" s="7" t="str">
        <f>_xll.AtlasFormulas.AtlasFunctions.AtlasTable("PROD",DataAreaId,"T.CustTable","%Name","","","","","","","AccountNum",$B566)</f>
        <v>Fortius B.K.International bvba</v>
      </c>
      <c r="D566" s="4" t="s">
        <v>68</v>
      </c>
      <c r="E566" s="4" t="s">
        <v>67</v>
      </c>
      <c r="F566" s="6">
        <v>42886</v>
      </c>
      <c r="G566" s="4" t="s">
        <v>605</v>
      </c>
      <c r="H566" s="9">
        <v>30</v>
      </c>
      <c r="I566" s="6">
        <v>42886</v>
      </c>
      <c r="J566" s="4" t="s">
        <v>757</v>
      </c>
      <c r="K566" s="10" t="s">
        <v>2159</v>
      </c>
      <c r="L566" s="7">
        <f>_xll.AtlasFormulas.AtlasFunctions.AtlasBalance("PROD",DataAreaId,"T.LedgerTrans","Sum|AmountMST|0","","","","","","","AccountNum|Voucher","120010",$J566)</f>
        <v>18522</v>
      </c>
      <c r="M566">
        <f>_xll.AtlasFormulas.AtlasFunctions.AtlasBalance("PROD",DataAreaId,"T.LedgerTrans","Sum|AmountMST|0","","","","","","","AccountNum|Voucher","120010",$K566)</f>
        <v>-18522</v>
      </c>
    </row>
    <row r="567" spans="1:13" x14ac:dyDescent="0.25">
      <c r="A567" s="4" t="s">
        <v>193</v>
      </c>
      <c r="B567" s="7" t="str">
        <f>_xll.AtlasFormulas.AtlasFunctions.AtlasTable("PROD",DataAreaId,"T.SalesTable","%CustAccount","","","","","","","SalesId",$A567)</f>
        <v>364-000011</v>
      </c>
      <c r="C567" s="7" t="str">
        <f>_xll.AtlasFormulas.AtlasFunctions.AtlasTable("PROD",DataAreaId,"T.CustTable","%Name","","","","","","","AccountNum",$B567)</f>
        <v>Fortius B.K.International bvba</v>
      </c>
      <c r="D567" s="4" t="s">
        <v>68</v>
      </c>
      <c r="E567" s="4" t="s">
        <v>67</v>
      </c>
      <c r="F567" s="6">
        <v>42886</v>
      </c>
      <c r="G567" s="4" t="s">
        <v>605</v>
      </c>
      <c r="H567" s="9">
        <v>30</v>
      </c>
      <c r="I567" s="6">
        <v>42886</v>
      </c>
      <c r="J567" s="4" t="s">
        <v>757</v>
      </c>
      <c r="K567" s="10" t="s">
        <v>2159</v>
      </c>
      <c r="L567" s="7">
        <f>_xll.AtlasFormulas.AtlasFunctions.AtlasBalance("PROD",DataAreaId,"T.LedgerTrans","Sum|AmountMST|0","","","","","","","AccountNum|Voucher","120010",$J567)</f>
        <v>18522</v>
      </c>
      <c r="M567">
        <f>_xll.AtlasFormulas.AtlasFunctions.AtlasBalance("PROD",DataAreaId,"T.LedgerTrans","Sum|AmountMST|0","","","","","","","AccountNum|Voucher","120010",$K567)</f>
        <v>-18522</v>
      </c>
    </row>
    <row r="568" spans="1:13" x14ac:dyDescent="0.25">
      <c r="A568" s="4" t="s">
        <v>193</v>
      </c>
      <c r="B568" s="7" t="str">
        <f>_xll.AtlasFormulas.AtlasFunctions.AtlasTable("PROD",DataAreaId,"T.SalesTable","%CustAccount","","","","","","","SalesId",$A568)</f>
        <v>364-000011</v>
      </c>
      <c r="C568" s="7" t="str">
        <f>_xll.AtlasFormulas.AtlasFunctions.AtlasTable("PROD",DataAreaId,"T.CustTable","%Name","","","","","","","AccountNum",$B568)</f>
        <v>Fortius B.K.International bvba</v>
      </c>
      <c r="D568" s="4" t="s">
        <v>68</v>
      </c>
      <c r="E568" s="4" t="s">
        <v>67</v>
      </c>
      <c r="F568" s="6">
        <v>42886</v>
      </c>
      <c r="G568" s="4" t="s">
        <v>605</v>
      </c>
      <c r="H568" s="9">
        <v>30</v>
      </c>
      <c r="I568" s="6">
        <v>42886</v>
      </c>
      <c r="J568" s="4" t="s">
        <v>757</v>
      </c>
      <c r="K568" s="10" t="s">
        <v>2159</v>
      </c>
      <c r="L568" s="7">
        <f>_xll.AtlasFormulas.AtlasFunctions.AtlasBalance("PROD",DataAreaId,"T.LedgerTrans","Sum|AmountMST|0","","","","","","","AccountNum|Voucher","120010",$J568)</f>
        <v>18522</v>
      </c>
      <c r="M568">
        <f>_xll.AtlasFormulas.AtlasFunctions.AtlasBalance("PROD",DataAreaId,"T.LedgerTrans","Sum|AmountMST|0","","","","","","","AccountNum|Voucher","120010",$K568)</f>
        <v>-18522</v>
      </c>
    </row>
    <row r="569" spans="1:13" x14ac:dyDescent="0.25">
      <c r="A569" s="4" t="s">
        <v>193</v>
      </c>
      <c r="B569" s="7" t="str">
        <f>_xll.AtlasFormulas.AtlasFunctions.AtlasTable("PROD",DataAreaId,"T.SalesTable","%CustAccount","","","","","","","SalesId",$A569)</f>
        <v>364-000011</v>
      </c>
      <c r="C569" s="7" t="str">
        <f>_xll.AtlasFormulas.AtlasFunctions.AtlasTable("PROD",DataAreaId,"T.CustTable","%Name","","","","","","","AccountNum",$B569)</f>
        <v>Fortius B.K.International bvba</v>
      </c>
      <c r="D569" s="4" t="s">
        <v>68</v>
      </c>
      <c r="E569" s="4" t="s">
        <v>67</v>
      </c>
      <c r="F569" s="6">
        <v>42886</v>
      </c>
      <c r="G569" s="4" t="s">
        <v>605</v>
      </c>
      <c r="H569" s="9">
        <v>30</v>
      </c>
      <c r="I569" s="6">
        <v>42886</v>
      </c>
      <c r="J569" s="4" t="s">
        <v>757</v>
      </c>
      <c r="K569" s="10" t="s">
        <v>2159</v>
      </c>
      <c r="L569" s="7">
        <f>_xll.AtlasFormulas.AtlasFunctions.AtlasBalance("PROD",DataAreaId,"T.LedgerTrans","Sum|AmountMST|0","","","","","","","AccountNum|Voucher","120010",$J569)</f>
        <v>18522</v>
      </c>
      <c r="M569">
        <f>_xll.AtlasFormulas.AtlasFunctions.AtlasBalance("PROD",DataAreaId,"T.LedgerTrans","Sum|AmountMST|0","","","","","","","AccountNum|Voucher","120010",$K569)</f>
        <v>-18522</v>
      </c>
    </row>
    <row r="570" spans="1:13" x14ac:dyDescent="0.25">
      <c r="A570" s="4" t="s">
        <v>193</v>
      </c>
      <c r="B570" s="7" t="str">
        <f>_xll.AtlasFormulas.AtlasFunctions.AtlasTable("PROD",DataAreaId,"T.SalesTable","%CustAccount","","","","","","","SalesId",$A570)</f>
        <v>364-000011</v>
      </c>
      <c r="C570" s="7" t="str">
        <f>_xll.AtlasFormulas.AtlasFunctions.AtlasTable("PROD",DataAreaId,"T.CustTable","%Name","","","","","","","AccountNum",$B570)</f>
        <v>Fortius B.K.International bvba</v>
      </c>
      <c r="D570" s="4" t="s">
        <v>68</v>
      </c>
      <c r="E570" s="4" t="s">
        <v>67</v>
      </c>
      <c r="F570" s="6">
        <v>42886</v>
      </c>
      <c r="G570" s="4" t="s">
        <v>605</v>
      </c>
      <c r="H570" s="9">
        <v>30</v>
      </c>
      <c r="I570" s="6">
        <v>42886</v>
      </c>
      <c r="J570" s="4" t="s">
        <v>757</v>
      </c>
      <c r="K570" s="10" t="s">
        <v>2159</v>
      </c>
      <c r="L570" s="7">
        <f>_xll.AtlasFormulas.AtlasFunctions.AtlasBalance("PROD",DataAreaId,"T.LedgerTrans","Sum|AmountMST|0","","","","","","","AccountNum|Voucher","120010",$J570)</f>
        <v>18522</v>
      </c>
      <c r="M570">
        <f>_xll.AtlasFormulas.AtlasFunctions.AtlasBalance("PROD",DataAreaId,"T.LedgerTrans","Sum|AmountMST|0","","","","","","","AccountNum|Voucher","120010",$K570)</f>
        <v>-18522</v>
      </c>
    </row>
    <row r="571" spans="1:13" x14ac:dyDescent="0.25">
      <c r="A571" s="4" t="s">
        <v>193</v>
      </c>
      <c r="B571" s="7" t="str">
        <f>_xll.AtlasFormulas.AtlasFunctions.AtlasTable("PROD",DataAreaId,"T.SalesTable","%CustAccount","","","","","","","SalesId",$A571)</f>
        <v>364-000011</v>
      </c>
      <c r="C571" s="7" t="str">
        <f>_xll.AtlasFormulas.AtlasFunctions.AtlasTable("PROD",DataAreaId,"T.CustTable","%Name","","","","","","","AccountNum",$B571)</f>
        <v>Fortius B.K.International bvba</v>
      </c>
      <c r="D571" s="4" t="s">
        <v>68</v>
      </c>
      <c r="E571" s="4" t="s">
        <v>67</v>
      </c>
      <c r="F571" s="6">
        <v>42886</v>
      </c>
      <c r="G571" s="4" t="s">
        <v>605</v>
      </c>
      <c r="H571" s="9">
        <v>30</v>
      </c>
      <c r="I571" s="6">
        <v>42886</v>
      </c>
      <c r="J571" s="4" t="s">
        <v>757</v>
      </c>
      <c r="K571" s="10" t="s">
        <v>2159</v>
      </c>
      <c r="L571" s="7">
        <f>_xll.AtlasFormulas.AtlasFunctions.AtlasBalance("PROD",DataAreaId,"T.LedgerTrans","Sum|AmountMST|0","","","","","","","AccountNum|Voucher","120010",$J571)</f>
        <v>18522</v>
      </c>
      <c r="M571">
        <f>_xll.AtlasFormulas.AtlasFunctions.AtlasBalance("PROD",DataAreaId,"T.LedgerTrans","Sum|AmountMST|0","","","","","","","AccountNum|Voucher","120010",$K571)</f>
        <v>-18522</v>
      </c>
    </row>
    <row r="572" spans="1:13" x14ac:dyDescent="0.25">
      <c r="A572" s="4" t="s">
        <v>193</v>
      </c>
      <c r="B572" s="7" t="str">
        <f>_xll.AtlasFormulas.AtlasFunctions.AtlasTable("PROD",DataAreaId,"T.SalesTable","%CustAccount","","","","","","","SalesId",$A572)</f>
        <v>364-000011</v>
      </c>
      <c r="C572" s="7" t="str">
        <f>_xll.AtlasFormulas.AtlasFunctions.AtlasTable("PROD",DataAreaId,"T.CustTable","%Name","","","","","","","AccountNum",$B572)</f>
        <v>Fortius B.K.International bvba</v>
      </c>
      <c r="D572" s="4" t="s">
        <v>68</v>
      </c>
      <c r="E572" s="4" t="s">
        <v>67</v>
      </c>
      <c r="F572" s="6">
        <v>42886</v>
      </c>
      <c r="G572" s="4" t="s">
        <v>605</v>
      </c>
      <c r="H572" s="9">
        <v>30</v>
      </c>
      <c r="I572" s="6">
        <v>42886</v>
      </c>
      <c r="J572" s="4" t="s">
        <v>757</v>
      </c>
      <c r="K572" s="10" t="s">
        <v>2159</v>
      </c>
      <c r="L572" s="7">
        <f>_xll.AtlasFormulas.AtlasFunctions.AtlasBalance("PROD",DataAreaId,"T.LedgerTrans","Sum|AmountMST|0","","","","","","","AccountNum|Voucher","120010",$J572)</f>
        <v>18522</v>
      </c>
      <c r="M572">
        <f>_xll.AtlasFormulas.AtlasFunctions.AtlasBalance("PROD",DataAreaId,"T.LedgerTrans","Sum|AmountMST|0","","","","","","","AccountNum|Voucher","120010",$K572)</f>
        <v>-18522</v>
      </c>
    </row>
    <row r="573" spans="1:13" x14ac:dyDescent="0.25">
      <c r="A573" s="4" t="s">
        <v>193</v>
      </c>
      <c r="B573" s="7" t="str">
        <f>_xll.AtlasFormulas.AtlasFunctions.AtlasTable("PROD",DataAreaId,"T.SalesTable","%CustAccount","","","","","","","SalesId",$A573)</f>
        <v>364-000011</v>
      </c>
      <c r="C573" s="7" t="str">
        <f>_xll.AtlasFormulas.AtlasFunctions.AtlasTable("PROD",DataAreaId,"T.CustTable","%Name","","","","","","","AccountNum",$B573)</f>
        <v>Fortius B.K.International bvba</v>
      </c>
      <c r="D573" s="4" t="s">
        <v>68</v>
      </c>
      <c r="E573" s="4" t="s">
        <v>67</v>
      </c>
      <c r="F573" s="6">
        <v>42886</v>
      </c>
      <c r="G573" s="4" t="s">
        <v>605</v>
      </c>
      <c r="H573" s="9">
        <v>30</v>
      </c>
      <c r="I573" s="6">
        <v>42886</v>
      </c>
      <c r="J573" s="4" t="s">
        <v>757</v>
      </c>
      <c r="K573" s="10" t="s">
        <v>2159</v>
      </c>
      <c r="L573" s="7">
        <f>_xll.AtlasFormulas.AtlasFunctions.AtlasBalance("PROD",DataAreaId,"T.LedgerTrans","Sum|AmountMST|0","","","","","","","AccountNum|Voucher","120010",$J573)</f>
        <v>18522</v>
      </c>
      <c r="M573">
        <f>_xll.AtlasFormulas.AtlasFunctions.AtlasBalance("PROD",DataAreaId,"T.LedgerTrans","Sum|AmountMST|0","","","","","","","AccountNum|Voucher","120010",$K573)</f>
        <v>-18522</v>
      </c>
    </row>
    <row r="574" spans="1:13" x14ac:dyDescent="0.25">
      <c r="A574" s="4" t="s">
        <v>193</v>
      </c>
      <c r="B574" s="7" t="str">
        <f>_xll.AtlasFormulas.AtlasFunctions.AtlasTable("PROD",DataAreaId,"T.SalesTable","%CustAccount","","","","","","","SalesId",$A574)</f>
        <v>364-000011</v>
      </c>
      <c r="C574" s="7" t="str">
        <f>_xll.AtlasFormulas.AtlasFunctions.AtlasTable("PROD",DataAreaId,"T.CustTable","%Name","","","","","","","AccountNum",$B574)</f>
        <v>Fortius B.K.International bvba</v>
      </c>
      <c r="D574" s="4" t="s">
        <v>68</v>
      </c>
      <c r="E574" s="4" t="s">
        <v>67</v>
      </c>
      <c r="F574" s="6">
        <v>42886</v>
      </c>
      <c r="G574" s="4" t="s">
        <v>605</v>
      </c>
      <c r="H574" s="9">
        <v>30</v>
      </c>
      <c r="I574" s="6">
        <v>42886</v>
      </c>
      <c r="J574" s="4" t="s">
        <v>757</v>
      </c>
      <c r="K574" s="10" t="s">
        <v>2159</v>
      </c>
      <c r="L574" s="7">
        <f>_xll.AtlasFormulas.AtlasFunctions.AtlasBalance("PROD",DataAreaId,"T.LedgerTrans","Sum|AmountMST|0","","","","","","","AccountNum|Voucher","120010",$J574)</f>
        <v>18522</v>
      </c>
      <c r="M574">
        <f>_xll.AtlasFormulas.AtlasFunctions.AtlasBalance("PROD",DataAreaId,"T.LedgerTrans","Sum|AmountMST|0","","","","","","","AccountNum|Voucher","120010",$K574)</f>
        <v>-18522</v>
      </c>
    </row>
    <row r="575" spans="1:13" x14ac:dyDescent="0.25">
      <c r="A575" s="4" t="s">
        <v>193</v>
      </c>
      <c r="B575" s="7" t="str">
        <f>_xll.AtlasFormulas.AtlasFunctions.AtlasTable("PROD",DataAreaId,"T.SalesTable","%CustAccount","","","","","","","SalesId",$A575)</f>
        <v>364-000011</v>
      </c>
      <c r="C575" s="7" t="str">
        <f>_xll.AtlasFormulas.AtlasFunctions.AtlasTable("PROD",DataAreaId,"T.CustTable","%Name","","","","","","","AccountNum",$B575)</f>
        <v>Fortius B.K.International bvba</v>
      </c>
      <c r="D575" s="4" t="s">
        <v>68</v>
      </c>
      <c r="E575" s="4" t="s">
        <v>67</v>
      </c>
      <c r="F575" s="6">
        <v>42886</v>
      </c>
      <c r="G575" s="4" t="s">
        <v>605</v>
      </c>
      <c r="H575" s="9">
        <v>30</v>
      </c>
      <c r="I575" s="6">
        <v>42886</v>
      </c>
      <c r="J575" s="4" t="s">
        <v>757</v>
      </c>
      <c r="K575" s="10" t="s">
        <v>2159</v>
      </c>
      <c r="L575" s="7">
        <f>_xll.AtlasFormulas.AtlasFunctions.AtlasBalance("PROD",DataAreaId,"T.LedgerTrans","Sum|AmountMST|0","","","","","","","AccountNum|Voucher","120010",$J575)</f>
        <v>18522</v>
      </c>
      <c r="M575">
        <f>_xll.AtlasFormulas.AtlasFunctions.AtlasBalance("PROD",DataAreaId,"T.LedgerTrans","Sum|AmountMST|0","","","","","","","AccountNum|Voucher","120010",$K575)</f>
        <v>-18522</v>
      </c>
    </row>
    <row r="576" spans="1:13" x14ac:dyDescent="0.25">
      <c r="A576" s="4" t="s">
        <v>193</v>
      </c>
      <c r="B576" s="7" t="str">
        <f>_xll.AtlasFormulas.AtlasFunctions.AtlasTable("PROD",DataAreaId,"T.SalesTable","%CustAccount","","","","","","","SalesId",$A576)</f>
        <v>364-000011</v>
      </c>
      <c r="C576" s="7" t="str">
        <f>_xll.AtlasFormulas.AtlasFunctions.AtlasTable("PROD",DataAreaId,"T.CustTable","%Name","","","","","","","AccountNum",$B576)</f>
        <v>Fortius B.K.International bvba</v>
      </c>
      <c r="D576" s="4" t="s">
        <v>68</v>
      </c>
      <c r="E576" s="4" t="s">
        <v>67</v>
      </c>
      <c r="F576" s="6">
        <v>42886</v>
      </c>
      <c r="G576" s="4" t="s">
        <v>605</v>
      </c>
      <c r="H576" s="9">
        <v>30</v>
      </c>
      <c r="I576" s="6">
        <v>42886</v>
      </c>
      <c r="J576" s="4" t="s">
        <v>757</v>
      </c>
      <c r="K576" s="10" t="s">
        <v>2159</v>
      </c>
      <c r="L576" s="7">
        <f>_xll.AtlasFormulas.AtlasFunctions.AtlasBalance("PROD",DataAreaId,"T.LedgerTrans","Sum|AmountMST|0","","","","","","","AccountNum|Voucher","120010",$J576)</f>
        <v>18522</v>
      </c>
      <c r="M576">
        <f>_xll.AtlasFormulas.AtlasFunctions.AtlasBalance("PROD",DataAreaId,"T.LedgerTrans","Sum|AmountMST|0","","","","","","","AccountNum|Voucher","120010",$K576)</f>
        <v>-18522</v>
      </c>
    </row>
    <row r="577" spans="1:13" x14ac:dyDescent="0.25">
      <c r="A577" s="4" t="s">
        <v>193</v>
      </c>
      <c r="B577" s="7" t="str">
        <f>_xll.AtlasFormulas.AtlasFunctions.AtlasTable("PROD",DataAreaId,"T.SalesTable","%CustAccount","","","","","","","SalesId",$A577)</f>
        <v>364-000011</v>
      </c>
      <c r="C577" s="7" t="str">
        <f>_xll.AtlasFormulas.AtlasFunctions.AtlasTable("PROD",DataAreaId,"T.CustTable","%Name","","","","","","","AccountNum",$B577)</f>
        <v>Fortius B.K.International bvba</v>
      </c>
      <c r="D577" s="4" t="s">
        <v>68</v>
      </c>
      <c r="E577" s="4" t="s">
        <v>67</v>
      </c>
      <c r="F577" s="6">
        <v>42886</v>
      </c>
      <c r="G577" s="4" t="s">
        <v>605</v>
      </c>
      <c r="H577" s="9">
        <v>30</v>
      </c>
      <c r="I577" s="6">
        <v>42886</v>
      </c>
      <c r="J577" s="4" t="s">
        <v>757</v>
      </c>
      <c r="K577" s="10" t="s">
        <v>2159</v>
      </c>
      <c r="L577" s="7">
        <f>_xll.AtlasFormulas.AtlasFunctions.AtlasBalance("PROD",DataAreaId,"T.LedgerTrans","Sum|AmountMST|0","","","","","","","AccountNum|Voucher","120010",$J577)</f>
        <v>18522</v>
      </c>
      <c r="M577">
        <f>_xll.AtlasFormulas.AtlasFunctions.AtlasBalance("PROD",DataAreaId,"T.LedgerTrans","Sum|AmountMST|0","","","","","","","AccountNum|Voucher","120010",$K577)</f>
        <v>-18522</v>
      </c>
    </row>
    <row r="578" spans="1:13" x14ac:dyDescent="0.25">
      <c r="A578" s="4" t="s">
        <v>193</v>
      </c>
      <c r="B578" s="7" t="str">
        <f>_xll.AtlasFormulas.AtlasFunctions.AtlasTable("PROD",DataAreaId,"T.SalesTable","%CustAccount","","","","","","","SalesId",$A578)</f>
        <v>364-000011</v>
      </c>
      <c r="C578" s="7" t="str">
        <f>_xll.AtlasFormulas.AtlasFunctions.AtlasTable("PROD",DataAreaId,"T.CustTable","%Name","","","","","","","AccountNum",$B578)</f>
        <v>Fortius B.K.International bvba</v>
      </c>
      <c r="D578" s="4" t="s">
        <v>68</v>
      </c>
      <c r="E578" s="4" t="s">
        <v>67</v>
      </c>
      <c r="F578" s="6">
        <v>42886</v>
      </c>
      <c r="G578" s="4" t="s">
        <v>605</v>
      </c>
      <c r="H578" s="9">
        <v>30</v>
      </c>
      <c r="I578" s="6">
        <v>42886</v>
      </c>
      <c r="J578" s="4" t="s">
        <v>757</v>
      </c>
      <c r="K578" s="10" t="s">
        <v>2159</v>
      </c>
      <c r="L578" s="7">
        <f>_xll.AtlasFormulas.AtlasFunctions.AtlasBalance("PROD",DataAreaId,"T.LedgerTrans","Sum|AmountMST|0","","","","","","","AccountNum|Voucher","120010",$J578)</f>
        <v>18522</v>
      </c>
      <c r="M578">
        <f>_xll.AtlasFormulas.AtlasFunctions.AtlasBalance("PROD",DataAreaId,"T.LedgerTrans","Sum|AmountMST|0","","","","","","","AccountNum|Voucher","120010",$K578)</f>
        <v>-18522</v>
      </c>
    </row>
    <row r="579" spans="1:13" x14ac:dyDescent="0.25">
      <c r="A579" s="4" t="s">
        <v>193</v>
      </c>
      <c r="B579" s="7" t="str">
        <f>_xll.AtlasFormulas.AtlasFunctions.AtlasTable("PROD",DataAreaId,"T.SalesTable","%CustAccount","","","","","","","SalesId",$A579)</f>
        <v>364-000011</v>
      </c>
      <c r="C579" s="7" t="str">
        <f>_xll.AtlasFormulas.AtlasFunctions.AtlasTable("PROD",DataAreaId,"T.CustTable","%Name","","","","","","","AccountNum",$B579)</f>
        <v>Fortius B.K.International bvba</v>
      </c>
      <c r="D579" s="4" t="s">
        <v>68</v>
      </c>
      <c r="E579" s="4" t="s">
        <v>67</v>
      </c>
      <c r="F579" s="6">
        <v>42886</v>
      </c>
      <c r="G579" s="4" t="s">
        <v>605</v>
      </c>
      <c r="H579" s="9">
        <v>30</v>
      </c>
      <c r="I579" s="6">
        <v>42886</v>
      </c>
      <c r="J579" s="4" t="s">
        <v>757</v>
      </c>
      <c r="K579" s="10" t="s">
        <v>2159</v>
      </c>
      <c r="L579" s="7">
        <f>_xll.AtlasFormulas.AtlasFunctions.AtlasBalance("PROD",DataAreaId,"T.LedgerTrans","Sum|AmountMST|0","","","","","","","AccountNum|Voucher","120010",$J579)</f>
        <v>18522</v>
      </c>
      <c r="M579">
        <f>_xll.AtlasFormulas.AtlasFunctions.AtlasBalance("PROD",DataAreaId,"T.LedgerTrans","Sum|AmountMST|0","","","","","","","AccountNum|Voucher","120010",$K579)</f>
        <v>-18522</v>
      </c>
    </row>
    <row r="580" spans="1:13" x14ac:dyDescent="0.25">
      <c r="A580" s="4" t="s">
        <v>193</v>
      </c>
      <c r="B580" s="7" t="str">
        <f>_xll.AtlasFormulas.AtlasFunctions.AtlasTable("PROD",DataAreaId,"T.SalesTable","%CustAccount","","","","","","","SalesId",$A580)</f>
        <v>364-000011</v>
      </c>
      <c r="C580" s="7" t="str">
        <f>_xll.AtlasFormulas.AtlasFunctions.AtlasTable("PROD",DataAreaId,"T.CustTable","%Name","","","","","","","AccountNum",$B580)</f>
        <v>Fortius B.K.International bvba</v>
      </c>
      <c r="D580" s="4" t="s">
        <v>68</v>
      </c>
      <c r="E580" s="4" t="s">
        <v>67</v>
      </c>
      <c r="F580" s="6">
        <v>42886</v>
      </c>
      <c r="G580" s="4" t="s">
        <v>605</v>
      </c>
      <c r="H580" s="9">
        <v>30</v>
      </c>
      <c r="I580" s="6">
        <v>42886</v>
      </c>
      <c r="J580" s="4" t="s">
        <v>757</v>
      </c>
      <c r="K580" s="10" t="s">
        <v>2159</v>
      </c>
      <c r="L580" s="7">
        <f>_xll.AtlasFormulas.AtlasFunctions.AtlasBalance("PROD",DataAreaId,"T.LedgerTrans","Sum|AmountMST|0","","","","","","","AccountNum|Voucher","120010",$J580)</f>
        <v>18522</v>
      </c>
      <c r="M580">
        <f>_xll.AtlasFormulas.AtlasFunctions.AtlasBalance("PROD",DataAreaId,"T.LedgerTrans","Sum|AmountMST|0","","","","","","","AccountNum|Voucher","120010",$K580)</f>
        <v>-18522</v>
      </c>
    </row>
    <row r="581" spans="1:13" x14ac:dyDescent="0.25">
      <c r="A581" s="4" t="s">
        <v>193</v>
      </c>
      <c r="B581" s="7" t="str">
        <f>_xll.AtlasFormulas.AtlasFunctions.AtlasTable("PROD",DataAreaId,"T.SalesTable","%CustAccount","","","","","","","SalesId",$A581)</f>
        <v>364-000011</v>
      </c>
      <c r="C581" s="7" t="str">
        <f>_xll.AtlasFormulas.AtlasFunctions.AtlasTable("PROD",DataAreaId,"T.CustTable","%Name","","","","","","","AccountNum",$B581)</f>
        <v>Fortius B.K.International bvba</v>
      </c>
      <c r="D581" s="4" t="s">
        <v>68</v>
      </c>
      <c r="E581" s="4" t="s">
        <v>67</v>
      </c>
      <c r="F581" s="6">
        <v>42886</v>
      </c>
      <c r="G581" s="4" t="s">
        <v>605</v>
      </c>
      <c r="H581" s="9">
        <v>30</v>
      </c>
      <c r="I581" s="6">
        <v>42886</v>
      </c>
      <c r="J581" s="4" t="s">
        <v>757</v>
      </c>
      <c r="K581" s="10" t="s">
        <v>2159</v>
      </c>
      <c r="L581" s="7">
        <f>_xll.AtlasFormulas.AtlasFunctions.AtlasBalance("PROD",DataAreaId,"T.LedgerTrans","Sum|AmountMST|0","","","","","","","AccountNum|Voucher","120010",$J581)</f>
        <v>18522</v>
      </c>
      <c r="M581">
        <f>_xll.AtlasFormulas.AtlasFunctions.AtlasBalance("PROD",DataAreaId,"T.LedgerTrans","Sum|AmountMST|0","","","","","","","AccountNum|Voucher","120010",$K581)</f>
        <v>-18522</v>
      </c>
    </row>
    <row r="582" spans="1:13" x14ac:dyDescent="0.25">
      <c r="A582" s="4" t="s">
        <v>193</v>
      </c>
      <c r="B582" s="7" t="str">
        <f>_xll.AtlasFormulas.AtlasFunctions.AtlasTable("PROD",DataAreaId,"T.SalesTable","%CustAccount","","","","","","","SalesId",$A582)</f>
        <v>364-000011</v>
      </c>
      <c r="C582" s="7" t="str">
        <f>_xll.AtlasFormulas.AtlasFunctions.AtlasTable("PROD",DataAreaId,"T.CustTable","%Name","","","","","","","AccountNum",$B582)</f>
        <v>Fortius B.K.International bvba</v>
      </c>
      <c r="D582" s="4" t="s">
        <v>68</v>
      </c>
      <c r="E582" s="4" t="s">
        <v>67</v>
      </c>
      <c r="F582" s="6">
        <v>42886</v>
      </c>
      <c r="G582" s="4" t="s">
        <v>605</v>
      </c>
      <c r="H582" s="9">
        <v>30</v>
      </c>
      <c r="I582" s="6">
        <v>42886</v>
      </c>
      <c r="J582" s="4" t="s">
        <v>757</v>
      </c>
      <c r="K582" s="10" t="s">
        <v>2159</v>
      </c>
      <c r="L582" s="7">
        <f>_xll.AtlasFormulas.AtlasFunctions.AtlasBalance("PROD",DataAreaId,"T.LedgerTrans","Sum|AmountMST|0","","","","","","","AccountNum|Voucher","120010",$J582)</f>
        <v>18522</v>
      </c>
      <c r="M582">
        <f>_xll.AtlasFormulas.AtlasFunctions.AtlasBalance("PROD",DataAreaId,"T.LedgerTrans","Sum|AmountMST|0","","","","","","","AccountNum|Voucher","120010",$K582)</f>
        <v>-18522</v>
      </c>
    </row>
    <row r="583" spans="1:13" x14ac:dyDescent="0.25">
      <c r="A583" s="4" t="s">
        <v>193</v>
      </c>
      <c r="B583" s="7" t="str">
        <f>_xll.AtlasFormulas.AtlasFunctions.AtlasTable("PROD",DataAreaId,"T.SalesTable","%CustAccount","","","","","","","SalesId",$A583)</f>
        <v>364-000011</v>
      </c>
      <c r="C583" s="7" t="str">
        <f>_xll.AtlasFormulas.AtlasFunctions.AtlasTable("PROD",DataAreaId,"T.CustTable","%Name","","","","","","","AccountNum",$B583)</f>
        <v>Fortius B.K.International bvba</v>
      </c>
      <c r="D583" s="4" t="s">
        <v>68</v>
      </c>
      <c r="E583" s="4" t="s">
        <v>67</v>
      </c>
      <c r="F583" s="6">
        <v>42886</v>
      </c>
      <c r="G583" s="4" t="s">
        <v>605</v>
      </c>
      <c r="H583" s="9">
        <v>30</v>
      </c>
      <c r="I583" s="6">
        <v>42886</v>
      </c>
      <c r="J583" s="4" t="s">
        <v>757</v>
      </c>
      <c r="K583" s="10" t="s">
        <v>2159</v>
      </c>
      <c r="L583" s="7">
        <f>_xll.AtlasFormulas.AtlasFunctions.AtlasBalance("PROD",DataAreaId,"T.LedgerTrans","Sum|AmountMST|0","","","","","","","AccountNum|Voucher","120010",$J583)</f>
        <v>18522</v>
      </c>
      <c r="M583">
        <f>_xll.AtlasFormulas.AtlasFunctions.AtlasBalance("PROD",DataAreaId,"T.LedgerTrans","Sum|AmountMST|0","","","","","","","AccountNum|Voucher","120010",$K583)</f>
        <v>-18522</v>
      </c>
    </row>
    <row r="584" spans="1:13" x14ac:dyDescent="0.25">
      <c r="A584" s="4" t="s">
        <v>193</v>
      </c>
      <c r="B584" s="7" t="str">
        <f>_xll.AtlasFormulas.AtlasFunctions.AtlasTable("PROD",DataAreaId,"T.SalesTable","%CustAccount","","","","","","","SalesId",$A584)</f>
        <v>364-000011</v>
      </c>
      <c r="C584" s="7" t="str">
        <f>_xll.AtlasFormulas.AtlasFunctions.AtlasTable("PROD",DataAreaId,"T.CustTable","%Name","","","","","","","AccountNum",$B584)</f>
        <v>Fortius B.K.International bvba</v>
      </c>
      <c r="D584" s="4" t="s">
        <v>68</v>
      </c>
      <c r="E584" s="4" t="s">
        <v>67</v>
      </c>
      <c r="F584" s="6">
        <v>42886</v>
      </c>
      <c r="G584" s="4" t="s">
        <v>605</v>
      </c>
      <c r="H584" s="9">
        <v>30</v>
      </c>
      <c r="I584" s="6">
        <v>42886</v>
      </c>
      <c r="J584" s="4" t="s">
        <v>757</v>
      </c>
      <c r="K584" s="10" t="s">
        <v>2159</v>
      </c>
      <c r="L584" s="7">
        <f>_xll.AtlasFormulas.AtlasFunctions.AtlasBalance("PROD",DataAreaId,"T.LedgerTrans","Sum|AmountMST|0","","","","","","","AccountNum|Voucher","120010",$J584)</f>
        <v>18522</v>
      </c>
      <c r="M584">
        <f>_xll.AtlasFormulas.AtlasFunctions.AtlasBalance("PROD",DataAreaId,"T.LedgerTrans","Sum|AmountMST|0","","","","","","","AccountNum|Voucher","120010",$K584)</f>
        <v>-18522</v>
      </c>
    </row>
    <row r="585" spans="1:13" x14ac:dyDescent="0.25">
      <c r="A585" s="4" t="s">
        <v>193</v>
      </c>
      <c r="B585" s="7" t="str">
        <f>_xll.AtlasFormulas.AtlasFunctions.AtlasTable("PROD",DataAreaId,"T.SalesTable","%CustAccount","","","","","","","SalesId",$A585)</f>
        <v>364-000011</v>
      </c>
      <c r="C585" s="7" t="str">
        <f>_xll.AtlasFormulas.AtlasFunctions.AtlasTable("PROD",DataAreaId,"T.CustTable","%Name","","","","","","","AccountNum",$B585)</f>
        <v>Fortius B.K.International bvba</v>
      </c>
      <c r="D585" s="4" t="s">
        <v>68</v>
      </c>
      <c r="E585" s="4" t="s">
        <v>67</v>
      </c>
      <c r="F585" s="6">
        <v>42886</v>
      </c>
      <c r="G585" s="4" t="s">
        <v>605</v>
      </c>
      <c r="H585" s="9">
        <v>30</v>
      </c>
      <c r="I585" s="6">
        <v>42886</v>
      </c>
      <c r="J585" s="4" t="s">
        <v>757</v>
      </c>
      <c r="K585" s="10" t="s">
        <v>2159</v>
      </c>
      <c r="L585" s="7">
        <f>_xll.AtlasFormulas.AtlasFunctions.AtlasBalance("PROD",DataAreaId,"T.LedgerTrans","Sum|AmountMST|0","","","","","","","AccountNum|Voucher","120010",$J585)</f>
        <v>18522</v>
      </c>
      <c r="M585">
        <f>_xll.AtlasFormulas.AtlasFunctions.AtlasBalance("PROD",DataAreaId,"T.LedgerTrans","Sum|AmountMST|0","","","","","","","AccountNum|Voucher","120010",$K585)</f>
        <v>-18522</v>
      </c>
    </row>
    <row r="586" spans="1:13" x14ac:dyDescent="0.25">
      <c r="A586" s="4" t="s">
        <v>193</v>
      </c>
      <c r="B586" s="7" t="str">
        <f>_xll.AtlasFormulas.AtlasFunctions.AtlasTable("PROD",DataAreaId,"T.SalesTable","%CustAccount","","","","","","","SalesId",$A586)</f>
        <v>364-000011</v>
      </c>
      <c r="C586" s="7" t="str">
        <f>_xll.AtlasFormulas.AtlasFunctions.AtlasTable("PROD",DataAreaId,"T.CustTable","%Name","","","","","","","AccountNum",$B586)</f>
        <v>Fortius B.K.International bvba</v>
      </c>
      <c r="D586" s="4" t="s">
        <v>68</v>
      </c>
      <c r="E586" s="4" t="s">
        <v>67</v>
      </c>
      <c r="F586" s="6">
        <v>42886</v>
      </c>
      <c r="G586" s="4" t="s">
        <v>605</v>
      </c>
      <c r="H586" s="9">
        <v>30</v>
      </c>
      <c r="I586" s="6">
        <v>42886</v>
      </c>
      <c r="J586" s="4" t="s">
        <v>757</v>
      </c>
      <c r="K586" s="10" t="s">
        <v>2159</v>
      </c>
      <c r="L586" s="7">
        <f>_xll.AtlasFormulas.AtlasFunctions.AtlasBalance("PROD",DataAreaId,"T.LedgerTrans","Sum|AmountMST|0","","","","","","","AccountNum|Voucher","120010",$J586)</f>
        <v>18522</v>
      </c>
      <c r="M586">
        <f>_xll.AtlasFormulas.AtlasFunctions.AtlasBalance("PROD",DataAreaId,"T.LedgerTrans","Sum|AmountMST|0","","","","","","","AccountNum|Voucher","120010",$K586)</f>
        <v>-18522</v>
      </c>
    </row>
    <row r="587" spans="1:13" x14ac:dyDescent="0.25">
      <c r="A587" s="4" t="s">
        <v>193</v>
      </c>
      <c r="B587" s="7" t="str">
        <f>_xll.AtlasFormulas.AtlasFunctions.AtlasTable("PROD",DataAreaId,"T.SalesTable","%CustAccount","","","","","","","SalesId",$A587)</f>
        <v>364-000011</v>
      </c>
      <c r="C587" s="7" t="str">
        <f>_xll.AtlasFormulas.AtlasFunctions.AtlasTable("PROD",DataAreaId,"T.CustTable","%Name","","","","","","","AccountNum",$B587)</f>
        <v>Fortius B.K.International bvba</v>
      </c>
      <c r="D587" s="4" t="s">
        <v>68</v>
      </c>
      <c r="E587" s="4" t="s">
        <v>67</v>
      </c>
      <c r="F587" s="6">
        <v>42886</v>
      </c>
      <c r="G587" s="4" t="s">
        <v>605</v>
      </c>
      <c r="H587" s="9">
        <v>30</v>
      </c>
      <c r="I587" s="6">
        <v>42886</v>
      </c>
      <c r="J587" s="4" t="s">
        <v>757</v>
      </c>
      <c r="K587" s="10" t="s">
        <v>2159</v>
      </c>
      <c r="L587" s="7">
        <f>_xll.AtlasFormulas.AtlasFunctions.AtlasBalance("PROD",DataAreaId,"T.LedgerTrans","Sum|AmountMST|0","","","","","","","AccountNum|Voucher","120010",$J587)</f>
        <v>18522</v>
      </c>
      <c r="M587">
        <f>_xll.AtlasFormulas.AtlasFunctions.AtlasBalance("PROD",DataAreaId,"T.LedgerTrans","Sum|AmountMST|0","","","","","","","AccountNum|Voucher","120010",$K587)</f>
        <v>-18522</v>
      </c>
    </row>
    <row r="588" spans="1:13" x14ac:dyDescent="0.25">
      <c r="A588" s="4" t="s">
        <v>193</v>
      </c>
      <c r="B588" s="7" t="str">
        <f>_xll.AtlasFormulas.AtlasFunctions.AtlasTable("PROD",DataAreaId,"T.SalesTable","%CustAccount","","","","","","","SalesId",$A588)</f>
        <v>364-000011</v>
      </c>
      <c r="C588" s="7" t="str">
        <f>_xll.AtlasFormulas.AtlasFunctions.AtlasTable("PROD",DataAreaId,"T.CustTable","%Name","","","","","","","AccountNum",$B588)</f>
        <v>Fortius B.K.International bvba</v>
      </c>
      <c r="D588" s="4" t="s">
        <v>68</v>
      </c>
      <c r="E588" s="4" t="s">
        <v>67</v>
      </c>
      <c r="F588" s="6">
        <v>42886</v>
      </c>
      <c r="G588" s="4" t="s">
        <v>605</v>
      </c>
      <c r="H588" s="9">
        <v>30</v>
      </c>
      <c r="I588" s="6">
        <v>42886</v>
      </c>
      <c r="J588" s="4" t="s">
        <v>757</v>
      </c>
      <c r="K588" s="10" t="s">
        <v>2159</v>
      </c>
      <c r="L588" s="7">
        <f>_xll.AtlasFormulas.AtlasFunctions.AtlasBalance("PROD",DataAreaId,"T.LedgerTrans","Sum|AmountMST|0","","","","","","","AccountNum|Voucher","120010",$J588)</f>
        <v>18522</v>
      </c>
      <c r="M588">
        <f>_xll.AtlasFormulas.AtlasFunctions.AtlasBalance("PROD",DataAreaId,"T.LedgerTrans","Sum|AmountMST|0","","","","","","","AccountNum|Voucher","120010",$K588)</f>
        <v>-18522</v>
      </c>
    </row>
    <row r="589" spans="1:13" x14ac:dyDescent="0.25">
      <c r="A589" s="4" t="s">
        <v>193</v>
      </c>
      <c r="B589" s="7" t="str">
        <f>_xll.AtlasFormulas.AtlasFunctions.AtlasTable("PROD",DataAreaId,"T.SalesTable","%CustAccount","","","","","","","SalesId",$A589)</f>
        <v>364-000011</v>
      </c>
      <c r="C589" s="7" t="str">
        <f>_xll.AtlasFormulas.AtlasFunctions.AtlasTable("PROD",DataAreaId,"T.CustTable","%Name","","","","","","","AccountNum",$B589)</f>
        <v>Fortius B.K.International bvba</v>
      </c>
      <c r="D589" s="4" t="s">
        <v>68</v>
      </c>
      <c r="E589" s="4" t="s">
        <v>67</v>
      </c>
      <c r="F589" s="6">
        <v>42886</v>
      </c>
      <c r="G589" s="4" t="s">
        <v>605</v>
      </c>
      <c r="H589" s="9">
        <v>30</v>
      </c>
      <c r="I589" s="6">
        <v>42886</v>
      </c>
      <c r="J589" s="4" t="s">
        <v>757</v>
      </c>
      <c r="K589" s="10" t="s">
        <v>2159</v>
      </c>
      <c r="L589" s="7">
        <f>_xll.AtlasFormulas.AtlasFunctions.AtlasBalance("PROD",DataAreaId,"T.LedgerTrans","Sum|AmountMST|0","","","","","","","AccountNum|Voucher","120010",$J589)</f>
        <v>18522</v>
      </c>
      <c r="M589">
        <f>_xll.AtlasFormulas.AtlasFunctions.AtlasBalance("PROD",DataAreaId,"T.LedgerTrans","Sum|AmountMST|0","","","","","","","AccountNum|Voucher","120010",$K589)</f>
        <v>-18522</v>
      </c>
    </row>
    <row r="590" spans="1:13" x14ac:dyDescent="0.25">
      <c r="A590" s="4" t="s">
        <v>193</v>
      </c>
      <c r="B590" s="7" t="str">
        <f>_xll.AtlasFormulas.AtlasFunctions.AtlasTable("PROD",DataAreaId,"T.SalesTable","%CustAccount","","","","","","","SalesId",$A590)</f>
        <v>364-000011</v>
      </c>
      <c r="C590" s="7" t="str">
        <f>_xll.AtlasFormulas.AtlasFunctions.AtlasTable("PROD",DataAreaId,"T.CustTable","%Name","","","","","","","AccountNum",$B590)</f>
        <v>Fortius B.K.International bvba</v>
      </c>
      <c r="D590" s="4" t="s">
        <v>68</v>
      </c>
      <c r="E590" s="4" t="s">
        <v>67</v>
      </c>
      <c r="F590" s="6">
        <v>42886</v>
      </c>
      <c r="G590" s="4" t="s">
        <v>605</v>
      </c>
      <c r="H590" s="9">
        <v>30</v>
      </c>
      <c r="I590" s="6">
        <v>42886</v>
      </c>
      <c r="J590" s="4" t="s">
        <v>757</v>
      </c>
      <c r="K590" s="10" t="s">
        <v>2159</v>
      </c>
      <c r="L590" s="7">
        <f>_xll.AtlasFormulas.AtlasFunctions.AtlasBalance("PROD",DataAreaId,"T.LedgerTrans","Sum|AmountMST|0","","","","","","","AccountNum|Voucher","120010",$J590)</f>
        <v>18522</v>
      </c>
      <c r="M590">
        <f>_xll.AtlasFormulas.AtlasFunctions.AtlasBalance("PROD",DataAreaId,"T.LedgerTrans","Sum|AmountMST|0","","","","","","","AccountNum|Voucher","120010",$K590)</f>
        <v>-18522</v>
      </c>
    </row>
    <row r="591" spans="1:13" x14ac:dyDescent="0.25">
      <c r="A591" s="4" t="s">
        <v>193</v>
      </c>
      <c r="B591" s="7" t="str">
        <f>_xll.AtlasFormulas.AtlasFunctions.AtlasTable("PROD",DataAreaId,"T.SalesTable","%CustAccount","","","","","","","SalesId",$A591)</f>
        <v>364-000011</v>
      </c>
      <c r="C591" s="7" t="str">
        <f>_xll.AtlasFormulas.AtlasFunctions.AtlasTable("PROD",DataAreaId,"T.CustTable","%Name","","","","","","","AccountNum",$B591)</f>
        <v>Fortius B.K.International bvba</v>
      </c>
      <c r="D591" s="4" t="s">
        <v>68</v>
      </c>
      <c r="E591" s="4" t="s">
        <v>67</v>
      </c>
      <c r="F591" s="6">
        <v>42886</v>
      </c>
      <c r="G591" s="4" t="s">
        <v>605</v>
      </c>
      <c r="H591" s="9">
        <v>30</v>
      </c>
      <c r="I591" s="6">
        <v>42886</v>
      </c>
      <c r="J591" s="4" t="s">
        <v>757</v>
      </c>
      <c r="K591" s="10" t="s">
        <v>2159</v>
      </c>
      <c r="L591" s="7">
        <f>_xll.AtlasFormulas.AtlasFunctions.AtlasBalance("PROD",DataAreaId,"T.LedgerTrans","Sum|AmountMST|0","","","","","","","AccountNum|Voucher","120010",$J591)</f>
        <v>18522</v>
      </c>
      <c r="M591">
        <f>_xll.AtlasFormulas.AtlasFunctions.AtlasBalance("PROD",DataAreaId,"T.LedgerTrans","Sum|AmountMST|0","","","","","","","AccountNum|Voucher","120010",$K591)</f>
        <v>-18522</v>
      </c>
    </row>
    <row r="592" spans="1:13" x14ac:dyDescent="0.25">
      <c r="A592" s="4" t="s">
        <v>193</v>
      </c>
      <c r="B592" s="7" t="str">
        <f>_xll.AtlasFormulas.AtlasFunctions.AtlasTable("PROD",DataAreaId,"T.SalesTable","%CustAccount","","","","","","","SalesId",$A592)</f>
        <v>364-000011</v>
      </c>
      <c r="C592" s="7" t="str">
        <f>_xll.AtlasFormulas.AtlasFunctions.AtlasTable("PROD",DataAreaId,"T.CustTable","%Name","","","","","","","AccountNum",$B592)</f>
        <v>Fortius B.K.International bvba</v>
      </c>
      <c r="D592" s="4" t="s">
        <v>68</v>
      </c>
      <c r="E592" s="4" t="s">
        <v>67</v>
      </c>
      <c r="F592" s="6">
        <v>42886</v>
      </c>
      <c r="G592" s="4" t="s">
        <v>605</v>
      </c>
      <c r="H592" s="9">
        <v>30</v>
      </c>
      <c r="I592" s="6">
        <v>42886</v>
      </c>
      <c r="J592" s="4" t="s">
        <v>757</v>
      </c>
      <c r="K592" s="10" t="s">
        <v>2159</v>
      </c>
      <c r="L592" s="7">
        <f>_xll.AtlasFormulas.AtlasFunctions.AtlasBalance("PROD",DataAreaId,"T.LedgerTrans","Sum|AmountMST|0","","","","","","","AccountNum|Voucher","120010",$J592)</f>
        <v>18522</v>
      </c>
      <c r="M592">
        <f>_xll.AtlasFormulas.AtlasFunctions.AtlasBalance("PROD",DataAreaId,"T.LedgerTrans","Sum|AmountMST|0","","","","","","","AccountNum|Voucher","120010",$K592)</f>
        <v>-18522</v>
      </c>
    </row>
    <row r="593" spans="1:13" x14ac:dyDescent="0.25">
      <c r="A593" s="4" t="s">
        <v>193</v>
      </c>
      <c r="B593" s="7" t="str">
        <f>_xll.AtlasFormulas.AtlasFunctions.AtlasTable("PROD",DataAreaId,"T.SalesTable","%CustAccount","","","","","","","SalesId",$A593)</f>
        <v>364-000011</v>
      </c>
      <c r="C593" s="7" t="str">
        <f>_xll.AtlasFormulas.AtlasFunctions.AtlasTable("PROD",DataAreaId,"T.CustTable","%Name","","","","","","","AccountNum",$B593)</f>
        <v>Fortius B.K.International bvba</v>
      </c>
      <c r="D593" s="4" t="s">
        <v>68</v>
      </c>
      <c r="E593" s="4" t="s">
        <v>67</v>
      </c>
      <c r="F593" s="6">
        <v>42886</v>
      </c>
      <c r="G593" s="4" t="s">
        <v>605</v>
      </c>
      <c r="H593" s="9">
        <v>30</v>
      </c>
      <c r="I593" s="6">
        <v>42886</v>
      </c>
      <c r="J593" s="4" t="s">
        <v>757</v>
      </c>
      <c r="K593" s="10" t="s">
        <v>2159</v>
      </c>
      <c r="L593" s="7">
        <f>_xll.AtlasFormulas.AtlasFunctions.AtlasBalance("PROD",DataAreaId,"T.LedgerTrans","Sum|AmountMST|0","","","","","","","AccountNum|Voucher","120010",$J593)</f>
        <v>18522</v>
      </c>
      <c r="M593">
        <f>_xll.AtlasFormulas.AtlasFunctions.AtlasBalance("PROD",DataAreaId,"T.LedgerTrans","Sum|AmountMST|0","","","","","","","AccountNum|Voucher","120010",$K593)</f>
        <v>-18522</v>
      </c>
    </row>
    <row r="594" spans="1:13" x14ac:dyDescent="0.25">
      <c r="A594" s="4" t="s">
        <v>193</v>
      </c>
      <c r="B594" s="7" t="str">
        <f>_xll.AtlasFormulas.AtlasFunctions.AtlasTable("PROD",DataAreaId,"T.SalesTable","%CustAccount","","","","","","","SalesId",$A594)</f>
        <v>364-000011</v>
      </c>
      <c r="C594" s="7" t="str">
        <f>_xll.AtlasFormulas.AtlasFunctions.AtlasTable("PROD",DataAreaId,"T.CustTable","%Name","","","","","","","AccountNum",$B594)</f>
        <v>Fortius B.K.International bvba</v>
      </c>
      <c r="D594" s="4" t="s">
        <v>68</v>
      </c>
      <c r="E594" s="4" t="s">
        <v>67</v>
      </c>
      <c r="F594" s="6">
        <v>42886</v>
      </c>
      <c r="G594" s="4" t="s">
        <v>605</v>
      </c>
      <c r="H594" s="9">
        <v>30</v>
      </c>
      <c r="I594" s="6">
        <v>42886</v>
      </c>
      <c r="J594" s="4" t="s">
        <v>757</v>
      </c>
      <c r="K594" s="10" t="s">
        <v>2159</v>
      </c>
      <c r="L594" s="7">
        <f>_xll.AtlasFormulas.AtlasFunctions.AtlasBalance("PROD",DataAreaId,"T.LedgerTrans","Sum|AmountMST|0","","","","","","","AccountNum|Voucher","120010",$J594)</f>
        <v>18522</v>
      </c>
      <c r="M594">
        <f>_xll.AtlasFormulas.AtlasFunctions.AtlasBalance("PROD",DataAreaId,"T.LedgerTrans","Sum|AmountMST|0","","","","","","","AccountNum|Voucher","120010",$K594)</f>
        <v>-18522</v>
      </c>
    </row>
    <row r="595" spans="1:13" x14ac:dyDescent="0.25">
      <c r="A595" s="4" t="s">
        <v>193</v>
      </c>
      <c r="B595" s="7" t="str">
        <f>_xll.AtlasFormulas.AtlasFunctions.AtlasTable("PROD",DataAreaId,"T.SalesTable","%CustAccount","","","","","","","SalesId",$A595)</f>
        <v>364-000011</v>
      </c>
      <c r="C595" s="7" t="str">
        <f>_xll.AtlasFormulas.AtlasFunctions.AtlasTable("PROD",DataAreaId,"T.CustTable","%Name","","","","","","","AccountNum",$B595)</f>
        <v>Fortius B.K.International bvba</v>
      </c>
      <c r="D595" s="4" t="s">
        <v>68</v>
      </c>
      <c r="E595" s="4" t="s">
        <v>67</v>
      </c>
      <c r="F595" s="6">
        <v>42886</v>
      </c>
      <c r="G595" s="4" t="s">
        <v>605</v>
      </c>
      <c r="H595" s="9">
        <v>30</v>
      </c>
      <c r="I595" s="6">
        <v>42886</v>
      </c>
      <c r="J595" s="4" t="s">
        <v>757</v>
      </c>
      <c r="K595" s="10" t="s">
        <v>2159</v>
      </c>
      <c r="L595" s="7">
        <f>_xll.AtlasFormulas.AtlasFunctions.AtlasBalance("PROD",DataAreaId,"T.LedgerTrans","Sum|AmountMST|0","","","","","","","AccountNum|Voucher","120010",$J595)</f>
        <v>18522</v>
      </c>
      <c r="M595">
        <f>_xll.AtlasFormulas.AtlasFunctions.AtlasBalance("PROD",DataAreaId,"T.LedgerTrans","Sum|AmountMST|0","","","","","","","AccountNum|Voucher","120010",$K595)</f>
        <v>-18522</v>
      </c>
    </row>
    <row r="596" spans="1:13" x14ac:dyDescent="0.25">
      <c r="A596" s="4" t="s">
        <v>379</v>
      </c>
      <c r="B596" s="7" t="str">
        <f>_xll.AtlasFormulas.AtlasFunctions.AtlasTable("PROD",DataAreaId,"T.SalesTable","%CustAccount","","","","","","","SalesId",$A596)</f>
        <v>364-000011</v>
      </c>
      <c r="C596" s="7" t="str">
        <f>_xll.AtlasFormulas.AtlasFunctions.AtlasTable("PROD",DataAreaId,"T.CustTable","%Name","","","","","","","AccountNum",$B596)</f>
        <v>Fortius B.K.International bvba</v>
      </c>
      <c r="D596" s="4" t="s">
        <v>106</v>
      </c>
      <c r="E596" s="4" t="s">
        <v>67</v>
      </c>
      <c r="F596" s="6">
        <v>42901</v>
      </c>
      <c r="G596" s="4" t="s">
        <v>605</v>
      </c>
      <c r="H596" s="9">
        <v>60</v>
      </c>
      <c r="I596" s="6">
        <v>42901</v>
      </c>
      <c r="J596" s="4" t="s">
        <v>732</v>
      </c>
      <c r="K596" s="10" t="s">
        <v>2268</v>
      </c>
      <c r="L596" s="7">
        <f>_xll.AtlasFormulas.AtlasFunctions.AtlasBalance("PROD",DataAreaId,"T.LedgerTrans","Sum|AmountMST|0","","","","","","","AccountNum|Voucher","120010",$J596)</f>
        <v>2136</v>
      </c>
      <c r="M596">
        <f>_xll.AtlasFormulas.AtlasFunctions.AtlasBalance("PROD",DataAreaId,"T.LedgerTrans","Sum|AmountMST|0","","","","","","","AccountNum|Voucher","120010",$K596)</f>
        <v>-2136</v>
      </c>
    </row>
    <row r="597" spans="1:13" x14ac:dyDescent="0.25">
      <c r="A597" s="4" t="s">
        <v>379</v>
      </c>
      <c r="B597" s="7" t="str">
        <f>_xll.AtlasFormulas.AtlasFunctions.AtlasTable("PROD",DataAreaId,"T.SalesTable","%CustAccount","","","","","","","SalesId",$A597)</f>
        <v>364-000011</v>
      </c>
      <c r="C597" s="7" t="str">
        <f>_xll.AtlasFormulas.AtlasFunctions.AtlasTable("PROD",DataAreaId,"T.CustTable","%Name","","","","","","","AccountNum",$B597)</f>
        <v>Fortius B.K.International bvba</v>
      </c>
      <c r="D597" s="4" t="s">
        <v>106</v>
      </c>
      <c r="E597" s="4" t="s">
        <v>67</v>
      </c>
      <c r="F597" s="6">
        <v>42901</v>
      </c>
      <c r="G597" s="4" t="s">
        <v>605</v>
      </c>
      <c r="H597" s="9">
        <v>60</v>
      </c>
      <c r="I597" s="6">
        <v>42901</v>
      </c>
      <c r="J597" s="4" t="s">
        <v>732</v>
      </c>
      <c r="K597" s="10" t="s">
        <v>2268</v>
      </c>
      <c r="L597" s="7">
        <f>_xll.AtlasFormulas.AtlasFunctions.AtlasBalance("PROD",DataAreaId,"T.LedgerTrans","Sum|AmountMST|0","","","","","","","AccountNum|Voucher","120010",$J597)</f>
        <v>2136</v>
      </c>
      <c r="M597">
        <f>_xll.AtlasFormulas.AtlasFunctions.AtlasBalance("PROD",DataAreaId,"T.LedgerTrans","Sum|AmountMST|0","","","","","","","AccountNum|Voucher","120010",$K597)</f>
        <v>-2136</v>
      </c>
    </row>
    <row r="598" spans="1:13" x14ac:dyDescent="0.25">
      <c r="A598" s="4" t="s">
        <v>383</v>
      </c>
      <c r="B598" s="7" t="str">
        <f>_xll.AtlasFormulas.AtlasFunctions.AtlasTable("PROD",DataAreaId,"T.SalesTable","%CustAccount","","","","","","","SalesId",$A598)</f>
        <v>364-000010</v>
      </c>
      <c r="C598" s="7" t="str">
        <f>_xll.AtlasFormulas.AtlasFunctions.AtlasTable("PROD",DataAreaId,"T.CustTable","%Name","","","","","","","AccountNum",$B598)</f>
        <v>Balm Uitwendige Wapening B.V.</v>
      </c>
      <c r="D598" s="4" t="s">
        <v>107</v>
      </c>
      <c r="E598" s="4" t="s">
        <v>108</v>
      </c>
      <c r="F598" s="6">
        <v>42877</v>
      </c>
      <c r="G598" s="4" t="s">
        <v>605</v>
      </c>
      <c r="H598" s="9">
        <v>4.8</v>
      </c>
      <c r="I598" s="6">
        <v>42878</v>
      </c>
      <c r="J598" s="4" t="s">
        <v>779</v>
      </c>
      <c r="K598" s="10" t="s">
        <v>2427</v>
      </c>
      <c r="L598" s="7">
        <f>_xll.AtlasFormulas.AtlasFunctions.AtlasBalance("PROD",DataAreaId,"T.LedgerTrans","Sum|AmountMST|0","","","","","","","AccountNum|Voucher","120010",$J598)</f>
        <v>0</v>
      </c>
      <c r="M598">
        <f>_xll.AtlasFormulas.AtlasFunctions.AtlasBalance("PROD",DataAreaId,"T.LedgerTrans","Sum|AmountMST|0","","","","","","","AccountNum|Voucher","120010",$K598)</f>
        <v>0</v>
      </c>
    </row>
    <row r="599" spans="1:13" x14ac:dyDescent="0.25">
      <c r="A599" s="4" t="s">
        <v>380</v>
      </c>
      <c r="B599" s="7" t="str">
        <f>_xll.AtlasFormulas.AtlasFunctions.AtlasTable("PROD",DataAreaId,"T.SalesTable","%CustAccount","","","","","","","SalesId",$A599)</f>
        <v>364-000059</v>
      </c>
      <c r="C599" s="7" t="str">
        <f>_xll.AtlasFormulas.AtlasFunctions.AtlasTable("PROD",DataAreaId,"T.CustTable","%Name","","","","","","","AccountNum",$B599)</f>
        <v>Kreeft Betonrenovatie &amp; Injectietechnieken BV</v>
      </c>
      <c r="D599" s="4" t="s">
        <v>107</v>
      </c>
      <c r="E599" s="4" t="s">
        <v>108</v>
      </c>
      <c r="F599" s="6">
        <v>42800</v>
      </c>
      <c r="G599" s="4" t="s">
        <v>605</v>
      </c>
      <c r="H599" s="9">
        <v>9</v>
      </c>
      <c r="I599" s="6">
        <v>42804</v>
      </c>
      <c r="J599" s="4" t="s">
        <v>827</v>
      </c>
      <c r="K599" s="10" t="s">
        <v>1717</v>
      </c>
      <c r="L599" s="7">
        <f>_xll.AtlasFormulas.AtlasFunctions.AtlasBalance("PROD",DataAreaId,"T.LedgerTrans","Sum|AmountMST|0","","","","","","","AccountNum|Voucher","120010",$J599)</f>
        <v>0</v>
      </c>
      <c r="M599">
        <f>_xll.AtlasFormulas.AtlasFunctions.AtlasBalance("PROD",DataAreaId,"T.LedgerTrans","Sum|AmountMST|0","","","","","","","AccountNum|Voucher","120010",$K599)</f>
        <v>-75</v>
      </c>
    </row>
    <row r="600" spans="1:13" x14ac:dyDescent="0.25">
      <c r="A600" s="4" t="s">
        <v>381</v>
      </c>
      <c r="B600" s="7" t="str">
        <f>_xll.AtlasFormulas.AtlasFunctions.AtlasTable("PROD",DataAreaId,"T.SalesTable","%CustAccount","","","","","","","SalesId",$A600)</f>
        <v>364-000175</v>
      </c>
      <c r="C600" s="7" t="str">
        <f>_xll.AtlasFormulas.AtlasFunctions.AtlasTable("PROD",DataAreaId,"T.CustTable","%Name","","","","","","","AccountNum",$B600)</f>
        <v>Desami SPRL</v>
      </c>
      <c r="D600" s="4" t="s">
        <v>107</v>
      </c>
      <c r="E600" s="4" t="s">
        <v>108</v>
      </c>
      <c r="F600" s="6">
        <v>42844</v>
      </c>
      <c r="G600" s="4" t="s">
        <v>605</v>
      </c>
      <c r="H600" s="9">
        <v>1.5</v>
      </c>
      <c r="I600" s="6">
        <v>42844</v>
      </c>
      <c r="J600" s="4" t="s">
        <v>666</v>
      </c>
      <c r="K600" s="10" t="s">
        <v>2392</v>
      </c>
      <c r="L600" s="7">
        <f>_xll.AtlasFormulas.AtlasFunctions.AtlasBalance("PROD",DataAreaId,"T.LedgerTrans","Sum|AmountMST|0","","","","","","","AccountNum|Voucher","120010",$J600)</f>
        <v>0</v>
      </c>
      <c r="M600">
        <f>_xll.AtlasFormulas.AtlasFunctions.AtlasBalance("PROD",DataAreaId,"T.LedgerTrans","Sum|AmountMST|0","","","","","","","AccountNum|Voucher","120010",$K600)</f>
        <v>0</v>
      </c>
    </row>
    <row r="601" spans="1:13" x14ac:dyDescent="0.25">
      <c r="A601" s="4" t="s">
        <v>382</v>
      </c>
      <c r="B601" s="7" t="str">
        <f>_xll.AtlasFormulas.AtlasFunctions.AtlasTable("PROD",DataAreaId,"T.SalesTable","%CustAccount","","","","","","","SalesId",$A601)</f>
        <v>364-000059</v>
      </c>
      <c r="C601" s="7" t="str">
        <f>_xll.AtlasFormulas.AtlasFunctions.AtlasTable("PROD",DataAreaId,"T.CustTable","%Name","","","","","","","AccountNum",$B601)</f>
        <v>Kreeft Betonrenovatie &amp; Injectietechnieken BV</v>
      </c>
      <c r="D601" s="4" t="s">
        <v>107</v>
      </c>
      <c r="E601" s="4" t="s">
        <v>108</v>
      </c>
      <c r="F601" s="6">
        <v>42858</v>
      </c>
      <c r="G601" s="4" t="s">
        <v>605</v>
      </c>
      <c r="H601" s="9">
        <v>12</v>
      </c>
      <c r="I601" s="6">
        <v>42863</v>
      </c>
      <c r="J601" s="4" t="s">
        <v>685</v>
      </c>
      <c r="K601" s="10" t="s">
        <v>2394</v>
      </c>
      <c r="L601" s="7">
        <f>_xll.AtlasFormulas.AtlasFunctions.AtlasBalance("PROD",DataAreaId,"T.LedgerTrans","Sum|AmountMST|0","","","","","","","AccountNum|Voucher","120010",$J601)</f>
        <v>0</v>
      </c>
      <c r="M601">
        <f>_xll.AtlasFormulas.AtlasFunctions.AtlasBalance("PROD",DataAreaId,"T.LedgerTrans","Sum|AmountMST|0","","","","","","","AccountNum|Voucher","120010",$K601)</f>
        <v>0</v>
      </c>
    </row>
    <row r="602" spans="1:13" x14ac:dyDescent="0.25">
      <c r="A602" s="4" t="s">
        <v>384</v>
      </c>
      <c r="B602" s="7" t="str">
        <f>_xll.AtlasFormulas.AtlasFunctions.AtlasTable("PROD",DataAreaId,"T.SalesTable","%CustAccount","","","","","","","SalesId",$A602)</f>
        <v>364-000017</v>
      </c>
      <c r="C602" s="7" t="str">
        <f>_xll.AtlasFormulas.AtlasFunctions.AtlasTable("PROD",DataAreaId,"T.CustTable","%Name","","","","","","","AccountNum",$B602)</f>
        <v>Ervas International B.V.</v>
      </c>
      <c r="D602" s="4" t="s">
        <v>109</v>
      </c>
      <c r="E602" s="4" t="s">
        <v>110</v>
      </c>
      <c r="F602" s="6">
        <v>42877</v>
      </c>
      <c r="G602" s="4" t="s">
        <v>605</v>
      </c>
      <c r="H602" s="9">
        <v>2</v>
      </c>
      <c r="I602" s="6">
        <v>42877</v>
      </c>
      <c r="J602" s="4" t="s">
        <v>900</v>
      </c>
      <c r="K602" s="10" t="s">
        <v>2121</v>
      </c>
      <c r="L602" s="7">
        <f>_xll.AtlasFormulas.AtlasFunctions.AtlasBalance("PROD",DataAreaId,"T.LedgerTrans","Sum|AmountMST|0","","","","","","","AccountNum|Voucher","120010",$J602)</f>
        <v>1575</v>
      </c>
      <c r="M602">
        <f>_xll.AtlasFormulas.AtlasFunctions.AtlasBalance("PROD",DataAreaId,"T.LedgerTrans","Sum|AmountMST|0","","","","","","","AccountNum|Voucher","120010",$K602)</f>
        <v>-1575</v>
      </c>
    </row>
    <row r="603" spans="1:13" x14ac:dyDescent="0.25">
      <c r="A603" s="4" t="s">
        <v>384</v>
      </c>
      <c r="B603" s="7" t="str">
        <f>_xll.AtlasFormulas.AtlasFunctions.AtlasTable("PROD",DataAreaId,"T.SalesTable","%CustAccount","","","","","","","SalesId",$A603)</f>
        <v>364-000017</v>
      </c>
      <c r="C603" s="7" t="str">
        <f>_xll.AtlasFormulas.AtlasFunctions.AtlasTable("PROD",DataAreaId,"T.CustTable","%Name","","","","","","","AccountNum",$B603)</f>
        <v>Ervas International B.V.</v>
      </c>
      <c r="D603" s="4" t="s">
        <v>109</v>
      </c>
      <c r="E603" s="4" t="s">
        <v>110</v>
      </c>
      <c r="F603" s="6">
        <v>42877</v>
      </c>
      <c r="G603" s="4" t="s">
        <v>605</v>
      </c>
      <c r="H603" s="9">
        <v>1</v>
      </c>
      <c r="I603" s="6">
        <v>42877</v>
      </c>
      <c r="J603" s="4" t="s">
        <v>900</v>
      </c>
      <c r="K603" s="10" t="s">
        <v>2121</v>
      </c>
      <c r="L603" s="7">
        <f>_xll.AtlasFormulas.AtlasFunctions.AtlasBalance("PROD",DataAreaId,"T.LedgerTrans","Sum|AmountMST|0","","","","","","","AccountNum|Voucher","120010",$J603)</f>
        <v>1575</v>
      </c>
      <c r="M603">
        <f>_xll.AtlasFormulas.AtlasFunctions.AtlasBalance("PROD",DataAreaId,"T.LedgerTrans","Sum|AmountMST|0","","","","","","","AccountNum|Voucher","120010",$K603)</f>
        <v>-1575</v>
      </c>
    </row>
    <row r="604" spans="1:13" x14ac:dyDescent="0.25">
      <c r="A604" s="4" t="s">
        <v>297</v>
      </c>
      <c r="B604" s="7" t="str">
        <f>_xll.AtlasFormulas.AtlasFunctions.AtlasTable("PROD",DataAreaId,"T.SalesTable","%CustAccount","","","","","","","SalesId",$A604)</f>
        <v>364-000020</v>
      </c>
      <c r="C604" s="7" t="str">
        <f>_xll.AtlasFormulas.AtlasFunctions.AtlasTable("PROD",DataAreaId,"T.CustTable","%Name","","","","","","","AccountNum",$B604)</f>
        <v>Reef Infra B.V.</v>
      </c>
      <c r="D604" s="4" t="s">
        <v>40</v>
      </c>
      <c r="E604" s="4" t="s">
        <v>41</v>
      </c>
      <c r="F604" s="6">
        <v>42873</v>
      </c>
      <c r="G604" s="4" t="s">
        <v>605</v>
      </c>
      <c r="H604" s="9">
        <v>145.5</v>
      </c>
      <c r="I604" s="6">
        <v>42874</v>
      </c>
      <c r="J604" s="4" t="s">
        <v>854</v>
      </c>
      <c r="K604" s="10" t="s">
        <v>2107</v>
      </c>
      <c r="L604" s="7">
        <f>_xll.AtlasFormulas.AtlasFunctions.AtlasBalance("PROD",DataAreaId,"T.LedgerTrans","Sum|AmountMST|0","","","","","","","AccountNum|Voucher","120010",$J604)</f>
        <v>6504.56</v>
      </c>
      <c r="M604">
        <f>_xll.AtlasFormulas.AtlasFunctions.AtlasBalance("PROD",DataAreaId,"T.LedgerTrans","Sum|AmountMST|0","","","","","","","AccountNum|Voucher","120010",$K604)</f>
        <v>-6253.76</v>
      </c>
    </row>
    <row r="605" spans="1:13" x14ac:dyDescent="0.25">
      <c r="A605" s="4" t="s">
        <v>385</v>
      </c>
      <c r="B605" s="7" t="str">
        <f>_xll.AtlasFormulas.AtlasFunctions.AtlasTable("PROD",DataAreaId,"T.SalesTable","%CustAccount","","","","","","","SalesId",$A605)</f>
        <v>364-000081</v>
      </c>
      <c r="C605" s="7" t="str">
        <f>_xll.AtlasFormulas.AtlasFunctions.AtlasTable("PROD",DataAreaId,"T.CustTable","%Name","","","","","","","AccountNum",$B605)</f>
        <v>Dura Vermeer Infrastructuur BV Oost</v>
      </c>
      <c r="D605" s="4" t="s">
        <v>40</v>
      </c>
      <c r="E605" s="4" t="s">
        <v>41</v>
      </c>
      <c r="F605" s="6">
        <v>42803</v>
      </c>
      <c r="G605" s="4" t="s">
        <v>605</v>
      </c>
      <c r="H605" s="9">
        <v>727.5</v>
      </c>
      <c r="I605" s="6">
        <v>42811</v>
      </c>
      <c r="J605" s="4" t="s">
        <v>849</v>
      </c>
      <c r="K605" s="10" t="s">
        <v>638</v>
      </c>
      <c r="L605" s="7">
        <f>_xll.AtlasFormulas.AtlasFunctions.AtlasBalance("PROD",DataAreaId,"T.LedgerTrans","Sum|AmountMST|0","","","","","","","AccountNum|Voucher","120010",$J605)</f>
        <v>4353.04</v>
      </c>
      <c r="M605">
        <f>_xll.AtlasFormulas.AtlasFunctions.AtlasBalance("PROD",DataAreaId,"T.LedgerTrans","Sum|AmountMST|0","","","","","","","AccountNum|Voucher","120010",$K605)</f>
        <v>-2174.5</v>
      </c>
    </row>
    <row r="606" spans="1:13" x14ac:dyDescent="0.25">
      <c r="A606" s="4" t="s">
        <v>240</v>
      </c>
      <c r="B606" s="7" t="str">
        <f>_xll.AtlasFormulas.AtlasFunctions.AtlasTable("PROD",DataAreaId,"T.SalesTable","%CustAccount","","","","","","","SalesId",$A606)</f>
        <v>364-000007</v>
      </c>
      <c r="C606" s="7" t="str">
        <f>_xll.AtlasFormulas.AtlasFunctions.AtlasTable("PROD",DataAreaId,"T.CustTable","%Name","","","","","","","AccountNum",$B606)</f>
        <v>Versluys &amp; Zoon B.V.</v>
      </c>
      <c r="D606" s="4" t="s">
        <v>104</v>
      </c>
      <c r="E606" s="4" t="s">
        <v>105</v>
      </c>
      <c r="F606" s="6">
        <v>42914</v>
      </c>
      <c r="G606" s="4" t="s">
        <v>605</v>
      </c>
      <c r="H606" s="9">
        <v>103.75</v>
      </c>
      <c r="I606" s="6">
        <v>42914</v>
      </c>
      <c r="J606" s="4" t="s">
        <v>2385</v>
      </c>
      <c r="K606" s="10" t="s">
        <v>2385</v>
      </c>
      <c r="L606" s="7">
        <f>_xll.AtlasFormulas.AtlasFunctions.AtlasBalance("PROD",DataAreaId,"T.LedgerTrans","Sum|AmountMST|0","","","","","","","AccountNum|Voucher","120010",$J606)</f>
        <v>0</v>
      </c>
      <c r="M606">
        <f>_xll.AtlasFormulas.AtlasFunctions.AtlasBalance("PROD",DataAreaId,"T.LedgerTrans","Sum|AmountMST|0","","","","","","","AccountNum|Voucher","120010",$K606)</f>
        <v>0</v>
      </c>
    </row>
    <row r="607" spans="1:13" x14ac:dyDescent="0.25">
      <c r="A607" s="4" t="s">
        <v>280</v>
      </c>
      <c r="B607" s="7" t="str">
        <f>_xll.AtlasFormulas.AtlasFunctions.AtlasTable("PROD",DataAreaId,"T.SalesTable","%CustAccount","","","","","","","SalesId",$A607)</f>
        <v>364-000129</v>
      </c>
      <c r="C607" s="7" t="str">
        <f>_xll.AtlasFormulas.AtlasFunctions.AtlasTable("PROD",DataAreaId,"T.CustTable","%Name","","","","","","","AccountNum",$B607)</f>
        <v>SAAone GWW V.O.F.</v>
      </c>
      <c r="D607" s="4" t="s">
        <v>104</v>
      </c>
      <c r="E607" s="4" t="s">
        <v>105</v>
      </c>
      <c r="F607" s="6">
        <v>42807</v>
      </c>
      <c r="G607" s="4" t="s">
        <v>605</v>
      </c>
      <c r="H607" s="9">
        <v>5460</v>
      </c>
      <c r="I607" s="6">
        <v>42807</v>
      </c>
      <c r="J607" s="4" t="s">
        <v>881</v>
      </c>
      <c r="K607" s="10" t="s">
        <v>1738</v>
      </c>
      <c r="L607" s="7">
        <f>_xll.AtlasFormulas.AtlasFunctions.AtlasBalance("PROD",DataAreaId,"T.LedgerTrans","Sum|AmountMST|0","","","","","","","AccountNum|Voucher","120010",$J607)</f>
        <v>49619.06</v>
      </c>
      <c r="M607">
        <f>_xll.AtlasFormulas.AtlasFunctions.AtlasBalance("PROD",DataAreaId,"T.LedgerTrans","Sum|AmountMST|0","","","","","","","AccountNum|Voucher","120010",$K607)</f>
        <v>-49619.06</v>
      </c>
    </row>
    <row r="608" spans="1:13" x14ac:dyDescent="0.25">
      <c r="A608" s="4" t="s">
        <v>372</v>
      </c>
      <c r="B608" s="7" t="str">
        <f>_xll.AtlasFormulas.AtlasFunctions.AtlasTable("PROD",DataAreaId,"T.SalesTable","%CustAccount","","","","","","","SalesId",$A608)</f>
        <v>364-000025</v>
      </c>
      <c r="C608" s="7" t="str">
        <f>_xll.AtlasFormulas.AtlasFunctions.AtlasTable("PROD",DataAreaId,"T.CustTable","%Name","","","","","","","AccountNum",$B608)</f>
        <v>KWS Infra Leek</v>
      </c>
      <c r="D608" s="4" t="s">
        <v>373</v>
      </c>
      <c r="E608" s="4" t="s">
        <v>374</v>
      </c>
      <c r="F608" s="6">
        <v>42811</v>
      </c>
      <c r="G608" s="4" t="s">
        <v>605</v>
      </c>
      <c r="H608" s="9">
        <v>14</v>
      </c>
      <c r="I608" s="6">
        <v>42811</v>
      </c>
      <c r="J608" s="4" t="s">
        <v>882</v>
      </c>
      <c r="K608" s="10" t="s">
        <v>636</v>
      </c>
      <c r="L608" s="7">
        <f>_xll.AtlasFormulas.AtlasFunctions.AtlasBalance("PROD",DataAreaId,"T.LedgerTrans","Sum|AmountMST|0","","","","","","","AccountNum|Voucher","120010",$J608)</f>
        <v>125.3</v>
      </c>
      <c r="M608">
        <f>_xll.AtlasFormulas.AtlasFunctions.AtlasBalance("PROD",DataAreaId,"T.LedgerTrans","Sum|AmountMST|0","","","","","","","AccountNum|Voucher","120010",$K608)</f>
        <v>-125.3</v>
      </c>
    </row>
    <row r="609" spans="1:13" x14ac:dyDescent="0.25">
      <c r="A609" s="4" t="s">
        <v>239</v>
      </c>
      <c r="B609" s="7" t="str">
        <f>_xll.AtlasFormulas.AtlasFunctions.AtlasTable("PROD",DataAreaId,"T.SalesTable","%CustAccount","","","","","","","SalesId",$A609)</f>
        <v>364-000007</v>
      </c>
      <c r="C609" s="7" t="str">
        <f>_xll.AtlasFormulas.AtlasFunctions.AtlasTable("PROD",DataAreaId,"T.CustTable","%Name","","","","","","","AccountNum",$B609)</f>
        <v>Versluys &amp; Zoon B.V.</v>
      </c>
      <c r="D609" s="4" t="s">
        <v>104</v>
      </c>
      <c r="E609" s="4" t="s">
        <v>105</v>
      </c>
      <c r="F609" s="6">
        <v>42909</v>
      </c>
      <c r="G609" s="4" t="s">
        <v>605</v>
      </c>
      <c r="H609" s="9">
        <v>39.25</v>
      </c>
      <c r="I609" s="6">
        <v>42909</v>
      </c>
      <c r="J609" s="4" t="s">
        <v>2386</v>
      </c>
      <c r="K609" s="10" t="s">
        <v>2386</v>
      </c>
      <c r="L609" s="7">
        <f>_xll.AtlasFormulas.AtlasFunctions.AtlasBalance("PROD",DataAreaId,"T.LedgerTrans","Sum|AmountMST|0","","","","","","","AccountNum|Voucher","120010",$J609)</f>
        <v>0</v>
      </c>
      <c r="M609">
        <f>_xll.AtlasFormulas.AtlasFunctions.AtlasBalance("PROD",DataAreaId,"T.LedgerTrans","Sum|AmountMST|0","","","","","","","AccountNum|Voucher","120010",$K609)</f>
        <v>0</v>
      </c>
    </row>
    <row r="610" spans="1:13" x14ac:dyDescent="0.25">
      <c r="A610" s="4" t="s">
        <v>312</v>
      </c>
      <c r="B610" s="7" t="str">
        <f>_xll.AtlasFormulas.AtlasFunctions.AtlasTable("PROD",DataAreaId,"T.SalesTable","%CustAccount","","","","","","","SalesId",$A610)</f>
        <v>364-000007</v>
      </c>
      <c r="C610" s="7" t="str">
        <f>_xll.AtlasFormulas.AtlasFunctions.AtlasTable("PROD",DataAreaId,"T.CustTable","%Name","","","","","","","AccountNum",$B610)</f>
        <v>Versluys &amp; Zoon B.V.</v>
      </c>
      <c r="D610" s="4" t="s">
        <v>104</v>
      </c>
      <c r="E610" s="4" t="s">
        <v>105</v>
      </c>
      <c r="F610" s="6">
        <v>42900</v>
      </c>
      <c r="G610" s="4" t="s">
        <v>605</v>
      </c>
      <c r="H610" s="9">
        <v>64.75</v>
      </c>
      <c r="I610" s="6">
        <v>42900</v>
      </c>
      <c r="J610" s="4" t="s">
        <v>884</v>
      </c>
      <c r="K610" s="10" t="s">
        <v>884</v>
      </c>
      <c r="L610" s="7">
        <f>_xll.AtlasFormulas.AtlasFunctions.AtlasBalance("PROD",DataAreaId,"T.LedgerTrans","Sum|AmountMST|0","","","","","","","AccountNum|Voucher","120010",$J610)</f>
        <v>0</v>
      </c>
      <c r="M610">
        <f>_xll.AtlasFormulas.AtlasFunctions.AtlasBalance("PROD",DataAreaId,"T.LedgerTrans","Sum|AmountMST|0","","","","","","","AccountNum|Voucher","120010",$K610)</f>
        <v>0</v>
      </c>
    </row>
    <row r="611" spans="1:13" x14ac:dyDescent="0.25">
      <c r="A611" s="4" t="s">
        <v>305</v>
      </c>
      <c r="B611" s="7" t="str">
        <f>_xll.AtlasFormulas.AtlasFunctions.AtlasTable("PROD",DataAreaId,"T.SalesTable","%CustAccount","","","","","","","SalesId",$A611)</f>
        <v>364-000007</v>
      </c>
      <c r="C611" s="7" t="str">
        <f>_xll.AtlasFormulas.AtlasFunctions.AtlasTable("PROD",DataAreaId,"T.CustTable","%Name","","","","","","","AccountNum",$B611)</f>
        <v>Versluys &amp; Zoon B.V.</v>
      </c>
      <c r="D611" s="4" t="s">
        <v>104</v>
      </c>
      <c r="E611" s="4" t="s">
        <v>105</v>
      </c>
      <c r="F611" s="6">
        <v>42893</v>
      </c>
      <c r="G611" s="4" t="s">
        <v>605</v>
      </c>
      <c r="H611" s="9">
        <v>588</v>
      </c>
      <c r="I611" s="6">
        <v>42900</v>
      </c>
      <c r="J611" s="4" t="s">
        <v>903</v>
      </c>
      <c r="K611" s="10" t="s">
        <v>2256</v>
      </c>
      <c r="L611" s="7">
        <f>_xll.AtlasFormulas.AtlasFunctions.AtlasBalance("PROD",DataAreaId,"T.LedgerTrans","Sum|AmountMST|0","","","","","","","AccountNum|Voucher","120010",$J611)</f>
        <v>6680.55</v>
      </c>
      <c r="M611">
        <f>_xll.AtlasFormulas.AtlasFunctions.AtlasBalance("PROD",DataAreaId,"T.LedgerTrans","Sum|AmountMST|0","","","","","","","AccountNum|Voucher","120010",$K611)</f>
        <v>-6342</v>
      </c>
    </row>
    <row r="612" spans="1:13" x14ac:dyDescent="0.25">
      <c r="A612" s="4" t="s">
        <v>305</v>
      </c>
      <c r="B612" s="7" t="str">
        <f>_xll.AtlasFormulas.AtlasFunctions.AtlasTable("PROD",DataAreaId,"T.SalesTable","%CustAccount","","","","","","","SalesId",$A612)</f>
        <v>364-000007</v>
      </c>
      <c r="C612" s="7" t="str">
        <f>_xll.AtlasFormulas.AtlasFunctions.AtlasTable("PROD",DataAreaId,"T.CustTable","%Name","","","","","","","AccountNum",$B612)</f>
        <v>Versluys &amp; Zoon B.V.</v>
      </c>
      <c r="D612" s="4" t="s">
        <v>104</v>
      </c>
      <c r="E612" s="4" t="s">
        <v>105</v>
      </c>
      <c r="F612" s="6">
        <v>42893</v>
      </c>
      <c r="G612" s="4" t="s">
        <v>605</v>
      </c>
      <c r="H612" s="9">
        <v>45.75</v>
      </c>
      <c r="I612" s="6">
        <v>42893</v>
      </c>
      <c r="J612" s="4" t="s">
        <v>903</v>
      </c>
      <c r="K612" s="10" t="s">
        <v>634</v>
      </c>
      <c r="L612" s="7">
        <f>_xll.AtlasFormulas.AtlasFunctions.AtlasBalance("PROD",DataAreaId,"T.LedgerTrans","Sum|AmountMST|0","","","","","","","AccountNum|Voucher","120010",$J612)</f>
        <v>6680.55</v>
      </c>
      <c r="M612">
        <f>_xll.AtlasFormulas.AtlasFunctions.AtlasBalance("PROD",DataAreaId,"T.LedgerTrans","Sum|AmountMST|0","","","","","","","AccountNum|Voucher","120010",$K612)</f>
        <v>-338.55</v>
      </c>
    </row>
    <row r="613" spans="1:13" x14ac:dyDescent="0.25">
      <c r="A613" s="4" t="s">
        <v>240</v>
      </c>
      <c r="B613" s="7" t="str">
        <f>_xll.AtlasFormulas.AtlasFunctions.AtlasTable("PROD",DataAreaId,"T.SalesTable","%CustAccount","","","","","","","SalesId",$A613)</f>
        <v>364-000007</v>
      </c>
      <c r="C613" s="7" t="str">
        <f>_xll.AtlasFormulas.AtlasFunctions.AtlasTable("PROD",DataAreaId,"T.CustTable","%Name","","","","","","","AccountNum",$B613)</f>
        <v>Versluys &amp; Zoon B.V.</v>
      </c>
      <c r="D613" s="4" t="s">
        <v>104</v>
      </c>
      <c r="E613" s="4" t="s">
        <v>105</v>
      </c>
      <c r="F613" s="6">
        <v>42909</v>
      </c>
      <c r="G613" s="4" t="s">
        <v>605</v>
      </c>
      <c r="H613" s="9">
        <v>103.75</v>
      </c>
      <c r="I613" s="6">
        <v>42914</v>
      </c>
      <c r="J613" s="4" t="s">
        <v>1094</v>
      </c>
      <c r="K613" s="10" t="s">
        <v>2375</v>
      </c>
      <c r="L613" s="7">
        <f>_xll.AtlasFormulas.AtlasFunctions.AtlasBalance("PROD",DataAreaId,"T.LedgerTrans","Sum|AmountMST|0","","","","","","","AccountNum|Voucher","120010",$J613)</f>
        <v>10143.75</v>
      </c>
      <c r="M613">
        <f>_xll.AtlasFormulas.AtlasFunctions.AtlasBalance("PROD",DataAreaId,"T.LedgerTrans","Sum|AmountMST|0","","","","","","","AccountNum|Voucher","120010",$K613)</f>
        <v>-767.75</v>
      </c>
    </row>
    <row r="614" spans="1:13" x14ac:dyDescent="0.25">
      <c r="A614" s="4" t="s">
        <v>262</v>
      </c>
      <c r="B614" s="7" t="str">
        <f>_xll.AtlasFormulas.AtlasFunctions.AtlasTable("PROD",DataAreaId,"T.SalesTable","%CustAccount","","","","","","","SalesId",$A614)</f>
        <v>364-000044</v>
      </c>
      <c r="C614" s="7" t="str">
        <f>_xll.AtlasFormulas.AtlasFunctions.AtlasTable("PROD",DataAreaId,"T.CustTable","%Name","","","","","","","AccountNum",$B614)</f>
        <v>Schagen Infra B.V.</v>
      </c>
      <c r="D614" s="4" t="s">
        <v>104</v>
      </c>
      <c r="E614" s="4" t="s">
        <v>105</v>
      </c>
      <c r="F614" s="6">
        <v>42909</v>
      </c>
      <c r="G614" s="4" t="s">
        <v>605</v>
      </c>
      <c r="H614" s="9">
        <v>780</v>
      </c>
      <c r="I614" s="6">
        <v>42914</v>
      </c>
      <c r="J614" s="4" t="s">
        <v>1099</v>
      </c>
      <c r="K614" s="10" t="s">
        <v>2357</v>
      </c>
      <c r="L614" s="7">
        <f>_xll.AtlasFormulas.AtlasFunctions.AtlasBalance("PROD",DataAreaId,"T.LedgerTrans","Sum|AmountMST|0","","","","","","","AccountNum|Voucher","120010",$J614)</f>
        <v>70456.3</v>
      </c>
      <c r="M614">
        <f>_xll.AtlasFormulas.AtlasFunctions.AtlasBalance("PROD",DataAreaId,"T.LedgerTrans","Sum|AmountMST|0","","","","","","","AccountNum|Voucher","120010",$K614)</f>
        <v>-10471.5</v>
      </c>
    </row>
    <row r="615" spans="1:13" x14ac:dyDescent="0.25">
      <c r="A615" s="4" t="s">
        <v>358</v>
      </c>
      <c r="B615" s="7" t="str">
        <f>_xll.AtlasFormulas.AtlasFunctions.AtlasTable("PROD",DataAreaId,"T.SalesTable","%CustAccount","","","","","","","SalesId",$A615)</f>
        <v>364-000092</v>
      </c>
      <c r="C615" s="7" t="str">
        <f>_xll.AtlasFormulas.AtlasFunctions.AtlasTable("PROD",DataAreaId,"T.CustTable","%Name","","","","","","","AccountNum",$B615)</f>
        <v>Grizaco NV</v>
      </c>
      <c r="D615" s="4" t="s">
        <v>66</v>
      </c>
      <c r="E615" s="4" t="s">
        <v>64</v>
      </c>
      <c r="F615" s="6">
        <v>42914</v>
      </c>
      <c r="G615" s="4" t="s">
        <v>605</v>
      </c>
      <c r="H615" s="9">
        <v>602.5</v>
      </c>
      <c r="I615" s="6">
        <v>42914</v>
      </c>
      <c r="J615" s="4" t="s">
        <v>1091</v>
      </c>
      <c r="K615" s="10" t="s">
        <v>2372</v>
      </c>
      <c r="L615" s="7">
        <f>_xll.AtlasFormulas.AtlasFunctions.AtlasBalance("PROD",DataAreaId,"T.LedgerTrans","Sum|AmountMST|0","","","","","","","AccountNum|Voucher","120010",$J615)</f>
        <v>100288.5</v>
      </c>
      <c r="M615">
        <f>_xll.AtlasFormulas.AtlasFunctions.AtlasBalance("PROD",DataAreaId,"T.LedgerTrans","Sum|AmountMST|0","","","","","","","AccountNum|Voucher","120010",$K615)</f>
        <v>-4458.5</v>
      </c>
    </row>
    <row r="616" spans="1:13" x14ac:dyDescent="0.25">
      <c r="A616" s="4" t="s">
        <v>239</v>
      </c>
      <c r="B616" s="7" t="str">
        <f>_xll.AtlasFormulas.AtlasFunctions.AtlasTable("PROD",DataAreaId,"T.SalesTable","%CustAccount","","","","","","","SalesId",$A616)</f>
        <v>364-000007</v>
      </c>
      <c r="C616" s="7" t="str">
        <f>_xll.AtlasFormulas.AtlasFunctions.AtlasTable("PROD",DataAreaId,"T.CustTable","%Name","","","","","","","AccountNum",$B616)</f>
        <v>Versluys &amp; Zoon B.V.</v>
      </c>
      <c r="D616" s="4" t="s">
        <v>104</v>
      </c>
      <c r="E616" s="4" t="s">
        <v>105</v>
      </c>
      <c r="F616" s="6">
        <v>42909</v>
      </c>
      <c r="G616" s="4" t="s">
        <v>605</v>
      </c>
      <c r="H616" s="9">
        <v>39.25</v>
      </c>
      <c r="I616" s="6">
        <v>42909</v>
      </c>
      <c r="J616" s="4" t="s">
        <v>1093</v>
      </c>
      <c r="K616" s="10" t="s">
        <v>2341</v>
      </c>
      <c r="L616" s="7">
        <f>_xll.AtlasFormulas.AtlasFunctions.AtlasBalance("PROD",DataAreaId,"T.LedgerTrans","Sum|AmountMST|0","","","","","","","AccountNum|Voucher","120010",$J616)</f>
        <v>15194.25</v>
      </c>
      <c r="M616">
        <f>_xll.AtlasFormulas.AtlasFunctions.AtlasBalance("PROD",DataAreaId,"T.LedgerTrans","Sum|AmountMST|0","","","","","","","AccountNum|Voucher","120010",$K616)</f>
        <v>-290.45</v>
      </c>
    </row>
    <row r="617" spans="1:13" x14ac:dyDescent="0.25">
      <c r="A617" s="4" t="s">
        <v>286</v>
      </c>
      <c r="B617" s="7" t="str">
        <f>_xll.AtlasFormulas.AtlasFunctions.AtlasTable("PROD",DataAreaId,"T.SalesTable","%CustAccount","","","","","","","SalesId",$A617)</f>
        <v>364-000044</v>
      </c>
      <c r="C617" s="7" t="str">
        <f>_xll.AtlasFormulas.AtlasFunctions.AtlasTable("PROD",DataAreaId,"T.CustTable","%Name","","","","","","","AccountNum",$B617)</f>
        <v>Schagen Infra B.V.</v>
      </c>
      <c r="D617" s="4" t="s">
        <v>103</v>
      </c>
      <c r="E617" s="4" t="s">
        <v>99</v>
      </c>
      <c r="F617" s="6">
        <v>42821</v>
      </c>
      <c r="G617" s="4" t="s">
        <v>605</v>
      </c>
      <c r="H617" s="9">
        <v>387</v>
      </c>
      <c r="I617" s="6">
        <v>42835</v>
      </c>
      <c r="J617" s="4" t="s">
        <v>908</v>
      </c>
      <c r="K617" s="10" t="s">
        <v>633</v>
      </c>
      <c r="L617" s="7">
        <f>_xll.AtlasFormulas.AtlasFunctions.AtlasBalance("PROD",DataAreaId,"T.LedgerTrans","Sum|AmountMST|0","","","","","","","AccountNum|Voucher","120010",$J617)</f>
        <v>64813.86</v>
      </c>
      <c r="M617">
        <f>_xll.AtlasFormulas.AtlasFunctions.AtlasBalance("PROD",DataAreaId,"T.LedgerTrans","Sum|AmountMST|0","","","","","","","AccountNum|Voucher","120010",$K617)</f>
        <v>-2739.96</v>
      </c>
    </row>
    <row r="618" spans="1:13" x14ac:dyDescent="0.25">
      <c r="A618" s="4" t="s">
        <v>310</v>
      </c>
      <c r="B618" s="7" t="str">
        <f>_xll.AtlasFormulas.AtlasFunctions.AtlasTable("PROD",DataAreaId,"T.SalesTable","%CustAccount","","","","","","","SalesId",$A618)</f>
        <v>364-000076</v>
      </c>
      <c r="C618" s="7" t="str">
        <f>_xll.AtlasFormulas.AtlasFunctions.AtlasTable("PROD",DataAreaId,"T.CustTable","%Name","","","","","","","AccountNum",$B618)</f>
        <v>Heijmans Wegen B.V. Regio Zuid</v>
      </c>
      <c r="D618" s="4" t="s">
        <v>66</v>
      </c>
      <c r="E618" s="4" t="s">
        <v>64</v>
      </c>
      <c r="F618" s="6">
        <v>42894</v>
      </c>
      <c r="G618" s="4" t="s">
        <v>605</v>
      </c>
      <c r="H618" s="9">
        <v>126.5</v>
      </c>
      <c r="I618" s="6">
        <v>42902</v>
      </c>
      <c r="J618" s="4" t="s">
        <v>909</v>
      </c>
      <c r="K618" s="10" t="s">
        <v>632</v>
      </c>
      <c r="L618" s="7">
        <f>_xll.AtlasFormulas.AtlasFunctions.AtlasBalance("PROD",DataAreaId,"T.LedgerTrans","Sum|AmountMST|0","","","","","","","AccountNum|Voucher","120010",$J618)</f>
        <v>30119</v>
      </c>
      <c r="M618">
        <f>_xll.AtlasFormulas.AtlasFunctions.AtlasBalance("PROD",DataAreaId,"T.LedgerTrans","Sum|AmountMST|0","","","","","","","AccountNum|Voucher","120010",$K618)</f>
        <v>-885.5</v>
      </c>
    </row>
    <row r="619" spans="1:13" x14ac:dyDescent="0.25">
      <c r="A619" s="4" t="s">
        <v>238</v>
      </c>
      <c r="B619" s="7" t="str">
        <f>_xll.AtlasFormulas.AtlasFunctions.AtlasTable("PROD",DataAreaId,"T.SalesTable","%CustAccount","","","","","","","SalesId",$A619)</f>
        <v>364-000058</v>
      </c>
      <c r="C619" s="7" t="str">
        <f>_xll.AtlasFormulas.AtlasFunctions.AtlasTable("PROD",DataAreaId,"T.CustTable","%Name","","","","","","","AccountNum",$B619)</f>
        <v>D. van der Steen B.V.</v>
      </c>
      <c r="D619" s="4" t="s">
        <v>103</v>
      </c>
      <c r="E619" s="4" t="s">
        <v>99</v>
      </c>
      <c r="F619" s="6">
        <v>42909</v>
      </c>
      <c r="G619" s="4" t="s">
        <v>605</v>
      </c>
      <c r="H619" s="9">
        <v>585</v>
      </c>
      <c r="I619" s="6">
        <v>42914</v>
      </c>
      <c r="J619" s="4" t="s">
        <v>2320</v>
      </c>
      <c r="K619" s="10" t="s">
        <v>2350</v>
      </c>
      <c r="L619" s="7">
        <f>_xll.AtlasFormulas.AtlasFunctions.AtlasBalance("PROD",DataAreaId,"T.LedgerTrans","Sum|AmountMST|0","","","","","","","AccountNum|Voucher","120010",$J619)</f>
        <v>17062.5</v>
      </c>
      <c r="M619">
        <f>_xll.AtlasFormulas.AtlasFunctions.AtlasBalance("PROD",DataAreaId,"T.LedgerTrans","Sum|AmountMST|0","","","","","","","AccountNum|Voucher","120010",$K619)</f>
        <v>-16500.12</v>
      </c>
    </row>
    <row r="620" spans="1:13" x14ac:dyDescent="0.25">
      <c r="A620" s="4" t="s">
        <v>369</v>
      </c>
      <c r="B620" s="7" t="str">
        <f>_xll.AtlasFormulas.AtlasFunctions.AtlasTable("PROD",DataAreaId,"T.SalesTable","%CustAccount","","","","","","","SalesId",$A620)</f>
        <v>364-000007</v>
      </c>
      <c r="C620" s="7" t="str">
        <f>_xll.AtlasFormulas.AtlasFunctions.AtlasTable("PROD",DataAreaId,"T.CustTable","%Name","","","","","","","AccountNum",$B620)</f>
        <v>Versluys &amp; Zoon B.V.</v>
      </c>
      <c r="D620" s="4" t="s">
        <v>103</v>
      </c>
      <c r="E620" s="4" t="s">
        <v>99</v>
      </c>
      <c r="F620" s="6">
        <v>42893</v>
      </c>
      <c r="G620" s="4" t="s">
        <v>605</v>
      </c>
      <c r="H620" s="9">
        <v>780</v>
      </c>
      <c r="I620" s="6">
        <v>42894</v>
      </c>
      <c r="J620" s="4" t="s">
        <v>907</v>
      </c>
      <c r="K620" s="10" t="s">
        <v>2444</v>
      </c>
      <c r="L620" s="7">
        <f>_xll.AtlasFormulas.AtlasFunctions.AtlasBalance("PROD",DataAreaId,"T.LedgerTrans","Sum|AmountMST|0","","","","","","","AccountNum|Voucher","120010",$J620)</f>
        <v>0</v>
      </c>
      <c r="M620">
        <f>_xll.AtlasFormulas.AtlasFunctions.AtlasBalance("PROD",DataAreaId,"T.LedgerTrans","Sum|AmountMST|0","","","","","","","AccountNum|Voucher","120010",$K620)</f>
        <v>0</v>
      </c>
    </row>
    <row r="621" spans="1:13" x14ac:dyDescent="0.25">
      <c r="A621" s="4" t="s">
        <v>305</v>
      </c>
      <c r="B621" s="7" t="str">
        <f>_xll.AtlasFormulas.AtlasFunctions.AtlasTable("PROD",DataAreaId,"T.SalesTable","%CustAccount","","","","","","","SalesId",$A621)</f>
        <v>364-000007</v>
      </c>
      <c r="C621" s="7" t="str">
        <f>_xll.AtlasFormulas.AtlasFunctions.AtlasTable("PROD",DataAreaId,"T.CustTable","%Name","","","","","","","AccountNum",$B621)</f>
        <v>Versluys &amp; Zoon B.V.</v>
      </c>
      <c r="D621" s="4" t="s">
        <v>104</v>
      </c>
      <c r="E621" s="4" t="s">
        <v>105</v>
      </c>
      <c r="F621" s="6">
        <v>42893</v>
      </c>
      <c r="G621" s="4" t="s">
        <v>605</v>
      </c>
      <c r="H621" s="9">
        <v>45.75</v>
      </c>
      <c r="I621" s="6">
        <v>42893</v>
      </c>
      <c r="J621" s="4" t="s">
        <v>883</v>
      </c>
      <c r="K621" s="10" t="s">
        <v>883</v>
      </c>
      <c r="L621" s="7">
        <f>_xll.AtlasFormulas.AtlasFunctions.AtlasBalance("PROD",DataAreaId,"T.LedgerTrans","Sum|AmountMST|0","","","","","","","AccountNum|Voucher","120010",$J621)</f>
        <v>0</v>
      </c>
      <c r="M621">
        <f>_xll.AtlasFormulas.AtlasFunctions.AtlasBalance("PROD",DataAreaId,"T.LedgerTrans","Sum|AmountMST|0","","","","","","","AccountNum|Voucher","120010",$K621)</f>
        <v>0</v>
      </c>
    </row>
    <row r="622" spans="1:13" x14ac:dyDescent="0.25">
      <c r="A622" s="4" t="s">
        <v>345</v>
      </c>
      <c r="B622" s="7" t="str">
        <f>_xll.AtlasFormulas.AtlasFunctions.AtlasTable("PROD",DataAreaId,"T.SalesTable","%CustAccount","","","","","","","SalesId",$A622)</f>
        <v>364-000007</v>
      </c>
      <c r="C622" s="7" t="str">
        <f>_xll.AtlasFormulas.AtlasFunctions.AtlasTable("PROD",DataAreaId,"T.CustTable","%Name","","","","","","","AccountNum",$B622)</f>
        <v>Versluys &amp; Zoon B.V.</v>
      </c>
      <c r="D622" s="4" t="s">
        <v>103</v>
      </c>
      <c r="E622" s="4" t="s">
        <v>99</v>
      </c>
      <c r="F622" s="6">
        <v>42859</v>
      </c>
      <c r="G622" s="4" t="s">
        <v>605</v>
      </c>
      <c r="H622" s="9">
        <v>390</v>
      </c>
      <c r="I622" s="6">
        <v>42867</v>
      </c>
      <c r="J622" s="4" t="s">
        <v>904</v>
      </c>
      <c r="K622" s="10" t="s">
        <v>2021</v>
      </c>
      <c r="L622" s="7">
        <f>_xll.AtlasFormulas.AtlasFunctions.AtlasBalance("PROD",DataAreaId,"T.LedgerTrans","Sum|AmountMST|0","","","","","","","AccountNum|Voucher","120010",$J622)</f>
        <v>3165.5</v>
      </c>
      <c r="M622">
        <f>_xll.AtlasFormulas.AtlasFunctions.AtlasBalance("PROD",DataAreaId,"T.LedgerTrans","Sum|AmountMST|0","","","","","","","AccountNum|Voucher","120010",$K622)</f>
        <v>-3165.5</v>
      </c>
    </row>
    <row r="623" spans="1:13" x14ac:dyDescent="0.25">
      <c r="A623" s="4" t="s">
        <v>294</v>
      </c>
      <c r="B623" s="7" t="str">
        <f>_xll.AtlasFormulas.AtlasFunctions.AtlasTable("PROD",DataAreaId,"T.SalesTable","%CustAccount","","","","","","","SalesId",$A623)</f>
        <v>364-000052</v>
      </c>
      <c r="C623" s="7" t="str">
        <f>_xll.AtlasFormulas.AtlasFunctions.AtlasTable("PROD",DataAreaId,"T.CustTable","%Name","","","","","","","AccountNum",$B623)</f>
        <v>KWS Infra Roosendaal</v>
      </c>
      <c r="D623" s="4" t="s">
        <v>103</v>
      </c>
      <c r="E623" s="4" t="s">
        <v>99</v>
      </c>
      <c r="F623" s="6">
        <v>42867</v>
      </c>
      <c r="G623" s="4" t="s">
        <v>605</v>
      </c>
      <c r="H623" s="9">
        <v>390</v>
      </c>
      <c r="I623" s="6">
        <v>42867</v>
      </c>
      <c r="J623" s="4" t="s">
        <v>905</v>
      </c>
      <c r="K623" s="10" t="s">
        <v>2025</v>
      </c>
      <c r="L623" s="7">
        <f>_xll.AtlasFormulas.AtlasFunctions.AtlasBalance("PROD",DataAreaId,"T.LedgerTrans","Sum|AmountMST|0","","","","","","","AccountNum|Voucher","120010",$J623)</f>
        <v>3381.6</v>
      </c>
      <c r="M623">
        <f>_xll.AtlasFormulas.AtlasFunctions.AtlasBalance("PROD",DataAreaId,"T.LedgerTrans","Sum|AmountMST|0","","","","","","","AccountNum|Voucher","120010",$K623)</f>
        <v>-3381.6</v>
      </c>
    </row>
    <row r="624" spans="1:13" x14ac:dyDescent="0.25">
      <c r="A624" s="4" t="s">
        <v>286</v>
      </c>
      <c r="B624" s="7" t="str">
        <f>_xll.AtlasFormulas.AtlasFunctions.AtlasTable("PROD",DataAreaId,"T.SalesTable","%CustAccount","","","","","","","SalesId",$A624)</f>
        <v>364-000044</v>
      </c>
      <c r="C624" s="7" t="str">
        <f>_xll.AtlasFormulas.AtlasFunctions.AtlasTable("PROD",DataAreaId,"T.CustTable","%Name","","","","","","","AccountNum",$B624)</f>
        <v>Schagen Infra B.V.</v>
      </c>
      <c r="D624" s="4" t="s">
        <v>103</v>
      </c>
      <c r="E624" s="4" t="s">
        <v>99</v>
      </c>
      <c r="F624" s="6">
        <v>42835</v>
      </c>
      <c r="G624" s="4" t="s">
        <v>605</v>
      </c>
      <c r="H624" s="9">
        <v>387</v>
      </c>
      <c r="I624" s="6">
        <v>42837</v>
      </c>
      <c r="J624" s="4" t="s">
        <v>906</v>
      </c>
      <c r="K624" s="10" t="s">
        <v>2445</v>
      </c>
      <c r="L624" s="7">
        <f>_xll.AtlasFormulas.AtlasFunctions.AtlasBalance("PROD",DataAreaId,"T.LedgerTrans","Sum|AmountMST|0","","","","","","","AccountNum|Voucher","120010",$J624)</f>
        <v>0</v>
      </c>
      <c r="M624">
        <f>_xll.AtlasFormulas.AtlasFunctions.AtlasBalance("PROD",DataAreaId,"T.LedgerTrans","Sum|AmountMST|0","","","","","","","AccountNum|Voucher","120010",$K624)</f>
        <v>0</v>
      </c>
    </row>
    <row r="625" spans="1:13" x14ac:dyDescent="0.25">
      <c r="A625" s="4" t="s">
        <v>355</v>
      </c>
      <c r="B625" s="7" t="str">
        <f>_xll.AtlasFormulas.AtlasFunctions.AtlasTable("PROD",DataAreaId,"T.SalesTable","%CustAccount","","","","","","","SalesId",$A625)</f>
        <v>364-000025</v>
      </c>
      <c r="C625" s="7" t="str">
        <f>_xll.AtlasFormulas.AtlasFunctions.AtlasTable("PROD",DataAreaId,"T.CustTable","%Name","","","","","","","AccountNum",$B625)</f>
        <v>KWS Infra Leek</v>
      </c>
      <c r="D625" s="4" t="s">
        <v>103</v>
      </c>
      <c r="E625" s="4" t="s">
        <v>99</v>
      </c>
      <c r="F625" s="6">
        <v>42894</v>
      </c>
      <c r="G625" s="4" t="s">
        <v>605</v>
      </c>
      <c r="H625" s="9">
        <v>195</v>
      </c>
      <c r="I625" s="6">
        <v>42894</v>
      </c>
      <c r="J625" s="4" t="s">
        <v>902</v>
      </c>
      <c r="K625" s="10" t="s">
        <v>2206</v>
      </c>
      <c r="L625" s="7">
        <f>_xll.AtlasFormulas.AtlasFunctions.AtlasBalance("PROD",DataAreaId,"T.LedgerTrans","Sum|AmountMST|0","","","","","","","AccountNum|Voucher","120010",$J625)</f>
        <v>3366</v>
      </c>
      <c r="M625">
        <f>_xll.AtlasFormulas.AtlasFunctions.AtlasBalance("PROD",DataAreaId,"T.LedgerTrans","Sum|AmountMST|0","","","","","","","AccountNum|Voucher","120010",$K625)</f>
        <v>-3366</v>
      </c>
    </row>
    <row r="626" spans="1:13" x14ac:dyDescent="0.25">
      <c r="A626" s="4" t="s">
        <v>278</v>
      </c>
      <c r="B626" s="7" t="str">
        <f>_xll.AtlasFormulas.AtlasFunctions.AtlasTable("PROD",DataAreaId,"T.SalesTable","%CustAccount","","","","","","","SalesId",$A626)</f>
        <v>364-000055</v>
      </c>
      <c r="C626" s="7" t="str">
        <f>_xll.AtlasFormulas.AtlasFunctions.AtlasTable("PROD",DataAreaId,"T.CustTable","%Name","","","","","","","AccountNum",$B626)</f>
        <v>Aannemingsmaatschappij van Gelder B.V.</v>
      </c>
      <c r="D626" s="4" t="s">
        <v>66</v>
      </c>
      <c r="E626" s="4" t="s">
        <v>64</v>
      </c>
      <c r="F626" s="6">
        <v>42759</v>
      </c>
      <c r="G626" s="4" t="s">
        <v>605</v>
      </c>
      <c r="H626" s="9">
        <v>975</v>
      </c>
      <c r="I626" s="6">
        <v>42760</v>
      </c>
      <c r="J626" s="4" t="s">
        <v>911</v>
      </c>
      <c r="K626" s="10" t="s">
        <v>1593</v>
      </c>
      <c r="L626" s="7">
        <f>_xll.AtlasFormulas.AtlasFunctions.AtlasBalance("PROD",DataAreaId,"T.LedgerTrans","Sum|AmountMST|0","","","","","","","AccountNum|Voucher","120010",$J626)</f>
        <v>10400</v>
      </c>
      <c r="M626">
        <f>_xll.AtlasFormulas.AtlasFunctions.AtlasBalance("PROD",DataAreaId,"T.LedgerTrans","Sum|AmountMST|0","","","","","","","AccountNum|Voucher","120010",$K626)</f>
        <v>-10400</v>
      </c>
    </row>
    <row r="627" spans="1:13" x14ac:dyDescent="0.25">
      <c r="A627" s="4" t="s">
        <v>285</v>
      </c>
      <c r="B627" s="7" t="str">
        <f>_xll.AtlasFormulas.AtlasFunctions.AtlasTable("PROD",DataAreaId,"T.SalesTable","%CustAccount","","","","","","","SalesId",$A627)</f>
        <v>364-000022</v>
      </c>
      <c r="C627" s="7" t="str">
        <f>_xll.AtlasFormulas.AtlasFunctions.AtlasTable("PROD",DataAreaId,"T.CustTable","%Name","","","","","","","AccountNum",$B627)</f>
        <v>KWS Infra Rotterdam</v>
      </c>
      <c r="D627" s="4" t="s">
        <v>66</v>
      </c>
      <c r="E627" s="4" t="s">
        <v>64</v>
      </c>
      <c r="F627" s="6">
        <v>42832</v>
      </c>
      <c r="G627" s="4" t="s">
        <v>605</v>
      </c>
      <c r="H627" s="9">
        <v>253.5</v>
      </c>
      <c r="I627" s="6">
        <v>42832</v>
      </c>
      <c r="J627" s="4" t="s">
        <v>912</v>
      </c>
      <c r="K627" s="10" t="s">
        <v>1842</v>
      </c>
      <c r="L627" s="7">
        <f>_xll.AtlasFormulas.AtlasFunctions.AtlasBalance("PROD",DataAreaId,"T.LedgerTrans","Sum|AmountMST|0","","","","","","","AccountNum|Voucher","120010",$J627)</f>
        <v>4410.79</v>
      </c>
      <c r="M627">
        <f>_xll.AtlasFormulas.AtlasFunctions.AtlasBalance("PROD",DataAreaId,"T.LedgerTrans","Sum|AmountMST|0","","","","","","","AccountNum|Voucher","120010",$K627)</f>
        <v>-4410.79</v>
      </c>
    </row>
    <row r="628" spans="1:13" x14ac:dyDescent="0.25">
      <c r="A628" s="4" t="s">
        <v>285</v>
      </c>
      <c r="B628" s="7" t="str">
        <f>_xll.AtlasFormulas.AtlasFunctions.AtlasTable("PROD",DataAreaId,"T.SalesTable","%CustAccount","","","","","","","SalesId",$A628)</f>
        <v>364-000022</v>
      </c>
      <c r="C628" s="7" t="str">
        <f>_xll.AtlasFormulas.AtlasFunctions.AtlasTable("PROD",DataAreaId,"T.CustTable","%Name","","","","","","","AccountNum",$B628)</f>
        <v>KWS Infra Rotterdam</v>
      </c>
      <c r="D628" s="4" t="s">
        <v>66</v>
      </c>
      <c r="E628" s="4" t="s">
        <v>64</v>
      </c>
      <c r="F628" s="6">
        <v>42832</v>
      </c>
      <c r="G628" s="4" t="s">
        <v>605</v>
      </c>
      <c r="H628" s="9">
        <v>331.5</v>
      </c>
      <c r="I628" s="6">
        <v>42832</v>
      </c>
      <c r="J628" s="4" t="s">
        <v>912</v>
      </c>
      <c r="K628" s="10" t="s">
        <v>1842</v>
      </c>
      <c r="L628" s="7">
        <f>_xll.AtlasFormulas.AtlasFunctions.AtlasBalance("PROD",DataAreaId,"T.LedgerTrans","Sum|AmountMST|0","","","","","","","AccountNum|Voucher","120010",$J628)</f>
        <v>4410.79</v>
      </c>
      <c r="M628">
        <f>_xll.AtlasFormulas.AtlasFunctions.AtlasBalance("PROD",DataAreaId,"T.LedgerTrans","Sum|AmountMST|0","","","","","","","AccountNum|Voucher","120010",$K628)</f>
        <v>-4410.79</v>
      </c>
    </row>
    <row r="629" spans="1:13" x14ac:dyDescent="0.25">
      <c r="A629" s="4" t="s">
        <v>340</v>
      </c>
      <c r="B629" s="7" t="str">
        <f>_xll.AtlasFormulas.AtlasFunctions.AtlasTable("PROD",DataAreaId,"T.SalesTable","%CustAccount","","","","","","","SalesId",$A629)</f>
        <v>364-000085</v>
      </c>
      <c r="C629" s="7" t="str">
        <f>_xll.AtlasFormulas.AtlasFunctions.AtlasTable("PROD",DataAreaId,"T.CustTable","%Name","","","","","","","AccountNum",$B629)</f>
        <v>Heijmans Wegen, Regio Noord-Oost</v>
      </c>
      <c r="D629" s="4" t="s">
        <v>103</v>
      </c>
      <c r="E629" s="4" t="s">
        <v>99</v>
      </c>
      <c r="F629" s="6">
        <v>42807</v>
      </c>
      <c r="G629" s="4" t="s">
        <v>605</v>
      </c>
      <c r="H629" s="9">
        <v>780</v>
      </c>
      <c r="I629" s="6">
        <v>42823</v>
      </c>
      <c r="J629" s="4" t="s">
        <v>913</v>
      </c>
      <c r="K629" s="10" t="s">
        <v>1800</v>
      </c>
      <c r="L629" s="7">
        <f>_xll.AtlasFormulas.AtlasFunctions.AtlasBalance("PROD",DataAreaId,"T.LedgerTrans","Sum|AmountMST|0","","","","","","","AccountNum|Voucher","120010",$J629)</f>
        <v>11080.13</v>
      </c>
      <c r="M629">
        <f>_xll.AtlasFormulas.AtlasFunctions.AtlasBalance("PROD",DataAreaId,"T.LedgerTrans","Sum|AmountMST|0","","","","","","","AccountNum|Voucher","120010",$K629)</f>
        <v>-11080.13</v>
      </c>
    </row>
    <row r="630" spans="1:13" x14ac:dyDescent="0.25">
      <c r="A630" s="4" t="s">
        <v>368</v>
      </c>
      <c r="B630" s="7" t="str">
        <f>_xll.AtlasFormulas.AtlasFunctions.AtlasTable("PROD",DataAreaId,"T.SalesTable","%CustAccount","","","","","","","SalesId",$A630)</f>
        <v>364-000007</v>
      </c>
      <c r="C630" s="7" t="str">
        <f>_xll.AtlasFormulas.AtlasFunctions.AtlasTable("PROD",DataAreaId,"T.CustTable","%Name","","","","","","","AccountNum",$B630)</f>
        <v>Versluys &amp; Zoon B.V.</v>
      </c>
      <c r="D630" s="4" t="s">
        <v>103</v>
      </c>
      <c r="E630" s="4" t="s">
        <v>99</v>
      </c>
      <c r="F630" s="6">
        <v>42808</v>
      </c>
      <c r="G630" s="4" t="s">
        <v>605</v>
      </c>
      <c r="H630" s="9">
        <v>487.5</v>
      </c>
      <c r="I630" s="6">
        <v>42811</v>
      </c>
      <c r="J630" s="4" t="s">
        <v>914</v>
      </c>
      <c r="K630" s="10" t="s">
        <v>2446</v>
      </c>
      <c r="L630" s="7">
        <f>_xll.AtlasFormulas.AtlasFunctions.AtlasBalance("PROD",DataAreaId,"T.LedgerTrans","Sum|AmountMST|0","","","","","","","AccountNum|Voucher","120010",$J630)</f>
        <v>0</v>
      </c>
      <c r="M630">
        <f>_xll.AtlasFormulas.AtlasFunctions.AtlasBalance("PROD",DataAreaId,"T.LedgerTrans","Sum|AmountMST|0","","","","","","","AccountNum|Voucher","120010",$K630)</f>
        <v>0</v>
      </c>
    </row>
    <row r="631" spans="1:13" x14ac:dyDescent="0.25">
      <c r="A631" s="4" t="s">
        <v>286</v>
      </c>
      <c r="B631" s="7" t="str">
        <f>_xll.AtlasFormulas.AtlasFunctions.AtlasTable("PROD",DataAreaId,"T.SalesTable","%CustAccount","","","","","","","SalesId",$A631)</f>
        <v>364-000044</v>
      </c>
      <c r="C631" s="7" t="str">
        <f>_xll.AtlasFormulas.AtlasFunctions.AtlasTable("PROD",DataAreaId,"T.CustTable","%Name","","","","","","","AccountNum",$B631)</f>
        <v>Schagen Infra B.V.</v>
      </c>
      <c r="D631" s="4" t="s">
        <v>103</v>
      </c>
      <c r="E631" s="4" t="s">
        <v>99</v>
      </c>
      <c r="F631" s="6">
        <v>42821</v>
      </c>
      <c r="G631" s="4" t="s">
        <v>605</v>
      </c>
      <c r="H631" s="9">
        <v>5755.5</v>
      </c>
      <c r="I631" s="6">
        <v>42837</v>
      </c>
      <c r="J631" s="4" t="s">
        <v>908</v>
      </c>
      <c r="K631" s="10" t="s">
        <v>1896</v>
      </c>
      <c r="L631" s="7">
        <f>_xll.AtlasFormulas.AtlasFunctions.AtlasBalance("PROD",DataAreaId,"T.LedgerTrans","Sum|AmountMST|0","","","","","","","AccountNum|Voucher","120010",$J631)</f>
        <v>64813.86</v>
      </c>
      <c r="M631">
        <f>_xll.AtlasFormulas.AtlasFunctions.AtlasBalance("PROD",DataAreaId,"T.LedgerTrans","Sum|AmountMST|0","","","","","","","AccountNum|Voucher","120010",$K631)</f>
        <v>-54834.6</v>
      </c>
    </row>
    <row r="632" spans="1:13" x14ac:dyDescent="0.25">
      <c r="A632" s="4" t="s">
        <v>286</v>
      </c>
      <c r="B632" s="7" t="str">
        <f>_xll.AtlasFormulas.AtlasFunctions.AtlasTable("PROD",DataAreaId,"T.SalesTable","%CustAccount","","","","","","","SalesId",$A632)</f>
        <v>364-000044</v>
      </c>
      <c r="C632" s="7" t="str">
        <f>_xll.AtlasFormulas.AtlasFunctions.AtlasTable("PROD",DataAreaId,"T.CustTable","%Name","","","","","","","AccountNum",$B632)</f>
        <v>Schagen Infra B.V.</v>
      </c>
      <c r="D632" s="4" t="s">
        <v>103</v>
      </c>
      <c r="E632" s="4" t="s">
        <v>99</v>
      </c>
      <c r="F632" s="6">
        <v>42821</v>
      </c>
      <c r="G632" s="4" t="s">
        <v>605</v>
      </c>
      <c r="H632" s="9">
        <v>780</v>
      </c>
      <c r="I632" s="6">
        <v>42835</v>
      </c>
      <c r="J632" s="4" t="s">
        <v>908</v>
      </c>
      <c r="K632" s="10" t="s">
        <v>620</v>
      </c>
      <c r="L632" s="7">
        <f>_xll.AtlasFormulas.AtlasFunctions.AtlasBalance("PROD",DataAreaId,"T.LedgerTrans","Sum|AmountMST|0","","","","","","","AccountNum|Voucher","120010",$J632)</f>
        <v>64813.86</v>
      </c>
      <c r="M632">
        <f>_xll.AtlasFormulas.AtlasFunctions.AtlasBalance("PROD",DataAreaId,"T.LedgerTrans","Sum|AmountMST|0","","","","","","","AccountNum|Voucher","120010",$K632)</f>
        <v>-7239.3</v>
      </c>
    </row>
    <row r="633" spans="1:13" x14ac:dyDescent="0.25">
      <c r="A633" s="4" t="s">
        <v>365</v>
      </c>
      <c r="B633" s="7" t="str">
        <f>_xll.AtlasFormulas.AtlasFunctions.AtlasTable("PROD",DataAreaId,"T.SalesTable","%CustAccount","","","","","","","SalesId",$A633)</f>
        <v>364-000007</v>
      </c>
      <c r="C633" s="7" t="str">
        <f>_xll.AtlasFormulas.AtlasFunctions.AtlasTable("PROD",DataAreaId,"T.CustTable","%Name","","","","","","","AccountNum",$B633)</f>
        <v>Versluys &amp; Zoon B.V.</v>
      </c>
      <c r="D633" s="4" t="s">
        <v>66</v>
      </c>
      <c r="E633" s="4" t="s">
        <v>64</v>
      </c>
      <c r="F633" s="6">
        <v>42851</v>
      </c>
      <c r="G633" s="4" t="s">
        <v>605</v>
      </c>
      <c r="H633" s="9">
        <v>97.5</v>
      </c>
      <c r="I633" s="6">
        <v>42863</v>
      </c>
      <c r="J633" s="4" t="s">
        <v>701</v>
      </c>
      <c r="K633" s="10" t="s">
        <v>1989</v>
      </c>
      <c r="L633" s="7">
        <f>_xll.AtlasFormulas.AtlasFunctions.AtlasBalance("PROD",DataAreaId,"T.LedgerTrans","Sum|AmountMST|0","","","","","","","AccountNum|Voucher","120010",$J633)</f>
        <v>732.88</v>
      </c>
      <c r="M633">
        <f>_xll.AtlasFormulas.AtlasFunctions.AtlasBalance("PROD",DataAreaId,"T.LedgerTrans","Sum|AmountMST|0","","","","","","","AccountNum|Voucher","120010",$K633)</f>
        <v>-732.88</v>
      </c>
    </row>
    <row r="634" spans="1:13" x14ac:dyDescent="0.25">
      <c r="A634" s="4" t="s">
        <v>279</v>
      </c>
      <c r="B634" s="7" t="str">
        <f>_xll.AtlasFormulas.AtlasFunctions.AtlasTable("PROD",DataAreaId,"T.SalesTable","%CustAccount","","","","","","","SalesId",$A634)</f>
        <v>364-000129</v>
      </c>
      <c r="C634" s="7" t="str">
        <f>_xll.AtlasFormulas.AtlasFunctions.AtlasTable("PROD",DataAreaId,"T.CustTable","%Name","","","","","","","AccountNum",$B634)</f>
        <v>SAAone GWW V.O.F.</v>
      </c>
      <c r="D634" s="4" t="s">
        <v>66</v>
      </c>
      <c r="E634" s="4" t="s">
        <v>64</v>
      </c>
      <c r="F634" s="6">
        <v>42796</v>
      </c>
      <c r="G634" s="4" t="s">
        <v>605</v>
      </c>
      <c r="H634" s="9">
        <v>4310</v>
      </c>
      <c r="I634" s="6">
        <v>42837</v>
      </c>
      <c r="J634" s="4" t="s">
        <v>910</v>
      </c>
      <c r="K634" s="10" t="s">
        <v>1886</v>
      </c>
      <c r="L634" s="7">
        <f>_xll.AtlasFormulas.AtlasFunctions.AtlasBalance("PROD",DataAreaId,"T.LedgerTrans","Sum|AmountMST|0","","","","","","","AccountNum|Voucher","120010",$J634)</f>
        <v>35955</v>
      </c>
      <c r="M634">
        <f>_xll.AtlasFormulas.AtlasFunctions.AtlasBalance("PROD",DataAreaId,"T.LedgerTrans","Sum|AmountMST|0","","","","","","","AccountNum|Voucher","120010",$K634)</f>
        <v>-33852.959999999999</v>
      </c>
    </row>
    <row r="635" spans="1:13" x14ac:dyDescent="0.25">
      <c r="A635" s="4" t="s">
        <v>279</v>
      </c>
      <c r="B635" s="7" t="str">
        <f>_xll.AtlasFormulas.AtlasFunctions.AtlasTable("PROD",DataAreaId,"T.SalesTable","%CustAccount","","","","","","","SalesId",$A635)</f>
        <v>364-000129</v>
      </c>
      <c r="C635" s="7" t="str">
        <f>_xll.AtlasFormulas.AtlasFunctions.AtlasTable("PROD",DataAreaId,"T.CustTable","%Name","","","","","","","AccountNum",$B635)</f>
        <v>SAAone GWW V.O.F.</v>
      </c>
      <c r="D635" s="4" t="s">
        <v>66</v>
      </c>
      <c r="E635" s="4" t="s">
        <v>64</v>
      </c>
      <c r="F635" s="6">
        <v>42829</v>
      </c>
      <c r="G635" s="4" t="s">
        <v>605</v>
      </c>
      <c r="H635" s="9">
        <v>390</v>
      </c>
      <c r="I635" s="6">
        <v>42837</v>
      </c>
      <c r="J635" s="4" t="s">
        <v>622</v>
      </c>
      <c r="K635" s="10" t="s">
        <v>1886</v>
      </c>
      <c r="L635" s="7">
        <f>_xll.AtlasFormulas.AtlasFunctions.AtlasBalance("PROD",DataAreaId,"T.LedgerTrans","Sum|AmountMST|0","","","","","","","AccountNum|Voucher","120010",$J635)</f>
        <v>204.21</v>
      </c>
      <c r="M635">
        <f>_xll.AtlasFormulas.AtlasFunctions.AtlasBalance("PROD",DataAreaId,"T.LedgerTrans","Sum|AmountMST|0","","","","","","","AccountNum|Voucher","120010",$K635)</f>
        <v>-33852.959999999999</v>
      </c>
    </row>
    <row r="636" spans="1:13" x14ac:dyDescent="0.25">
      <c r="A636" s="4" t="s">
        <v>279</v>
      </c>
      <c r="B636" s="7" t="str">
        <f>_xll.AtlasFormulas.AtlasFunctions.AtlasTable("PROD",DataAreaId,"T.SalesTable","%CustAccount","","","","","","","SalesId",$A636)</f>
        <v>364-000129</v>
      </c>
      <c r="C636" s="7" t="str">
        <f>_xll.AtlasFormulas.AtlasFunctions.AtlasTable("PROD",DataAreaId,"T.CustTable","%Name","","","","","","","AccountNum",$B636)</f>
        <v>SAAone GWW V.O.F.</v>
      </c>
      <c r="D636" s="4" t="s">
        <v>66</v>
      </c>
      <c r="E636" s="4" t="s">
        <v>64</v>
      </c>
      <c r="F636" s="6">
        <v>42796</v>
      </c>
      <c r="G636" s="4" t="s">
        <v>605</v>
      </c>
      <c r="H636" s="9">
        <v>175</v>
      </c>
      <c r="I636" s="6">
        <v>42832</v>
      </c>
      <c r="J636" s="4" t="s">
        <v>910</v>
      </c>
      <c r="K636" s="10" t="s">
        <v>631</v>
      </c>
      <c r="L636" s="7">
        <f>_xll.AtlasFormulas.AtlasFunctions.AtlasBalance("PROD",DataAreaId,"T.LedgerTrans","Sum|AmountMST|0","","","","","","","AccountNum|Voucher","120010",$J636)</f>
        <v>35955</v>
      </c>
      <c r="M636">
        <f>_xll.AtlasFormulas.AtlasFunctions.AtlasBalance("PROD",DataAreaId,"T.LedgerTrans","Sum|AmountMST|0","","","","","","","AccountNum|Voucher","120010",$K636)</f>
        <v>-1181.25</v>
      </c>
    </row>
    <row r="637" spans="1:13" x14ac:dyDescent="0.25">
      <c r="A637" s="4" t="s">
        <v>279</v>
      </c>
      <c r="B637" s="7" t="str">
        <f>_xll.AtlasFormulas.AtlasFunctions.AtlasTable("PROD",DataAreaId,"T.SalesTable","%CustAccount","","","","","","","SalesId",$A637)</f>
        <v>364-000129</v>
      </c>
      <c r="C637" s="7" t="str">
        <f>_xll.AtlasFormulas.AtlasFunctions.AtlasTable("PROD",DataAreaId,"T.CustTable","%Name","","","","","","","AccountNum",$B637)</f>
        <v>SAAone GWW V.O.F.</v>
      </c>
      <c r="D637" s="4" t="s">
        <v>66</v>
      </c>
      <c r="E637" s="4" t="s">
        <v>64</v>
      </c>
      <c r="F637" s="6">
        <v>42832</v>
      </c>
      <c r="G637" s="4" t="s">
        <v>605</v>
      </c>
      <c r="H637" s="9">
        <v>175</v>
      </c>
      <c r="I637" s="6">
        <v>42837</v>
      </c>
      <c r="J637" s="4" t="s">
        <v>631</v>
      </c>
      <c r="K637" s="10" t="s">
        <v>2447</v>
      </c>
      <c r="L637" s="7">
        <f>_xll.AtlasFormulas.AtlasFunctions.AtlasBalance("PROD",DataAreaId,"T.LedgerTrans","Sum|AmountMST|0","","","","","","","AccountNum|Voucher","120010",$J637)</f>
        <v>-1181.25</v>
      </c>
      <c r="M637">
        <f>_xll.AtlasFormulas.AtlasFunctions.AtlasBalance("PROD",DataAreaId,"T.LedgerTrans","Sum|AmountMST|0","","","","","","","AccountNum|Voucher","120010",$K637)</f>
        <v>0</v>
      </c>
    </row>
    <row r="638" spans="1:13" x14ac:dyDescent="0.25">
      <c r="A638" s="4" t="s">
        <v>310</v>
      </c>
      <c r="B638" s="7" t="str">
        <f>_xll.AtlasFormulas.AtlasFunctions.AtlasTable("PROD",DataAreaId,"T.SalesTable","%CustAccount","","","","","","","SalesId",$A638)</f>
        <v>364-000076</v>
      </c>
      <c r="C638" s="7" t="str">
        <f>_xll.AtlasFormulas.AtlasFunctions.AtlasTable("PROD",DataAreaId,"T.CustTable","%Name","","","","","","","AccountNum",$B638)</f>
        <v>Heijmans Wegen B.V. Regio Zuid</v>
      </c>
      <c r="D638" s="4" t="s">
        <v>66</v>
      </c>
      <c r="E638" s="4" t="s">
        <v>64</v>
      </c>
      <c r="F638" s="6">
        <v>42894</v>
      </c>
      <c r="G638" s="4" t="s">
        <v>605</v>
      </c>
      <c r="H638" s="9">
        <v>3188.5</v>
      </c>
      <c r="I638" s="6">
        <v>42902</v>
      </c>
      <c r="J638" s="4" t="s">
        <v>909</v>
      </c>
      <c r="K638" s="10" t="s">
        <v>2286</v>
      </c>
      <c r="L638" s="7">
        <f>_xll.AtlasFormulas.AtlasFunctions.AtlasBalance("PROD",DataAreaId,"T.LedgerTrans","Sum|AmountMST|0","","","","","","","AccountNum|Voucher","120010",$J638)</f>
        <v>30119</v>
      </c>
      <c r="M638">
        <f>_xll.AtlasFormulas.AtlasFunctions.AtlasBalance("PROD",DataAreaId,"T.LedgerTrans","Sum|AmountMST|0","","","","","","","AccountNum|Voucher","120010",$K638)</f>
        <v>-26850</v>
      </c>
    </row>
    <row r="639" spans="1:13" x14ac:dyDescent="0.25">
      <c r="A639" s="4" t="s">
        <v>310</v>
      </c>
      <c r="B639" s="7" t="str">
        <f>_xll.AtlasFormulas.AtlasFunctions.AtlasTable("PROD",DataAreaId,"T.SalesTable","%CustAccount","","","","","","","SalesId",$A639)</f>
        <v>364-000076</v>
      </c>
      <c r="C639" s="7" t="str">
        <f>_xll.AtlasFormulas.AtlasFunctions.AtlasTable("PROD",DataAreaId,"T.CustTable","%Name","","","","","","","AccountNum",$B639)</f>
        <v>Heijmans Wegen B.V. Regio Zuid</v>
      </c>
      <c r="D639" s="4" t="s">
        <v>66</v>
      </c>
      <c r="E639" s="4" t="s">
        <v>64</v>
      </c>
      <c r="F639" s="6">
        <v>42894</v>
      </c>
      <c r="G639" s="4" t="s">
        <v>605</v>
      </c>
      <c r="H639" s="9">
        <v>195</v>
      </c>
      <c r="I639" s="6">
        <v>42902</v>
      </c>
      <c r="J639" s="4" t="s">
        <v>909</v>
      </c>
      <c r="K639" s="10" t="s">
        <v>615</v>
      </c>
      <c r="L639" s="7">
        <f>_xll.AtlasFormulas.AtlasFunctions.AtlasBalance("PROD",DataAreaId,"T.LedgerTrans","Sum|AmountMST|0","","","","","","","AccountNum|Voucher","120010",$J639)</f>
        <v>30119</v>
      </c>
      <c r="M639">
        <f>_xll.AtlasFormulas.AtlasFunctions.AtlasBalance("PROD",DataAreaId,"T.LedgerTrans","Sum|AmountMST|0","","","","","","","AccountNum|Voucher","120010",$K639)</f>
        <v>-2383.5</v>
      </c>
    </row>
    <row r="640" spans="1:13" x14ac:dyDescent="0.25">
      <c r="A640" s="4" t="s">
        <v>302</v>
      </c>
      <c r="B640" s="7" t="str">
        <f>_xll.AtlasFormulas.AtlasFunctions.AtlasTable("PROD",DataAreaId,"T.SalesTable","%CustAccount","","","","","","","SalesId",$A640)</f>
        <v>364-000044</v>
      </c>
      <c r="C640" s="7" t="str">
        <f>_xll.AtlasFormulas.AtlasFunctions.AtlasTable("PROD",DataAreaId,"T.CustTable","%Name","","","","","","","AccountNum",$B640)</f>
        <v>Schagen Infra B.V.</v>
      </c>
      <c r="D640" s="4" t="s">
        <v>66</v>
      </c>
      <c r="E640" s="4" t="s">
        <v>64</v>
      </c>
      <c r="F640" s="6">
        <v>42886</v>
      </c>
      <c r="G640" s="4" t="s">
        <v>605</v>
      </c>
      <c r="H640" s="9">
        <v>585</v>
      </c>
      <c r="I640" s="6">
        <v>42886</v>
      </c>
      <c r="J640" s="4" t="s">
        <v>915</v>
      </c>
      <c r="K640" s="10" t="s">
        <v>2151</v>
      </c>
      <c r="L640" s="7">
        <f>_xll.AtlasFormulas.AtlasFunctions.AtlasBalance("PROD",DataAreaId,"T.LedgerTrans","Sum|AmountMST|0","","","","","","","AccountNum|Voucher","120010",$J640)</f>
        <v>6239.88</v>
      </c>
      <c r="M640">
        <f>_xll.AtlasFormulas.AtlasFunctions.AtlasBalance("PROD",DataAreaId,"T.LedgerTrans","Sum|AmountMST|0","","","","","","","AccountNum|Voucher","120010",$K640)</f>
        <v>-46378.11</v>
      </c>
    </row>
    <row r="641" spans="1:13" x14ac:dyDescent="0.25">
      <c r="A641" s="4" t="s">
        <v>302</v>
      </c>
      <c r="B641" s="7" t="str">
        <f>_xll.AtlasFormulas.AtlasFunctions.AtlasTable("PROD",DataAreaId,"T.SalesTable","%CustAccount","","","","","","","SalesId",$A641)</f>
        <v>364-000044</v>
      </c>
      <c r="C641" s="7" t="str">
        <f>_xll.AtlasFormulas.AtlasFunctions.AtlasTable("PROD",DataAreaId,"T.CustTable","%Name","","","","","","","AccountNum",$B641)</f>
        <v>Schagen Infra B.V.</v>
      </c>
      <c r="D641" s="4" t="s">
        <v>66</v>
      </c>
      <c r="E641" s="4" t="s">
        <v>64</v>
      </c>
      <c r="F641" s="6">
        <v>42867</v>
      </c>
      <c r="G641" s="4" t="s">
        <v>605</v>
      </c>
      <c r="H641" s="9">
        <v>5655</v>
      </c>
      <c r="I641" s="6">
        <v>42886</v>
      </c>
      <c r="J641" s="4" t="s">
        <v>916</v>
      </c>
      <c r="K641" s="10" t="s">
        <v>2151</v>
      </c>
      <c r="L641" s="7">
        <f>_xll.AtlasFormulas.AtlasFunctions.AtlasBalance("PROD",DataAreaId,"T.LedgerTrans","Sum|AmountMST|0","","","","","","","AccountNum|Voucher","120010",$J641)</f>
        <v>52675.199999999997</v>
      </c>
      <c r="M641">
        <f>_xll.AtlasFormulas.AtlasFunctions.AtlasBalance("PROD",DataAreaId,"T.LedgerTrans","Sum|AmountMST|0","","","","","","","AccountNum|Voucher","120010",$K641)</f>
        <v>-46378.11</v>
      </c>
    </row>
    <row r="642" spans="1:13" x14ac:dyDescent="0.25">
      <c r="A642" s="4" t="s">
        <v>302</v>
      </c>
      <c r="B642" s="7" t="str">
        <f>_xll.AtlasFormulas.AtlasFunctions.AtlasTable("PROD",DataAreaId,"T.SalesTable","%CustAccount","","","","","","","SalesId",$A642)</f>
        <v>364-000044</v>
      </c>
      <c r="C642" s="7" t="str">
        <f>_xll.AtlasFormulas.AtlasFunctions.AtlasTable("PROD",DataAreaId,"T.CustTable","%Name","","","","","","","AccountNum",$B642)</f>
        <v>Schagen Infra B.V.</v>
      </c>
      <c r="D642" s="4" t="s">
        <v>66</v>
      </c>
      <c r="E642" s="4" t="s">
        <v>64</v>
      </c>
      <c r="F642" s="6">
        <v>42867</v>
      </c>
      <c r="G642" s="4" t="s">
        <v>605</v>
      </c>
      <c r="H642" s="9">
        <v>682.5</v>
      </c>
      <c r="I642" s="6">
        <v>42887</v>
      </c>
      <c r="J642" s="4" t="s">
        <v>916</v>
      </c>
      <c r="K642" s="10" t="s">
        <v>616</v>
      </c>
      <c r="L642" s="7">
        <f>_xll.AtlasFormulas.AtlasFunctions.AtlasBalance("PROD",DataAreaId,"T.LedgerTrans","Sum|AmountMST|0","","","","","","","AccountNum|Voucher","120010",$J642)</f>
        <v>52675.199999999997</v>
      </c>
      <c r="M642">
        <f>_xll.AtlasFormulas.AtlasFunctions.AtlasBalance("PROD",DataAreaId,"T.LedgerTrans","Sum|AmountMST|0","","","","","","","AccountNum|Voucher","120010",$K642)</f>
        <v>-10234.14</v>
      </c>
    </row>
    <row r="643" spans="1:13" x14ac:dyDescent="0.25">
      <c r="A643" s="4" t="s">
        <v>311</v>
      </c>
      <c r="B643" s="7" t="str">
        <f>_xll.AtlasFormulas.AtlasFunctions.AtlasTable("PROD",DataAreaId,"T.SalesTable","%CustAccount","","","","","","","SalesId",$A643)</f>
        <v>364-000058</v>
      </c>
      <c r="C643" s="7" t="str">
        <f>_xll.AtlasFormulas.AtlasFunctions.AtlasTable("PROD",DataAreaId,"T.CustTable","%Name","","","","","","","AccountNum",$B643)</f>
        <v>D. van der Steen B.V.</v>
      </c>
      <c r="D643" s="4" t="s">
        <v>66</v>
      </c>
      <c r="E643" s="4" t="s">
        <v>64</v>
      </c>
      <c r="F643" s="6">
        <v>42900</v>
      </c>
      <c r="G643" s="4" t="s">
        <v>605</v>
      </c>
      <c r="H643" s="9">
        <v>234</v>
      </c>
      <c r="I643" s="6">
        <v>42901</v>
      </c>
      <c r="J643" s="4" t="s">
        <v>917</v>
      </c>
      <c r="K643" s="10" t="s">
        <v>2272</v>
      </c>
      <c r="L643" s="7">
        <f>_xll.AtlasFormulas.AtlasFunctions.AtlasBalance("PROD",DataAreaId,"T.LedgerTrans","Sum|AmountMST|0","","","","","","","AccountNum|Voucher","120010",$J643)</f>
        <v>6860.35</v>
      </c>
      <c r="M643">
        <f>_xll.AtlasFormulas.AtlasFunctions.AtlasBalance("PROD",DataAreaId,"T.LedgerTrans","Sum|AmountMST|0","","","","","","","AccountNum|Voucher","120010",$K643)</f>
        <v>-6860.35</v>
      </c>
    </row>
    <row r="644" spans="1:13" x14ac:dyDescent="0.25">
      <c r="A644" s="4" t="s">
        <v>299</v>
      </c>
      <c r="B644" s="7" t="str">
        <f>_xll.AtlasFormulas.AtlasFunctions.AtlasTable("PROD",DataAreaId,"T.SalesTable","%CustAccount","","","","","","","SalesId",$A644)</f>
        <v>364-000058</v>
      </c>
      <c r="C644" s="7" t="str">
        <f>_xll.AtlasFormulas.AtlasFunctions.AtlasTable("PROD",DataAreaId,"T.CustTable","%Name","","","","","","","AccountNum",$B644)</f>
        <v>D. van der Steen B.V.</v>
      </c>
      <c r="D644" s="4" t="s">
        <v>66</v>
      </c>
      <c r="E644" s="4" t="s">
        <v>64</v>
      </c>
      <c r="F644" s="6">
        <v>42879</v>
      </c>
      <c r="G644" s="4" t="s">
        <v>605</v>
      </c>
      <c r="H644" s="9">
        <v>975</v>
      </c>
      <c r="I644" s="6">
        <v>42886</v>
      </c>
      <c r="J644" s="4" t="s">
        <v>918</v>
      </c>
      <c r="K644" s="10" t="s">
        <v>2153</v>
      </c>
      <c r="L644" s="7">
        <f>_xll.AtlasFormulas.AtlasFunctions.AtlasBalance("PROD",DataAreaId,"T.LedgerTrans","Sum|AmountMST|0","","","","","","","AccountNum|Voucher","120010",$J644)</f>
        <v>19795</v>
      </c>
      <c r="M644">
        <f>_xll.AtlasFormulas.AtlasFunctions.AtlasBalance("PROD",DataAreaId,"T.LedgerTrans","Sum|AmountMST|0","","","","","","","AccountNum|Voucher","120010",$K644)</f>
        <v>-17773.75</v>
      </c>
    </row>
    <row r="645" spans="1:13" x14ac:dyDescent="0.25">
      <c r="A645" s="4" t="s">
        <v>299</v>
      </c>
      <c r="B645" s="7" t="str">
        <f>_xll.AtlasFormulas.AtlasFunctions.AtlasTable("PROD",DataAreaId,"T.SalesTable","%CustAccount","","","","","","","SalesId",$A645)</f>
        <v>364-000058</v>
      </c>
      <c r="C645" s="7" t="str">
        <f>_xll.AtlasFormulas.AtlasFunctions.AtlasTable("PROD",DataAreaId,"T.CustTable","%Name","","","","","","","AccountNum",$B645)</f>
        <v>D. van der Steen B.V.</v>
      </c>
      <c r="D645" s="4" t="s">
        <v>66</v>
      </c>
      <c r="E645" s="4" t="s">
        <v>64</v>
      </c>
      <c r="F645" s="6">
        <v>42879</v>
      </c>
      <c r="G645" s="4" t="s">
        <v>605</v>
      </c>
      <c r="H645" s="9">
        <v>97.5</v>
      </c>
      <c r="I645" s="6">
        <v>42887</v>
      </c>
      <c r="J645" s="4" t="s">
        <v>918</v>
      </c>
      <c r="K645" s="10" t="s">
        <v>621</v>
      </c>
      <c r="L645" s="7">
        <f>_xll.AtlasFormulas.AtlasFunctions.AtlasBalance("PROD",DataAreaId,"T.LedgerTrans","Sum|AmountMST|0","","","","","","","AccountNum|Voucher","120010",$J645)</f>
        <v>19795</v>
      </c>
      <c r="M645">
        <f>_xll.AtlasFormulas.AtlasFunctions.AtlasBalance("PROD",DataAreaId,"T.LedgerTrans","Sum|AmountMST|0","","","","","","","AccountNum|Voucher","120010",$K645)</f>
        <v>-2021.25</v>
      </c>
    </row>
    <row r="646" spans="1:13" x14ac:dyDescent="0.25">
      <c r="A646" s="4" t="s">
        <v>296</v>
      </c>
      <c r="B646" s="7" t="str">
        <f>_xll.AtlasFormulas.AtlasFunctions.AtlasTable("PROD",DataAreaId,"T.SalesTable","%CustAccount","","","","","","","SalesId",$A646)</f>
        <v>364-000123</v>
      </c>
      <c r="C646" s="7" t="str">
        <f>_xll.AtlasFormulas.AtlasFunctions.AtlasTable("PROD",DataAreaId,"T.CustTable","%Name","","","","","","","AccountNum",$B646)</f>
        <v>Roelofs Wegenbouw B.V., den Ham</v>
      </c>
      <c r="D646" s="4" t="s">
        <v>66</v>
      </c>
      <c r="E646" s="4" t="s">
        <v>64</v>
      </c>
      <c r="F646" s="6">
        <v>42863</v>
      </c>
      <c r="G646" s="4" t="s">
        <v>605</v>
      </c>
      <c r="H646" s="9">
        <v>235.2</v>
      </c>
      <c r="I646" s="6">
        <v>42871</v>
      </c>
      <c r="J646" s="4" t="s">
        <v>919</v>
      </c>
      <c r="K646" s="10" t="s">
        <v>629</v>
      </c>
      <c r="L646" s="7">
        <f>_xll.AtlasFormulas.AtlasFunctions.AtlasBalance("PROD",DataAreaId,"T.LedgerTrans","Sum|AmountMST|0","","","","","","","AccountNum|Voucher","120010",$J646)</f>
        <v>0</v>
      </c>
      <c r="M646">
        <f>_xll.AtlasFormulas.AtlasFunctions.AtlasBalance("PROD",DataAreaId,"T.LedgerTrans","Sum|AmountMST|0","","","","","","","AccountNum|Voucher","120010",$K646)</f>
        <v>0</v>
      </c>
    </row>
    <row r="647" spans="1:13" x14ac:dyDescent="0.25">
      <c r="A647" s="4" t="s">
        <v>296</v>
      </c>
      <c r="B647" s="7" t="str">
        <f>_xll.AtlasFormulas.AtlasFunctions.AtlasTable("PROD",DataAreaId,"T.SalesTable","%CustAccount","","","","","","","SalesId",$A647)</f>
        <v>364-000123</v>
      </c>
      <c r="C647" s="7" t="str">
        <f>_xll.AtlasFormulas.AtlasFunctions.AtlasTable("PROD",DataAreaId,"T.CustTable","%Name","","","","","","","AccountNum",$B647)</f>
        <v>Roelofs Wegenbouw B.V., den Ham</v>
      </c>
      <c r="D647" s="4" t="s">
        <v>66</v>
      </c>
      <c r="E647" s="4" t="s">
        <v>64</v>
      </c>
      <c r="F647" s="6">
        <v>42863</v>
      </c>
      <c r="G647" s="4" t="s">
        <v>605</v>
      </c>
      <c r="H647" s="9">
        <v>2007.3</v>
      </c>
      <c r="I647" s="6">
        <v>42872</v>
      </c>
      <c r="J647" s="4" t="s">
        <v>919</v>
      </c>
      <c r="K647" s="10" t="s">
        <v>2094</v>
      </c>
      <c r="L647" s="7">
        <f>_xll.AtlasFormulas.AtlasFunctions.AtlasBalance("PROD",DataAreaId,"T.LedgerTrans","Sum|AmountMST|0","","","","","","","AccountNum|Voucher","120010",$J647)</f>
        <v>0</v>
      </c>
      <c r="M647">
        <f>_xll.AtlasFormulas.AtlasFunctions.AtlasBalance("PROD",DataAreaId,"T.LedgerTrans","Sum|AmountMST|0","","","","","","","AccountNum|Voucher","120010",$K647)</f>
        <v>-1425</v>
      </c>
    </row>
    <row r="648" spans="1:13" x14ac:dyDescent="0.25">
      <c r="A648" s="4" t="s">
        <v>296</v>
      </c>
      <c r="B648" s="7" t="str">
        <f>_xll.AtlasFormulas.AtlasFunctions.AtlasTable("PROD",DataAreaId,"T.SalesTable","%CustAccount","","","","","","","SalesId",$A648)</f>
        <v>364-000123</v>
      </c>
      <c r="C648" s="7" t="str">
        <f>_xll.AtlasFormulas.AtlasFunctions.AtlasTable("PROD",DataAreaId,"T.CustTable","%Name","","","","","","","AccountNum",$B648)</f>
        <v>Roelofs Wegenbouw B.V., den Ham</v>
      </c>
      <c r="D648" s="4" t="s">
        <v>66</v>
      </c>
      <c r="E648" s="4" t="s">
        <v>64</v>
      </c>
      <c r="F648" s="6">
        <v>42863</v>
      </c>
      <c r="G648" s="4" t="s">
        <v>605</v>
      </c>
      <c r="H648" s="9">
        <v>195</v>
      </c>
      <c r="I648" s="6">
        <v>42871</v>
      </c>
      <c r="J648" s="4" t="s">
        <v>919</v>
      </c>
      <c r="K648" s="10" t="s">
        <v>617</v>
      </c>
      <c r="L648" s="7">
        <f>_xll.AtlasFormulas.AtlasFunctions.AtlasBalance("PROD",DataAreaId,"T.LedgerTrans","Sum|AmountMST|0","","","","","","","AccountNum|Voucher","120010",$J648)</f>
        <v>0</v>
      </c>
      <c r="M648">
        <f>_xll.AtlasFormulas.AtlasFunctions.AtlasBalance("PROD",DataAreaId,"T.LedgerTrans","Sum|AmountMST|0","","","","","","","AccountNum|Voucher","120010",$K648)</f>
        <v>0</v>
      </c>
    </row>
    <row r="649" spans="1:13" x14ac:dyDescent="0.25">
      <c r="A649" s="4" t="s">
        <v>291</v>
      </c>
      <c r="B649" s="7" t="str">
        <f>_xll.AtlasFormulas.AtlasFunctions.AtlasTable("PROD",DataAreaId,"T.SalesTable","%CustAccount","","","","","","","SalesId",$A649)</f>
        <v>364-000097</v>
      </c>
      <c r="C649" s="7" t="str">
        <f>_xll.AtlasFormulas.AtlasFunctions.AtlasTable("PROD",DataAreaId,"T.CustTable","%Name","","","","","","","AccountNum",$B649)</f>
        <v>Heijmans Wegen</v>
      </c>
      <c r="D649" s="4" t="s">
        <v>66</v>
      </c>
      <c r="E649" s="4" t="s">
        <v>64</v>
      </c>
      <c r="F649" s="6">
        <v>42860</v>
      </c>
      <c r="G649" s="4" t="s">
        <v>605</v>
      </c>
      <c r="H649" s="9">
        <v>16.25</v>
      </c>
      <c r="I649" s="6">
        <v>42874</v>
      </c>
      <c r="J649" s="4" t="s">
        <v>920</v>
      </c>
      <c r="K649" s="10" t="s">
        <v>628</v>
      </c>
      <c r="L649" s="7">
        <f>_xll.AtlasFormulas.AtlasFunctions.AtlasBalance("PROD",DataAreaId,"T.LedgerTrans","Sum|AmountMST|0","","","","","","","AccountNum|Voucher","120010",$J649)</f>
        <v>2866.5</v>
      </c>
      <c r="M649">
        <f>_xll.AtlasFormulas.AtlasFunctions.AtlasBalance("PROD",DataAreaId,"T.LedgerTrans","Sum|AmountMST|0","","","","","","","AccountNum|Voucher","120010",$K649)</f>
        <v>-119.44</v>
      </c>
    </row>
    <row r="650" spans="1:13" x14ac:dyDescent="0.25">
      <c r="A650" s="4" t="s">
        <v>298</v>
      </c>
      <c r="B650" s="7" t="str">
        <f>_xll.AtlasFormulas.AtlasFunctions.AtlasTable("PROD",DataAreaId,"T.SalesTable","%CustAccount","","","","","","","SalesId",$A650)</f>
        <v>364-000129</v>
      </c>
      <c r="C650" s="7" t="str">
        <f>_xll.AtlasFormulas.AtlasFunctions.AtlasTable("PROD",DataAreaId,"T.CustTable","%Name","","","","","","","AccountNum",$B650)</f>
        <v>SAAone GWW V.O.F.</v>
      </c>
      <c r="D650" s="4" t="s">
        <v>66</v>
      </c>
      <c r="E650" s="4" t="s">
        <v>64</v>
      </c>
      <c r="F650" s="6">
        <v>42873</v>
      </c>
      <c r="G650" s="4" t="s">
        <v>605</v>
      </c>
      <c r="H650" s="9">
        <v>214.5</v>
      </c>
      <c r="I650" s="6">
        <v>42874</v>
      </c>
      <c r="J650" s="4" t="s">
        <v>929</v>
      </c>
      <c r="K650" s="10" t="s">
        <v>2109</v>
      </c>
      <c r="L650" s="7">
        <f>_xll.AtlasFormulas.AtlasFunctions.AtlasBalance("PROD",DataAreaId,"T.LedgerTrans","Sum|AmountMST|0","","","","","","","AccountNum|Voucher","120010",$J650)</f>
        <v>1762.88</v>
      </c>
      <c r="M650">
        <f>_xll.AtlasFormulas.AtlasFunctions.AtlasBalance("PROD",DataAreaId,"T.LedgerTrans","Sum|AmountMST|0","","","","","","","AccountNum|Voucher","120010",$K650)</f>
        <v>-1762.88</v>
      </c>
    </row>
    <row r="651" spans="1:13" x14ac:dyDescent="0.25">
      <c r="A651" s="4" t="s">
        <v>313</v>
      </c>
      <c r="B651" s="7" t="str">
        <f>_xll.AtlasFormulas.AtlasFunctions.AtlasTable("PROD",DataAreaId,"T.SalesTable","%CustAccount","","","","","","","SalesId",$A651)</f>
        <v>364-000129</v>
      </c>
      <c r="C651" s="7" t="str">
        <f>_xll.AtlasFormulas.AtlasFunctions.AtlasTable("PROD",DataAreaId,"T.CustTable","%Name","","","","","","","AccountNum",$B651)</f>
        <v>SAAone GWW V.O.F.</v>
      </c>
      <c r="D651" s="4" t="s">
        <v>66</v>
      </c>
      <c r="E651" s="4" t="s">
        <v>64</v>
      </c>
      <c r="F651" s="6">
        <v>42902</v>
      </c>
      <c r="G651" s="4" t="s">
        <v>605</v>
      </c>
      <c r="H651" s="9">
        <v>3315</v>
      </c>
      <c r="I651" s="6">
        <v>42902</v>
      </c>
      <c r="J651" s="4" t="s">
        <v>930</v>
      </c>
      <c r="K651" s="10" t="s">
        <v>2294</v>
      </c>
      <c r="L651" s="7">
        <f>_xll.AtlasFormulas.AtlasFunctions.AtlasBalance("PROD",DataAreaId,"T.LedgerTrans","Sum|AmountMST|0","","","","","","","AccountNum|Voucher","120010",$J651)</f>
        <v>24488.44</v>
      </c>
      <c r="M651">
        <f>_xll.AtlasFormulas.AtlasFunctions.AtlasBalance("PROD",DataAreaId,"T.LedgerTrans","Sum|AmountMST|0","","","","","","","AccountNum|Voucher","120010",$K651)</f>
        <v>-22933.13</v>
      </c>
    </row>
    <row r="652" spans="1:13" x14ac:dyDescent="0.25">
      <c r="A652" s="4" t="s">
        <v>313</v>
      </c>
      <c r="B652" s="7" t="str">
        <f>_xll.AtlasFormulas.AtlasFunctions.AtlasTable("PROD",DataAreaId,"T.SalesTable","%CustAccount","","","","","","","SalesId",$A652)</f>
        <v>364-000129</v>
      </c>
      <c r="C652" s="7" t="str">
        <f>_xll.AtlasFormulas.AtlasFunctions.AtlasTable("PROD",DataAreaId,"T.CustTable","%Name","","","","","","","AccountNum",$B652)</f>
        <v>SAAone GWW V.O.F.</v>
      </c>
      <c r="D652" s="4" t="s">
        <v>66</v>
      </c>
      <c r="E652" s="4" t="s">
        <v>64</v>
      </c>
      <c r="F652" s="6">
        <v>42902</v>
      </c>
      <c r="G652" s="4" t="s">
        <v>605</v>
      </c>
      <c r="H652" s="9">
        <v>146.25</v>
      </c>
      <c r="I652" s="6">
        <v>42902</v>
      </c>
      <c r="J652" s="4" t="s">
        <v>930</v>
      </c>
      <c r="K652" s="10" t="s">
        <v>626</v>
      </c>
      <c r="L652" s="7">
        <f>_xll.AtlasFormulas.AtlasFunctions.AtlasBalance("PROD",DataAreaId,"T.LedgerTrans","Sum|AmountMST|0","","","","","","","AccountNum|Voucher","120010",$J652)</f>
        <v>24488.44</v>
      </c>
      <c r="M652">
        <f>_xll.AtlasFormulas.AtlasFunctions.AtlasBalance("PROD",DataAreaId,"T.LedgerTrans","Sum|AmountMST|0","","","","","","","AccountNum|Voucher","120010",$K652)</f>
        <v>-987.19</v>
      </c>
    </row>
    <row r="653" spans="1:13" x14ac:dyDescent="0.25">
      <c r="A653" s="4" t="s">
        <v>313</v>
      </c>
      <c r="B653" s="7" t="str">
        <f>_xll.AtlasFormulas.AtlasFunctions.AtlasTable("PROD",DataAreaId,"T.SalesTable","%CustAccount","","","","","","","SalesId",$A653)</f>
        <v>364-000129</v>
      </c>
      <c r="C653" s="7" t="str">
        <f>_xll.AtlasFormulas.AtlasFunctions.AtlasTable("PROD",DataAreaId,"T.CustTable","%Name","","","","","","","AccountNum",$B653)</f>
        <v>SAAone GWW V.O.F.</v>
      </c>
      <c r="D653" s="4" t="s">
        <v>66</v>
      </c>
      <c r="E653" s="4" t="s">
        <v>64</v>
      </c>
      <c r="F653" s="6">
        <v>42902</v>
      </c>
      <c r="G653" s="4" t="s">
        <v>605</v>
      </c>
      <c r="H653" s="9">
        <v>82.5</v>
      </c>
      <c r="I653" s="6">
        <v>42902</v>
      </c>
      <c r="J653" s="4" t="s">
        <v>922</v>
      </c>
      <c r="K653" s="10" t="s">
        <v>2294</v>
      </c>
      <c r="L653" s="7">
        <f>_xll.AtlasFormulas.AtlasFunctions.AtlasBalance("PROD",DataAreaId,"T.LedgerTrans","Sum|AmountMST|0","","","","","","","AccountNum|Voucher","120010",$J653)</f>
        <v>556.88</v>
      </c>
      <c r="M653">
        <f>_xll.AtlasFormulas.AtlasFunctions.AtlasBalance("PROD",DataAreaId,"T.LedgerTrans","Sum|AmountMST|0","","","","","","","AccountNum|Voucher","120010",$K653)</f>
        <v>-22933.13</v>
      </c>
    </row>
    <row r="654" spans="1:13" x14ac:dyDescent="0.25">
      <c r="A654" s="4" t="s">
        <v>290</v>
      </c>
      <c r="B654" s="7" t="str">
        <f>_xll.AtlasFormulas.AtlasFunctions.AtlasTable("PROD",DataAreaId,"T.SalesTable","%CustAccount","","","","","","","SalesId",$A654)</f>
        <v>364-000043</v>
      </c>
      <c r="C654" s="7" t="str">
        <f>_xll.AtlasFormulas.AtlasFunctions.AtlasTable("PROD",DataAreaId,"T.CustTable","%Name","","","","","","","AccountNum",$B654)</f>
        <v>Gebr. Van Kessel Wegenbouw B.V. Regio West</v>
      </c>
      <c r="D654" s="4" t="s">
        <v>66</v>
      </c>
      <c r="E654" s="4" t="s">
        <v>64</v>
      </c>
      <c r="F654" s="6">
        <v>42860</v>
      </c>
      <c r="G654" s="4" t="s">
        <v>605</v>
      </c>
      <c r="H654" s="9">
        <v>7800</v>
      </c>
      <c r="I654" s="6">
        <v>42870</v>
      </c>
      <c r="J654" s="4" t="s">
        <v>923</v>
      </c>
      <c r="K654" s="10" t="s">
        <v>2053</v>
      </c>
      <c r="L654" s="7">
        <f>_xll.AtlasFormulas.AtlasFunctions.AtlasBalance("PROD",DataAreaId,"T.LedgerTrans","Sum|AmountMST|0","","","","","","","AccountNum|Voucher","120010",$J654)</f>
        <v>48995</v>
      </c>
      <c r="M654">
        <f>_xll.AtlasFormulas.AtlasFunctions.AtlasBalance("PROD",DataAreaId,"T.LedgerTrans","Sum|AmountMST|0","","","","","","","AccountNum|Voucher","120010",$K654)</f>
        <v>-56306</v>
      </c>
    </row>
    <row r="655" spans="1:13" x14ac:dyDescent="0.25">
      <c r="A655" s="4" t="s">
        <v>290</v>
      </c>
      <c r="B655" s="7" t="str">
        <f>_xll.AtlasFormulas.AtlasFunctions.AtlasTable("PROD",DataAreaId,"T.SalesTable","%CustAccount","","","","","","","SalesId",$A655)</f>
        <v>364-000043</v>
      </c>
      <c r="C655" s="7" t="str">
        <f>_xll.AtlasFormulas.AtlasFunctions.AtlasTable("PROD",DataAreaId,"T.CustTable","%Name","","","","","","","AccountNum",$B655)</f>
        <v>Gebr. Van Kessel Wegenbouw B.V. Regio West</v>
      </c>
      <c r="D655" s="4" t="s">
        <v>66</v>
      </c>
      <c r="E655" s="4" t="s">
        <v>64</v>
      </c>
      <c r="F655" s="6">
        <v>42870</v>
      </c>
      <c r="G655" s="4" t="s">
        <v>605</v>
      </c>
      <c r="H655" s="9">
        <v>1170</v>
      </c>
      <c r="I655" s="6">
        <v>42870</v>
      </c>
      <c r="J655" s="4" t="s">
        <v>924</v>
      </c>
      <c r="K655" s="10" t="s">
        <v>2053</v>
      </c>
      <c r="L655" s="7">
        <f>_xll.AtlasFormulas.AtlasFunctions.AtlasBalance("PROD",DataAreaId,"T.LedgerTrans","Sum|AmountMST|0","","","","","","","AccountNum|Voucher","120010",$J655)</f>
        <v>7311</v>
      </c>
      <c r="M655">
        <f>_xll.AtlasFormulas.AtlasFunctions.AtlasBalance("PROD",DataAreaId,"T.LedgerTrans","Sum|AmountMST|0","","","","","","","AccountNum|Voucher","120010",$K655)</f>
        <v>-56306</v>
      </c>
    </row>
    <row r="656" spans="1:13" x14ac:dyDescent="0.25">
      <c r="A656" s="4" t="s">
        <v>291</v>
      </c>
      <c r="B656" s="7" t="str">
        <f>_xll.AtlasFormulas.AtlasFunctions.AtlasTable("PROD",DataAreaId,"T.SalesTable","%CustAccount","","","","","","","SalesId",$A656)</f>
        <v>364-000097</v>
      </c>
      <c r="C656" s="7" t="str">
        <f>_xll.AtlasFormulas.AtlasFunctions.AtlasTable("PROD",DataAreaId,"T.CustTable","%Name","","","","","","","AccountNum",$B656)</f>
        <v>Heijmans Wegen</v>
      </c>
      <c r="D656" s="4" t="s">
        <v>66</v>
      </c>
      <c r="E656" s="4" t="s">
        <v>64</v>
      </c>
      <c r="F656" s="6">
        <v>42860</v>
      </c>
      <c r="G656" s="4" t="s">
        <v>605</v>
      </c>
      <c r="H656" s="9">
        <v>325</v>
      </c>
      <c r="I656" s="6">
        <v>42877</v>
      </c>
      <c r="J656" s="4" t="s">
        <v>920</v>
      </c>
      <c r="K656" s="10" t="s">
        <v>2113</v>
      </c>
      <c r="L656" s="7">
        <f>_xll.AtlasFormulas.AtlasFunctions.AtlasBalance("PROD",DataAreaId,"T.LedgerTrans","Sum|AmountMST|0","","","","","","","AccountNum|Voucher","120010",$J656)</f>
        <v>2866.5</v>
      </c>
      <c r="M656">
        <f>_xll.AtlasFormulas.AtlasFunctions.AtlasBalance("PROD",DataAreaId,"T.LedgerTrans","Sum|AmountMST|0","","","","","","","AccountNum|Voucher","120010",$K656)</f>
        <v>-2388.75</v>
      </c>
    </row>
    <row r="657" spans="1:13" x14ac:dyDescent="0.25">
      <c r="A657" s="4" t="s">
        <v>291</v>
      </c>
      <c r="B657" s="7" t="str">
        <f>_xll.AtlasFormulas.AtlasFunctions.AtlasTable("PROD",DataAreaId,"T.SalesTable","%CustAccount","","","","","","","SalesId",$A657)</f>
        <v>364-000097</v>
      </c>
      <c r="C657" s="7" t="str">
        <f>_xll.AtlasFormulas.AtlasFunctions.AtlasTable("PROD",DataAreaId,"T.CustTable","%Name","","","","","","","AccountNum",$B657)</f>
        <v>Heijmans Wegen</v>
      </c>
      <c r="D657" s="4" t="s">
        <v>66</v>
      </c>
      <c r="E657" s="4" t="s">
        <v>64</v>
      </c>
      <c r="F657" s="6">
        <v>42860</v>
      </c>
      <c r="G657" s="4" t="s">
        <v>605</v>
      </c>
      <c r="H657" s="9">
        <v>48.75</v>
      </c>
      <c r="I657" s="6">
        <v>42874</v>
      </c>
      <c r="J657" s="4" t="s">
        <v>920</v>
      </c>
      <c r="K657" s="10" t="s">
        <v>627</v>
      </c>
      <c r="L657" s="7">
        <f>_xll.AtlasFormulas.AtlasFunctions.AtlasBalance("PROD",DataAreaId,"T.LedgerTrans","Sum|AmountMST|0","","","","","","","AccountNum|Voucher","120010",$J657)</f>
        <v>2866.5</v>
      </c>
      <c r="M657">
        <f>_xll.AtlasFormulas.AtlasFunctions.AtlasBalance("PROD",DataAreaId,"T.LedgerTrans","Sum|AmountMST|0","","","","","","","AccountNum|Voucher","120010",$K657)</f>
        <v>-358.31</v>
      </c>
    </row>
    <row r="658" spans="1:13" x14ac:dyDescent="0.25">
      <c r="A658" s="4" t="s">
        <v>330</v>
      </c>
      <c r="B658" s="7" t="str">
        <f>_xll.AtlasFormulas.AtlasFunctions.AtlasTable("PROD",DataAreaId,"T.SalesTable","%CustAccount","","","","","","","SalesId",$A658)</f>
        <v>364-000092</v>
      </c>
      <c r="C658" s="7" t="str">
        <f>_xll.AtlasFormulas.AtlasFunctions.AtlasTable("PROD",DataAreaId,"T.CustTable","%Name","","","","","","","AccountNum",$B658)</f>
        <v>Grizaco NV</v>
      </c>
      <c r="D658" s="4" t="s">
        <v>66</v>
      </c>
      <c r="E658" s="4" t="s">
        <v>64</v>
      </c>
      <c r="F658" s="6">
        <v>42894</v>
      </c>
      <c r="G658" s="4" t="s">
        <v>605</v>
      </c>
      <c r="H658" s="9">
        <v>1468.3</v>
      </c>
      <c r="I658" s="6">
        <v>42902</v>
      </c>
      <c r="J658" s="4" t="s">
        <v>925</v>
      </c>
      <c r="K658" s="10" t="s">
        <v>625</v>
      </c>
      <c r="L658" s="7">
        <f>_xll.AtlasFormulas.AtlasFunctions.AtlasBalance("PROD",DataAreaId,"T.LedgerTrans","Sum|AmountMST|0","","","","","","","AccountNum|Voucher","120010",$J658)</f>
        <v>168734.8</v>
      </c>
      <c r="M658">
        <f>_xll.AtlasFormulas.AtlasFunctions.AtlasBalance("PROD",DataAreaId,"T.LedgerTrans","Sum|AmountMST|0","","","","","","","AccountNum|Voucher","120010",$K658)</f>
        <v>-10865.42</v>
      </c>
    </row>
    <row r="659" spans="1:13" x14ac:dyDescent="0.25">
      <c r="A659" s="4" t="s">
        <v>262</v>
      </c>
      <c r="B659" s="7" t="str">
        <f>_xll.AtlasFormulas.AtlasFunctions.AtlasTable("PROD",DataAreaId,"T.SalesTable","%CustAccount","","","","","","","SalesId",$A659)</f>
        <v>364-000044</v>
      </c>
      <c r="C659" s="7" t="str">
        <f>_xll.AtlasFormulas.AtlasFunctions.AtlasTable("PROD",DataAreaId,"T.CustTable","%Name","","","","","","","AccountNum",$B659)</f>
        <v>Schagen Infra B.V.</v>
      </c>
      <c r="D659" s="4" t="s">
        <v>332</v>
      </c>
      <c r="E659" s="4" t="s">
        <v>105</v>
      </c>
      <c r="F659" s="6">
        <v>42909</v>
      </c>
      <c r="G659" s="4" t="s">
        <v>605</v>
      </c>
      <c r="H659" s="9">
        <v>390</v>
      </c>
      <c r="I659" s="6">
        <v>42914</v>
      </c>
      <c r="J659" s="4" t="s">
        <v>1099</v>
      </c>
      <c r="K659" s="10" t="s">
        <v>2357</v>
      </c>
      <c r="L659" s="7">
        <f>_xll.AtlasFormulas.AtlasFunctions.AtlasBalance("PROD",DataAreaId,"T.LedgerTrans","Sum|AmountMST|0","","","","","","","AccountNum|Voucher","120010",$J659)</f>
        <v>70456.3</v>
      </c>
      <c r="M659">
        <f>_xll.AtlasFormulas.AtlasFunctions.AtlasBalance("PROD",DataAreaId,"T.LedgerTrans","Sum|AmountMST|0","","","","","","","AccountNum|Voucher","120010",$K659)</f>
        <v>-10471.5</v>
      </c>
    </row>
    <row r="660" spans="1:13" x14ac:dyDescent="0.25">
      <c r="A660" s="4" t="s">
        <v>318</v>
      </c>
      <c r="B660" s="7" t="str">
        <f>_xll.AtlasFormulas.AtlasFunctions.AtlasTable("PROD",DataAreaId,"T.SalesTable","%CustAccount","","","","","","","SalesId",$A660)</f>
        <v>364-000028</v>
      </c>
      <c r="C660" s="7" t="str">
        <f>_xll.AtlasFormulas.AtlasFunctions.AtlasTable("PROD",DataAreaId,"T.CustTable","%Name","","","","","","","AccountNum",$B660)</f>
        <v>BAM Wegen Regio Zuidwest</v>
      </c>
      <c r="D660" s="4" t="s">
        <v>66</v>
      </c>
      <c r="E660" s="4" t="s">
        <v>64</v>
      </c>
      <c r="F660" s="6">
        <v>42909</v>
      </c>
      <c r="G660" s="4" t="s">
        <v>605</v>
      </c>
      <c r="H660" s="9">
        <v>163</v>
      </c>
      <c r="I660" s="6">
        <v>42909</v>
      </c>
      <c r="J660" s="4" t="s">
        <v>1100</v>
      </c>
      <c r="K660" s="10" t="s">
        <v>2330</v>
      </c>
      <c r="L660" s="7">
        <f>_xll.AtlasFormulas.AtlasFunctions.AtlasBalance("PROD",DataAreaId,"T.LedgerTrans","Sum|AmountMST|0","","","","","","","AccountNum|Voucher","120010",$J660)</f>
        <v>16583.400000000001</v>
      </c>
      <c r="M660">
        <f>_xll.AtlasFormulas.AtlasFunctions.AtlasBalance("PROD",DataAreaId,"T.LedgerTrans","Sum|AmountMST|0","","","","","","","AccountNum|Voucher","120010",$K660)</f>
        <v>-1206.2</v>
      </c>
    </row>
    <row r="661" spans="1:13" x14ac:dyDescent="0.25">
      <c r="A661" s="4" t="s">
        <v>306</v>
      </c>
      <c r="B661" s="7" t="str">
        <f>_xll.AtlasFormulas.AtlasFunctions.AtlasTable("PROD",DataAreaId,"T.SalesTable","%CustAccount","","","","","","","SalesId",$A661)</f>
        <v>364-000025</v>
      </c>
      <c r="C661" s="7" t="str">
        <f>_xll.AtlasFormulas.AtlasFunctions.AtlasTable("PROD",DataAreaId,"T.CustTable","%Name","","","","","","","AccountNum",$B661)</f>
        <v>KWS Infra Leek</v>
      </c>
      <c r="D661" s="4" t="s">
        <v>66</v>
      </c>
      <c r="E661" s="4" t="s">
        <v>64</v>
      </c>
      <c r="F661" s="6">
        <v>42894</v>
      </c>
      <c r="G661" s="4" t="s">
        <v>605</v>
      </c>
      <c r="H661" s="9">
        <v>510</v>
      </c>
      <c r="I661" s="6">
        <v>42894</v>
      </c>
      <c r="J661" s="4" t="s">
        <v>931</v>
      </c>
      <c r="K661" s="10" t="s">
        <v>2204</v>
      </c>
      <c r="L661" s="7">
        <f>_xll.AtlasFormulas.AtlasFunctions.AtlasBalance("PROD",DataAreaId,"T.LedgerTrans","Sum|AmountMST|0","","","","","","","AccountNum|Voucher","120010",$J661)</f>
        <v>7912.36</v>
      </c>
      <c r="M661">
        <f>_xll.AtlasFormulas.AtlasFunctions.AtlasBalance("PROD",DataAreaId,"T.LedgerTrans","Sum|AmountMST|0","","","","","","","AccountNum|Voucher","120010",$K661)</f>
        <v>-7912.36</v>
      </c>
    </row>
    <row r="662" spans="1:13" x14ac:dyDescent="0.25">
      <c r="A662" s="4" t="s">
        <v>306</v>
      </c>
      <c r="B662" s="7" t="str">
        <f>_xll.AtlasFormulas.AtlasFunctions.AtlasTable("PROD",DataAreaId,"T.SalesTable","%CustAccount","","","","","","","SalesId",$A662)</f>
        <v>364-000025</v>
      </c>
      <c r="C662" s="7" t="str">
        <f>_xll.AtlasFormulas.AtlasFunctions.AtlasTable("PROD",DataAreaId,"T.CustTable","%Name","","","","","","","AccountNum",$B662)</f>
        <v>KWS Infra Leek</v>
      </c>
      <c r="D662" s="4" t="s">
        <v>66</v>
      </c>
      <c r="E662" s="4" t="s">
        <v>64</v>
      </c>
      <c r="F662" s="6">
        <v>42894</v>
      </c>
      <c r="G662" s="4" t="s">
        <v>605</v>
      </c>
      <c r="H662" s="9">
        <v>122.16</v>
      </c>
      <c r="I662" s="6">
        <v>42894</v>
      </c>
      <c r="J662" s="4" t="s">
        <v>931</v>
      </c>
      <c r="K662" s="10" t="s">
        <v>2204</v>
      </c>
      <c r="L662" s="7">
        <f>_xll.AtlasFormulas.AtlasFunctions.AtlasBalance("PROD",DataAreaId,"T.LedgerTrans","Sum|AmountMST|0","","","","","","","AccountNum|Voucher","120010",$J662)</f>
        <v>7912.36</v>
      </c>
      <c r="M662">
        <f>_xll.AtlasFormulas.AtlasFunctions.AtlasBalance("PROD",DataAreaId,"T.LedgerTrans","Sum|AmountMST|0","","","","","","","AccountNum|Voucher","120010",$K662)</f>
        <v>-7912.36</v>
      </c>
    </row>
    <row r="663" spans="1:13" x14ac:dyDescent="0.25">
      <c r="A663" s="4" t="s">
        <v>330</v>
      </c>
      <c r="B663" s="7" t="str">
        <f>_xll.AtlasFormulas.AtlasFunctions.AtlasTable("PROD",DataAreaId,"T.SalesTable","%CustAccount","","","","","","","SalesId",$A663)</f>
        <v>364-000092</v>
      </c>
      <c r="C663" s="7" t="str">
        <f>_xll.AtlasFormulas.AtlasFunctions.AtlasTable("PROD",DataAreaId,"T.CustTable","%Name","","","","","","","AccountNum",$B663)</f>
        <v>Grizaco NV</v>
      </c>
      <c r="D663" s="4" t="s">
        <v>66</v>
      </c>
      <c r="E663" s="4" t="s">
        <v>64</v>
      </c>
      <c r="F663" s="6">
        <v>42894</v>
      </c>
      <c r="G663" s="4" t="s">
        <v>605</v>
      </c>
      <c r="H663" s="9">
        <v>18519.2</v>
      </c>
      <c r="I663" s="6">
        <v>42902</v>
      </c>
      <c r="J663" s="4" t="s">
        <v>925</v>
      </c>
      <c r="K663" s="10" t="s">
        <v>2290</v>
      </c>
      <c r="L663" s="7">
        <f>_xll.AtlasFormulas.AtlasFunctions.AtlasBalance("PROD",DataAreaId,"T.LedgerTrans","Sum|AmountMST|0","","","","","","","AccountNum|Voucher","120010",$J663)</f>
        <v>168734.8</v>
      </c>
      <c r="M663">
        <f>_xll.AtlasFormulas.AtlasFunctions.AtlasBalance("PROD",DataAreaId,"T.LedgerTrans","Sum|AmountMST|0","","","","","","","AccountNum|Voucher","120010",$K663)</f>
        <v>-155704.88</v>
      </c>
    </row>
    <row r="664" spans="1:13" x14ac:dyDescent="0.25">
      <c r="A664" s="4" t="s">
        <v>330</v>
      </c>
      <c r="B664" s="7" t="str">
        <f>_xll.AtlasFormulas.AtlasFunctions.AtlasTable("PROD",DataAreaId,"T.SalesTable","%CustAccount","","","","","","","SalesId",$A664)</f>
        <v>364-000092</v>
      </c>
      <c r="C664" s="7" t="str">
        <f>_xll.AtlasFormulas.AtlasFunctions.AtlasTable("PROD",DataAreaId,"T.CustTable","%Name","","","","","","","AccountNum",$B664)</f>
        <v>Grizaco NV</v>
      </c>
      <c r="D664" s="4" t="s">
        <v>66</v>
      </c>
      <c r="E664" s="4" t="s">
        <v>64</v>
      </c>
      <c r="F664" s="6">
        <v>42894</v>
      </c>
      <c r="G664" s="4" t="s">
        <v>605</v>
      </c>
      <c r="H664" s="9">
        <v>292.5</v>
      </c>
      <c r="I664" s="6">
        <v>42902</v>
      </c>
      <c r="J664" s="4" t="s">
        <v>925</v>
      </c>
      <c r="K664" s="10" t="s">
        <v>624</v>
      </c>
      <c r="L664" s="7">
        <f>_xll.AtlasFormulas.AtlasFunctions.AtlasBalance("PROD",DataAreaId,"T.LedgerTrans","Sum|AmountMST|0","","","","","","","AccountNum|Voucher","120010",$J664)</f>
        <v>168734.8</v>
      </c>
      <c r="M664">
        <f>_xll.AtlasFormulas.AtlasFunctions.AtlasBalance("PROD",DataAreaId,"T.LedgerTrans","Sum|AmountMST|0","","","","","","","AccountNum|Voucher","120010",$K664)</f>
        <v>-2164.5</v>
      </c>
    </row>
    <row r="665" spans="1:13" x14ac:dyDescent="0.25">
      <c r="A665" s="4" t="s">
        <v>291</v>
      </c>
      <c r="B665" s="7" t="str">
        <f>_xll.AtlasFormulas.AtlasFunctions.AtlasTable("PROD",DataAreaId,"T.SalesTable","%CustAccount","","","","","","","SalesId",$A665)</f>
        <v>364-000097</v>
      </c>
      <c r="C665" s="7" t="str">
        <f>_xll.AtlasFormulas.AtlasFunctions.AtlasTable("PROD",DataAreaId,"T.CustTable","%Name","","","","","","","AccountNum",$B665)</f>
        <v>Heijmans Wegen</v>
      </c>
      <c r="D665" s="4" t="s">
        <v>66</v>
      </c>
      <c r="E665" s="4" t="s">
        <v>64</v>
      </c>
      <c r="F665" s="6">
        <v>42874</v>
      </c>
      <c r="G665" s="4" t="s">
        <v>605</v>
      </c>
      <c r="H665" s="9">
        <v>16.25</v>
      </c>
      <c r="I665" s="6">
        <v>42874</v>
      </c>
      <c r="J665" s="4" t="s">
        <v>933</v>
      </c>
      <c r="K665" s="10" t="s">
        <v>2448</v>
      </c>
      <c r="L665" s="7">
        <f>_xll.AtlasFormulas.AtlasFunctions.AtlasBalance("PROD",DataAreaId,"T.LedgerTrans","Sum|AmountMST|0","","","","","","","AccountNum|Voucher","120010",$J665)</f>
        <v>0</v>
      </c>
      <c r="M665">
        <f>_xll.AtlasFormulas.AtlasFunctions.AtlasBalance("PROD",DataAreaId,"T.LedgerTrans","Sum|AmountMST|0","","","","","","","AccountNum|Voucher","120010",$K665)</f>
        <v>0</v>
      </c>
    </row>
    <row r="666" spans="1:13" x14ac:dyDescent="0.25">
      <c r="A666" s="4" t="s">
        <v>296</v>
      </c>
      <c r="B666" s="7" t="str">
        <f>_xll.AtlasFormulas.AtlasFunctions.AtlasTable("PROD",DataAreaId,"T.SalesTable","%CustAccount","","","","","","","SalesId",$A666)</f>
        <v>364-000123</v>
      </c>
      <c r="C666" s="7" t="str">
        <f>_xll.AtlasFormulas.AtlasFunctions.AtlasTable("PROD",DataAreaId,"T.CustTable","%Name","","","","","","","AccountNum",$B666)</f>
        <v>Roelofs Wegenbouw B.V., den Ham</v>
      </c>
      <c r="D666" s="4" t="s">
        <v>66</v>
      </c>
      <c r="E666" s="4" t="s">
        <v>64</v>
      </c>
      <c r="F666" s="6">
        <v>42871</v>
      </c>
      <c r="G666" s="4" t="s">
        <v>605</v>
      </c>
      <c r="H666" s="9">
        <v>300</v>
      </c>
      <c r="I666" s="6">
        <v>42871</v>
      </c>
      <c r="J666" s="4" t="s">
        <v>934</v>
      </c>
      <c r="K666" s="10" t="s">
        <v>934</v>
      </c>
      <c r="L666" s="7">
        <f>_xll.AtlasFormulas.AtlasFunctions.AtlasBalance("PROD",DataAreaId,"T.LedgerTrans","Sum|AmountMST|0","","","","","","","AccountNum|Voucher","120010",$J666)</f>
        <v>0</v>
      </c>
      <c r="M666">
        <f>_xll.AtlasFormulas.AtlasFunctions.AtlasBalance("PROD",DataAreaId,"T.LedgerTrans","Sum|AmountMST|0","","","","","","","AccountNum|Voucher","120010",$K666)</f>
        <v>0</v>
      </c>
    </row>
    <row r="667" spans="1:13" x14ac:dyDescent="0.25">
      <c r="A667" s="4" t="s">
        <v>304</v>
      </c>
      <c r="B667" s="7" t="str">
        <f>_xll.AtlasFormulas.AtlasFunctions.AtlasTable("PROD",DataAreaId,"T.SalesTable","%CustAccount","","","","","","","SalesId",$A667)</f>
        <v>364-000025</v>
      </c>
      <c r="C667" s="7" t="str">
        <f>_xll.AtlasFormulas.AtlasFunctions.AtlasTable("PROD",DataAreaId,"T.CustTable","%Name","","","","","","","AccountNum",$B667)</f>
        <v>KWS Infra Leek</v>
      </c>
      <c r="D667" s="4" t="s">
        <v>66</v>
      </c>
      <c r="E667" s="4" t="s">
        <v>64</v>
      </c>
      <c r="F667" s="6">
        <v>42892</v>
      </c>
      <c r="G667" s="4" t="s">
        <v>605</v>
      </c>
      <c r="H667" s="9">
        <v>1139.5</v>
      </c>
      <c r="I667" s="6">
        <v>42894</v>
      </c>
      <c r="J667" s="4" t="s">
        <v>921</v>
      </c>
      <c r="K667" s="10" t="s">
        <v>2208</v>
      </c>
      <c r="L667" s="7">
        <f>_xll.AtlasFormulas.AtlasFunctions.AtlasBalance("PROD",DataAreaId,"T.LedgerTrans","Sum|AmountMST|0","","","","","","","AccountNum|Voucher","120010",$J667)</f>
        <v>8818.9500000000007</v>
      </c>
      <c r="M667">
        <f>_xll.AtlasFormulas.AtlasFunctions.AtlasBalance("PROD",DataAreaId,"T.LedgerTrans","Sum|AmountMST|0","","","","","","","AccountNum|Voucher","120010",$K667)</f>
        <v>-8810.7000000000007</v>
      </c>
    </row>
    <row r="668" spans="1:13" x14ac:dyDescent="0.25">
      <c r="A668" s="4" t="s">
        <v>304</v>
      </c>
      <c r="B668" s="7" t="str">
        <f>_xll.AtlasFormulas.AtlasFunctions.AtlasTable("PROD",DataAreaId,"T.SalesTable","%CustAccount","","","","","","","SalesId",$A668)</f>
        <v>364-000025</v>
      </c>
      <c r="C668" s="7" t="str">
        <f>_xll.AtlasFormulas.AtlasFunctions.AtlasTable("PROD",DataAreaId,"T.CustTable","%Name","","","","","","","AccountNum",$B668)</f>
        <v>KWS Infra Leek</v>
      </c>
      <c r="D668" s="4" t="s">
        <v>66</v>
      </c>
      <c r="E668" s="4" t="s">
        <v>64</v>
      </c>
      <c r="F668" s="6">
        <v>42892</v>
      </c>
      <c r="G668" s="4" t="s">
        <v>605</v>
      </c>
      <c r="H668" s="9">
        <v>1.25</v>
      </c>
      <c r="I668" s="6">
        <v>42892</v>
      </c>
      <c r="J668" s="4" t="s">
        <v>921</v>
      </c>
      <c r="K668" s="10" t="s">
        <v>623</v>
      </c>
      <c r="L668" s="7">
        <f>_xll.AtlasFormulas.AtlasFunctions.AtlasBalance("PROD",DataAreaId,"T.LedgerTrans","Sum|AmountMST|0","","","","","","","AccountNum|Voucher","120010",$J668)</f>
        <v>8818.9500000000007</v>
      </c>
      <c r="M668">
        <f>_xll.AtlasFormulas.AtlasFunctions.AtlasBalance("PROD",DataAreaId,"T.LedgerTrans","Sum|AmountMST|0","","","","","","","AccountNum|Voucher","120010",$K668)</f>
        <v>-8.25</v>
      </c>
    </row>
    <row r="669" spans="1:13" x14ac:dyDescent="0.25">
      <c r="A669" s="4" t="s">
        <v>330</v>
      </c>
      <c r="B669" s="7" t="str">
        <f>_xll.AtlasFormulas.AtlasFunctions.AtlasTable("PROD",DataAreaId,"T.SalesTable","%CustAccount","","","","","","","SalesId",$A669)</f>
        <v>364-000092</v>
      </c>
      <c r="C669" s="7" t="str">
        <f>_xll.AtlasFormulas.AtlasFunctions.AtlasTable("PROD",DataAreaId,"T.CustTable","%Name","","","","","","","AccountNum",$B669)</f>
        <v>Grizaco NV</v>
      </c>
      <c r="D669" s="4" t="s">
        <v>66</v>
      </c>
      <c r="E669" s="4" t="s">
        <v>64</v>
      </c>
      <c r="F669" s="6">
        <v>42902</v>
      </c>
      <c r="G669" s="4" t="s">
        <v>605</v>
      </c>
      <c r="H669" s="9">
        <v>1468.3</v>
      </c>
      <c r="I669" s="6">
        <v>42902</v>
      </c>
      <c r="J669" s="4" t="s">
        <v>926</v>
      </c>
      <c r="K669" s="10" t="s">
        <v>926</v>
      </c>
      <c r="L669" s="7">
        <f>_xll.AtlasFormulas.AtlasFunctions.AtlasBalance("PROD",DataAreaId,"T.LedgerTrans","Sum|AmountMST|0","","","","","","","AccountNum|Voucher","120010",$J669)</f>
        <v>0</v>
      </c>
      <c r="M669">
        <f>_xll.AtlasFormulas.AtlasFunctions.AtlasBalance("PROD",DataAreaId,"T.LedgerTrans","Sum|AmountMST|0","","","","","","","AccountNum|Voucher","120010",$K669)</f>
        <v>0</v>
      </c>
    </row>
    <row r="670" spans="1:13" x14ac:dyDescent="0.25">
      <c r="A670" s="4" t="s">
        <v>310</v>
      </c>
      <c r="B670" s="7" t="str">
        <f>_xll.AtlasFormulas.AtlasFunctions.AtlasTable("PROD",DataAreaId,"T.SalesTable","%CustAccount","","","","","","","SalesId",$A670)</f>
        <v>364-000076</v>
      </c>
      <c r="C670" s="7" t="str">
        <f>_xll.AtlasFormulas.AtlasFunctions.AtlasTable("PROD",DataAreaId,"T.CustTable","%Name","","","","","","","AccountNum",$B670)</f>
        <v>Heijmans Wegen B.V. Regio Zuid</v>
      </c>
      <c r="D670" s="4" t="s">
        <v>66</v>
      </c>
      <c r="E670" s="4" t="s">
        <v>64</v>
      </c>
      <c r="F670" s="6">
        <v>42902</v>
      </c>
      <c r="G670" s="4" t="s">
        <v>605</v>
      </c>
      <c r="H670" s="9">
        <v>126.5</v>
      </c>
      <c r="I670" s="6">
        <v>42902</v>
      </c>
      <c r="J670" s="4" t="s">
        <v>927</v>
      </c>
      <c r="K670" s="10" t="s">
        <v>927</v>
      </c>
      <c r="L670" s="7">
        <f>_xll.AtlasFormulas.AtlasFunctions.AtlasBalance("PROD",DataAreaId,"T.LedgerTrans","Sum|AmountMST|0","","","","","","","AccountNum|Voucher","120010",$J670)</f>
        <v>0</v>
      </c>
      <c r="M670">
        <f>_xll.AtlasFormulas.AtlasFunctions.AtlasBalance("PROD",DataAreaId,"T.LedgerTrans","Sum|AmountMST|0","","","","","","","AccountNum|Voucher","120010",$K670)</f>
        <v>0</v>
      </c>
    </row>
    <row r="671" spans="1:13" x14ac:dyDescent="0.25">
      <c r="A671" s="4" t="s">
        <v>313</v>
      </c>
      <c r="B671" s="7" t="str">
        <f>_xll.AtlasFormulas.AtlasFunctions.AtlasTable("PROD",DataAreaId,"T.SalesTable","%CustAccount","","","","","","","SalesId",$A671)</f>
        <v>364-000129</v>
      </c>
      <c r="C671" s="7" t="str">
        <f>_xll.AtlasFormulas.AtlasFunctions.AtlasTable("PROD",DataAreaId,"T.CustTable","%Name","","","","","","","AccountNum",$B671)</f>
        <v>SAAone GWW V.O.F.</v>
      </c>
      <c r="D671" s="4" t="s">
        <v>66</v>
      </c>
      <c r="E671" s="4" t="s">
        <v>64</v>
      </c>
      <c r="F671" s="6">
        <v>42902</v>
      </c>
      <c r="G671" s="4" t="s">
        <v>605</v>
      </c>
      <c r="H671" s="9">
        <v>63.75</v>
      </c>
      <c r="I671" s="6">
        <v>42902</v>
      </c>
      <c r="J671" s="4" t="s">
        <v>928</v>
      </c>
      <c r="K671" s="10" t="s">
        <v>928</v>
      </c>
      <c r="L671" s="7">
        <f>_xll.AtlasFormulas.AtlasFunctions.AtlasBalance("PROD",DataAreaId,"T.LedgerTrans","Sum|AmountMST|0","","","","","","","AccountNum|Voucher","120010",$J671)</f>
        <v>0</v>
      </c>
      <c r="M671">
        <f>_xll.AtlasFormulas.AtlasFunctions.AtlasBalance("PROD",DataAreaId,"T.LedgerTrans","Sum|AmountMST|0","","","","","","","AccountNum|Voucher","120010",$K671)</f>
        <v>0</v>
      </c>
    </row>
    <row r="672" spans="1:13" x14ac:dyDescent="0.25">
      <c r="A672" s="4" t="s">
        <v>311</v>
      </c>
      <c r="B672" s="7" t="str">
        <f>_xll.AtlasFormulas.AtlasFunctions.AtlasTable("PROD",DataAreaId,"T.SalesTable","%CustAccount","","","","","","","SalesId",$A672)</f>
        <v>364-000058</v>
      </c>
      <c r="C672" s="7" t="str">
        <f>_xll.AtlasFormulas.AtlasFunctions.AtlasTable("PROD",DataAreaId,"T.CustTable","%Name","","","","","","","AccountNum",$B672)</f>
        <v>D. van der Steen B.V.</v>
      </c>
      <c r="D672" s="4" t="s">
        <v>100</v>
      </c>
      <c r="E672" s="4" t="s">
        <v>64</v>
      </c>
      <c r="F672" s="6">
        <v>42900</v>
      </c>
      <c r="G672" s="4" t="s">
        <v>605</v>
      </c>
      <c r="H672" s="9">
        <v>540</v>
      </c>
      <c r="I672" s="6">
        <v>42901</v>
      </c>
      <c r="J672" s="4" t="s">
        <v>917</v>
      </c>
      <c r="K672" s="10" t="s">
        <v>2272</v>
      </c>
      <c r="L672" s="7">
        <f>_xll.AtlasFormulas.AtlasFunctions.AtlasBalance("PROD",DataAreaId,"T.LedgerTrans","Sum|AmountMST|0","","","","","","","AccountNum|Voucher","120010",$J672)</f>
        <v>6860.35</v>
      </c>
      <c r="M672">
        <f>_xll.AtlasFormulas.AtlasFunctions.AtlasBalance("PROD",DataAreaId,"T.LedgerTrans","Sum|AmountMST|0","","","","","","","AccountNum|Voucher","120010",$K672)</f>
        <v>-6860.35</v>
      </c>
    </row>
    <row r="673" spans="1:13" x14ac:dyDescent="0.25">
      <c r="A673" s="4" t="s">
        <v>327</v>
      </c>
      <c r="B673" s="7" t="str">
        <f>_xll.AtlasFormulas.AtlasFunctions.AtlasTable("PROD",DataAreaId,"T.SalesTable","%CustAccount","","","","","","","SalesId",$A673)</f>
        <v>364-000022</v>
      </c>
      <c r="C673" s="7" t="str">
        <f>_xll.AtlasFormulas.AtlasFunctions.AtlasTable("PROD",DataAreaId,"T.CustTable","%Name","","","","","","","AccountNum",$B673)</f>
        <v>KWS Infra Rotterdam</v>
      </c>
      <c r="D673" s="4" t="s">
        <v>100</v>
      </c>
      <c r="E673" s="4" t="s">
        <v>64</v>
      </c>
      <c r="F673" s="6">
        <v>42800</v>
      </c>
      <c r="G673" s="4" t="s">
        <v>605</v>
      </c>
      <c r="H673" s="9">
        <v>75</v>
      </c>
      <c r="I673" s="6">
        <v>42822</v>
      </c>
      <c r="J673" s="4" t="s">
        <v>940</v>
      </c>
      <c r="K673" s="10" t="s">
        <v>1783</v>
      </c>
      <c r="L673" s="7">
        <f>_xll.AtlasFormulas.AtlasFunctions.AtlasBalance("PROD",DataAreaId,"T.LedgerTrans","Sum|AmountMST|0","","","","","","","AccountNum|Voucher","120010",$J673)</f>
        <v>1135.2</v>
      </c>
      <c r="M673">
        <f>_xll.AtlasFormulas.AtlasFunctions.AtlasBalance("PROD",DataAreaId,"T.LedgerTrans","Sum|AmountMST|0","","","","","","","AccountNum|Voucher","120010",$K673)</f>
        <v>-1135.2</v>
      </c>
    </row>
    <row r="674" spans="1:13" x14ac:dyDescent="0.25">
      <c r="A674" s="4" t="s">
        <v>279</v>
      </c>
      <c r="B674" s="7" t="str">
        <f>_xll.AtlasFormulas.AtlasFunctions.AtlasTable("PROD",DataAreaId,"T.SalesTable","%CustAccount","","","","","","","SalesId",$A674)</f>
        <v>364-000129</v>
      </c>
      <c r="C674" s="7" t="str">
        <f>_xll.AtlasFormulas.AtlasFunctions.AtlasTable("PROD",DataAreaId,"T.CustTable","%Name","","","","","","","AccountNum",$B674)</f>
        <v>SAAone GWW V.O.F.</v>
      </c>
      <c r="D674" s="4" t="s">
        <v>100</v>
      </c>
      <c r="E674" s="4" t="s">
        <v>64</v>
      </c>
      <c r="F674" s="6">
        <v>42796</v>
      </c>
      <c r="G674" s="4" t="s">
        <v>605</v>
      </c>
      <c r="H674" s="9">
        <v>300</v>
      </c>
      <c r="I674" s="6">
        <v>42837</v>
      </c>
      <c r="J674" s="4" t="s">
        <v>910</v>
      </c>
      <c r="K674" s="10" t="s">
        <v>1886</v>
      </c>
      <c r="L674" s="7">
        <f>_xll.AtlasFormulas.AtlasFunctions.AtlasBalance("PROD",DataAreaId,"T.LedgerTrans","Sum|AmountMST|0","","","","","","","AccountNum|Voucher","120010",$J674)</f>
        <v>35955</v>
      </c>
      <c r="M674">
        <f>_xll.AtlasFormulas.AtlasFunctions.AtlasBalance("PROD",DataAreaId,"T.LedgerTrans","Sum|AmountMST|0","","","","","","","AccountNum|Voucher","120010",$K674)</f>
        <v>-33852.959999999999</v>
      </c>
    </row>
    <row r="675" spans="1:13" x14ac:dyDescent="0.25">
      <c r="A675" s="4" t="s">
        <v>279</v>
      </c>
      <c r="B675" s="7" t="str">
        <f>_xll.AtlasFormulas.AtlasFunctions.AtlasTable("PROD",DataAreaId,"T.SalesTable","%CustAccount","","","","","","","SalesId",$A675)</f>
        <v>364-000129</v>
      </c>
      <c r="C675" s="7" t="str">
        <f>_xll.AtlasFormulas.AtlasFunctions.AtlasTable("PROD",DataAreaId,"T.CustTable","%Name","","","","","","","AccountNum",$B675)</f>
        <v>SAAone GWW V.O.F.</v>
      </c>
      <c r="D675" s="4" t="s">
        <v>100</v>
      </c>
      <c r="E675" s="4" t="s">
        <v>64</v>
      </c>
      <c r="F675" s="6">
        <v>42796</v>
      </c>
      <c r="G675" s="4" t="s">
        <v>605</v>
      </c>
      <c r="H675" s="9">
        <v>375</v>
      </c>
      <c r="I675" s="6">
        <v>42829</v>
      </c>
      <c r="J675" s="4" t="s">
        <v>910</v>
      </c>
      <c r="K675" s="10" t="s">
        <v>622</v>
      </c>
      <c r="L675" s="7">
        <f>_xll.AtlasFormulas.AtlasFunctions.AtlasBalance("PROD",DataAreaId,"T.LedgerTrans","Sum|AmountMST|0","","","","","","","AccountNum|Voucher","120010",$J675)</f>
        <v>35955</v>
      </c>
      <c r="M675">
        <f>_xll.AtlasFormulas.AtlasFunctions.AtlasBalance("PROD",DataAreaId,"T.LedgerTrans","Sum|AmountMST|0","","","","","","","AccountNum|Voucher","120010",$K675)</f>
        <v>204.21</v>
      </c>
    </row>
    <row r="676" spans="1:13" x14ac:dyDescent="0.25">
      <c r="A676" s="4" t="s">
        <v>266</v>
      </c>
      <c r="B676" s="7" t="str">
        <f>_xll.AtlasFormulas.AtlasFunctions.AtlasTable("PROD",DataAreaId,"T.SalesTable","%CustAccount","","","","","","","SalesId",$A676)</f>
        <v>364-000058</v>
      </c>
      <c r="C676" s="7" t="str">
        <f>_xll.AtlasFormulas.AtlasFunctions.AtlasTable("PROD",DataAreaId,"T.CustTable","%Name","","","","","","","AccountNum",$B676)</f>
        <v>D. van der Steen B.V.</v>
      </c>
      <c r="D676" s="4" t="s">
        <v>101</v>
      </c>
      <c r="E676" s="4" t="s">
        <v>99</v>
      </c>
      <c r="F676" s="6">
        <v>42909</v>
      </c>
      <c r="G676" s="4" t="s">
        <v>605</v>
      </c>
      <c r="H676" s="9">
        <v>2025</v>
      </c>
      <c r="I676" s="6">
        <v>42914</v>
      </c>
      <c r="J676" s="4" t="s">
        <v>2324</v>
      </c>
      <c r="K676" s="10" t="s">
        <v>2352</v>
      </c>
      <c r="L676" s="7">
        <f>_xll.AtlasFormulas.AtlasFunctions.AtlasBalance("PROD",DataAreaId,"T.LedgerTrans","Sum|AmountMST|0","","","","","","","AccountNum|Voucher","120010",$J676)</f>
        <v>14035</v>
      </c>
      <c r="M676">
        <f>_xll.AtlasFormulas.AtlasFunctions.AtlasBalance("PROD",DataAreaId,"T.LedgerTrans","Sum|AmountMST|0","","","","","","","AccountNum|Voucher","120010",$K676)</f>
        <v>-14035</v>
      </c>
    </row>
    <row r="677" spans="1:13" x14ac:dyDescent="0.25">
      <c r="A677" s="4" t="s">
        <v>304</v>
      </c>
      <c r="B677" s="7" t="str">
        <f>_xll.AtlasFormulas.AtlasFunctions.AtlasTable("PROD",DataAreaId,"T.SalesTable","%CustAccount","","","","","","","SalesId",$A677)</f>
        <v>364-000025</v>
      </c>
      <c r="C677" s="7" t="str">
        <f>_xll.AtlasFormulas.AtlasFunctions.AtlasTable("PROD",DataAreaId,"T.CustTable","%Name","","","","","","","AccountNum",$B677)</f>
        <v>KWS Infra Leek</v>
      </c>
      <c r="D677" s="4" t="s">
        <v>66</v>
      </c>
      <c r="E677" s="4" t="s">
        <v>64</v>
      </c>
      <c r="F677" s="6">
        <v>42892</v>
      </c>
      <c r="G677" s="4" t="s">
        <v>605</v>
      </c>
      <c r="H677" s="9">
        <v>1.25</v>
      </c>
      <c r="I677" s="6">
        <v>42892</v>
      </c>
      <c r="J677" s="4" t="s">
        <v>932</v>
      </c>
      <c r="K677" s="10" t="s">
        <v>932</v>
      </c>
      <c r="L677" s="7">
        <f>_xll.AtlasFormulas.AtlasFunctions.AtlasBalance("PROD",DataAreaId,"T.LedgerTrans","Sum|AmountMST|0","","","","","","","AccountNum|Voucher","120010",$J677)</f>
        <v>0</v>
      </c>
      <c r="M677">
        <f>_xll.AtlasFormulas.AtlasFunctions.AtlasBalance("PROD",DataAreaId,"T.LedgerTrans","Sum|AmountMST|0","","","","","","","AccountNum|Voucher","120010",$K677)</f>
        <v>0</v>
      </c>
    </row>
    <row r="678" spans="1:13" x14ac:dyDescent="0.25">
      <c r="A678" s="4" t="s">
        <v>318</v>
      </c>
      <c r="B678" s="7" t="str">
        <f>_xll.AtlasFormulas.AtlasFunctions.AtlasTable("PROD",DataAreaId,"T.SalesTable","%CustAccount","","","","","","","SalesId",$A678)</f>
        <v>364-000028</v>
      </c>
      <c r="C678" s="7" t="str">
        <f>_xll.AtlasFormulas.AtlasFunctions.AtlasTable("PROD",DataAreaId,"T.CustTable","%Name","","","","","","","AccountNum",$B678)</f>
        <v>BAM Wegen Regio Zuidwest</v>
      </c>
      <c r="D678" s="4" t="s">
        <v>66</v>
      </c>
      <c r="E678" s="4" t="s">
        <v>64</v>
      </c>
      <c r="F678" s="6">
        <v>42909</v>
      </c>
      <c r="G678" s="4" t="s">
        <v>605</v>
      </c>
      <c r="H678" s="9">
        <v>163</v>
      </c>
      <c r="I678" s="6">
        <v>42909</v>
      </c>
      <c r="J678" s="4" t="s">
        <v>2387</v>
      </c>
      <c r="K678" s="10" t="s">
        <v>2387</v>
      </c>
      <c r="L678" s="7">
        <f>_xll.AtlasFormulas.AtlasFunctions.AtlasBalance("PROD",DataAreaId,"T.LedgerTrans","Sum|AmountMST|0","","","","","","","AccountNum|Voucher","120010",$J678)</f>
        <v>0</v>
      </c>
      <c r="M678">
        <f>_xll.AtlasFormulas.AtlasFunctions.AtlasBalance("PROD",DataAreaId,"T.LedgerTrans","Sum|AmountMST|0","","","","","","","AccountNum|Voucher","120010",$K678)</f>
        <v>0</v>
      </c>
    </row>
    <row r="679" spans="1:13" x14ac:dyDescent="0.25">
      <c r="A679" s="4" t="s">
        <v>278</v>
      </c>
      <c r="B679" s="7" t="str">
        <f>_xll.AtlasFormulas.AtlasFunctions.AtlasTable("PROD",DataAreaId,"T.SalesTable","%CustAccount","","","","","","","SalesId",$A679)</f>
        <v>364-000055</v>
      </c>
      <c r="C679" s="7" t="str">
        <f>_xll.AtlasFormulas.AtlasFunctions.AtlasTable("PROD",DataAreaId,"T.CustTable","%Name","","","","","","","AccountNum",$B679)</f>
        <v>Aannemingsmaatschappij van Gelder B.V.</v>
      </c>
      <c r="D679" s="4" t="s">
        <v>100</v>
      </c>
      <c r="E679" s="4" t="s">
        <v>64</v>
      </c>
      <c r="F679" s="6">
        <v>42760</v>
      </c>
      <c r="G679" s="4" t="s">
        <v>605</v>
      </c>
      <c r="H679" s="9">
        <v>50</v>
      </c>
      <c r="I679" s="6">
        <v>42760</v>
      </c>
      <c r="J679" s="4" t="s">
        <v>936</v>
      </c>
      <c r="K679" s="10" t="s">
        <v>2449</v>
      </c>
      <c r="L679" s="7">
        <f>_xll.AtlasFormulas.AtlasFunctions.AtlasBalance("PROD",DataAreaId,"T.LedgerTrans","Sum|AmountMST|0","","","","","","","AccountNum|Voucher","120010",$J679)</f>
        <v>0</v>
      </c>
      <c r="M679">
        <f>_xll.AtlasFormulas.AtlasFunctions.AtlasBalance("PROD",DataAreaId,"T.LedgerTrans","Sum|AmountMST|0","","","","","","","AccountNum|Voucher","120010",$K679)</f>
        <v>0</v>
      </c>
    </row>
    <row r="680" spans="1:13" x14ac:dyDescent="0.25">
      <c r="A680" s="4" t="s">
        <v>278</v>
      </c>
      <c r="B680" s="7" t="str">
        <f>_xll.AtlasFormulas.AtlasFunctions.AtlasTable("PROD",DataAreaId,"T.SalesTable","%CustAccount","","","","","","","SalesId",$A680)</f>
        <v>364-000055</v>
      </c>
      <c r="C680" s="7" t="str">
        <f>_xll.AtlasFormulas.AtlasFunctions.AtlasTable("PROD",DataAreaId,"T.CustTable","%Name","","","","","","","AccountNum",$B680)</f>
        <v>Aannemingsmaatschappij van Gelder B.V.</v>
      </c>
      <c r="D680" s="4" t="s">
        <v>100</v>
      </c>
      <c r="E680" s="4" t="s">
        <v>64</v>
      </c>
      <c r="F680" s="6">
        <v>42759</v>
      </c>
      <c r="G680" s="4" t="s">
        <v>605</v>
      </c>
      <c r="H680" s="9">
        <v>625</v>
      </c>
      <c r="I680" s="6">
        <v>42760</v>
      </c>
      <c r="J680" s="4" t="s">
        <v>911</v>
      </c>
      <c r="K680" s="10" t="s">
        <v>1593</v>
      </c>
      <c r="L680" s="7">
        <f>_xll.AtlasFormulas.AtlasFunctions.AtlasBalance("PROD",DataAreaId,"T.LedgerTrans","Sum|AmountMST|0","","","","","","","AccountNum|Voucher","120010",$J680)</f>
        <v>10400</v>
      </c>
      <c r="M680">
        <f>_xll.AtlasFormulas.AtlasFunctions.AtlasBalance("PROD",DataAreaId,"T.LedgerTrans","Sum|AmountMST|0","","","","","","","AccountNum|Voucher","120010",$K680)</f>
        <v>-10400</v>
      </c>
    </row>
    <row r="681" spans="1:13" x14ac:dyDescent="0.25">
      <c r="A681" s="4" t="s">
        <v>281</v>
      </c>
      <c r="B681" s="7" t="str">
        <f>_xll.AtlasFormulas.AtlasFunctions.AtlasTable("PROD",DataAreaId,"T.SalesTable","%CustAccount","","","","","","","SalesId",$A681)</f>
        <v>364-000008</v>
      </c>
      <c r="C681" s="7" t="str">
        <f>_xll.AtlasFormulas.AtlasFunctions.AtlasTable("PROD",DataAreaId,"T.CustTable","%Name","","","","","","","AccountNum",$B681)</f>
        <v>Mourik Groot-Ammers BV</v>
      </c>
      <c r="D681" s="4" t="s">
        <v>100</v>
      </c>
      <c r="E681" s="4" t="s">
        <v>64</v>
      </c>
      <c r="F681" s="6">
        <v>42807</v>
      </c>
      <c r="G681" s="4" t="s">
        <v>605</v>
      </c>
      <c r="H681" s="9">
        <v>915</v>
      </c>
      <c r="I681" s="6">
        <v>42807</v>
      </c>
      <c r="J681" s="4" t="s">
        <v>937</v>
      </c>
      <c r="K681" s="10" t="s">
        <v>1736</v>
      </c>
      <c r="L681" s="7">
        <f>_xll.AtlasFormulas.AtlasFunctions.AtlasBalance("PROD",DataAreaId,"T.LedgerTrans","Sum|AmountMST|0","","","","","","","AccountNum|Voucher","120010",$J681)</f>
        <v>6267.75</v>
      </c>
      <c r="M681">
        <f>_xll.AtlasFormulas.AtlasFunctions.AtlasBalance("PROD",DataAreaId,"T.LedgerTrans","Sum|AmountMST|0","","","","","","","AccountNum|Voucher","120010",$K681)</f>
        <v>-7392.75</v>
      </c>
    </row>
    <row r="682" spans="1:13" x14ac:dyDescent="0.25">
      <c r="A682" s="4" t="s">
        <v>286</v>
      </c>
      <c r="B682" s="7" t="str">
        <f>_xll.AtlasFormulas.AtlasFunctions.AtlasTable("PROD",DataAreaId,"T.SalesTable","%CustAccount","","","","","","","SalesId",$A682)</f>
        <v>364-000044</v>
      </c>
      <c r="C682" s="7" t="str">
        <f>_xll.AtlasFormulas.AtlasFunctions.AtlasTable("PROD",DataAreaId,"T.CustTable","%Name","","","","","","","AccountNum",$B682)</f>
        <v>Schagen Infra B.V.</v>
      </c>
      <c r="D682" s="4" t="s">
        <v>101</v>
      </c>
      <c r="E682" s="4" t="s">
        <v>99</v>
      </c>
      <c r="F682" s="6">
        <v>42821</v>
      </c>
      <c r="G682" s="4" t="s">
        <v>605</v>
      </c>
      <c r="H682" s="9">
        <v>1650</v>
      </c>
      <c r="I682" s="6">
        <v>42837</v>
      </c>
      <c r="J682" s="4" t="s">
        <v>908</v>
      </c>
      <c r="K682" s="10" t="s">
        <v>1896</v>
      </c>
      <c r="L682" s="7">
        <f>_xll.AtlasFormulas.AtlasFunctions.AtlasBalance("PROD",DataAreaId,"T.LedgerTrans","Sum|AmountMST|0","","","","","","","AccountNum|Voucher","120010",$J682)</f>
        <v>64813.86</v>
      </c>
      <c r="M682">
        <f>_xll.AtlasFormulas.AtlasFunctions.AtlasBalance("PROD",DataAreaId,"T.LedgerTrans","Sum|AmountMST|0","","","","","","","AccountNum|Voucher","120010",$K682)</f>
        <v>-54834.6</v>
      </c>
    </row>
    <row r="683" spans="1:13" x14ac:dyDescent="0.25">
      <c r="A683" s="4" t="s">
        <v>344</v>
      </c>
      <c r="B683" s="7" t="str">
        <f>_xll.AtlasFormulas.AtlasFunctions.AtlasTable("PROD",DataAreaId,"T.SalesTable","%CustAccount","","","","","","","SalesId",$A683)</f>
        <v>364-000058</v>
      </c>
      <c r="C683" s="7" t="str">
        <f>_xll.AtlasFormulas.AtlasFunctions.AtlasTable("PROD",DataAreaId,"T.CustTable","%Name","","","","","","","AccountNum",$B683)</f>
        <v>D. van der Steen B.V.</v>
      </c>
      <c r="D683" s="4" t="s">
        <v>101</v>
      </c>
      <c r="E683" s="4" t="s">
        <v>99</v>
      </c>
      <c r="F683" s="6">
        <v>42859</v>
      </c>
      <c r="G683" s="4" t="s">
        <v>605</v>
      </c>
      <c r="H683" s="9">
        <v>450</v>
      </c>
      <c r="I683" s="6">
        <v>42867</v>
      </c>
      <c r="J683" s="4" t="s">
        <v>938</v>
      </c>
      <c r="K683" s="10" t="s">
        <v>2033</v>
      </c>
      <c r="L683" s="7">
        <f>_xll.AtlasFormulas.AtlasFunctions.AtlasBalance("PROD",DataAreaId,"T.LedgerTrans","Sum|AmountMST|0","","","","","","","AccountNum|Voucher","120010",$J683)</f>
        <v>2475</v>
      </c>
      <c r="M683">
        <f>_xll.AtlasFormulas.AtlasFunctions.AtlasBalance("PROD",DataAreaId,"T.LedgerTrans","Sum|AmountMST|0","","","","","","","AccountNum|Voucher","120010",$K683)</f>
        <v>-2475</v>
      </c>
    </row>
    <row r="684" spans="1:13" x14ac:dyDescent="0.25">
      <c r="A684" s="4" t="s">
        <v>354</v>
      </c>
      <c r="B684" s="7" t="str">
        <f>_xll.AtlasFormulas.AtlasFunctions.AtlasTable("PROD",DataAreaId,"T.SalesTable","%CustAccount","","","","","","","SalesId",$A684)</f>
        <v>364-000058</v>
      </c>
      <c r="C684" s="7" t="str">
        <f>_xll.AtlasFormulas.AtlasFunctions.AtlasTable("PROD",DataAreaId,"T.CustTable","%Name","","","","","","","AccountNum",$B684)</f>
        <v>D. van der Steen B.V.</v>
      </c>
      <c r="D684" s="4" t="s">
        <v>101</v>
      </c>
      <c r="E684" s="4" t="s">
        <v>99</v>
      </c>
      <c r="F684" s="6">
        <v>42870</v>
      </c>
      <c r="G684" s="4" t="s">
        <v>605</v>
      </c>
      <c r="H684" s="9">
        <v>300</v>
      </c>
      <c r="I684" s="6">
        <v>42870</v>
      </c>
      <c r="J684" s="4" t="s">
        <v>939</v>
      </c>
      <c r="K684" s="10" t="s">
        <v>2055</v>
      </c>
      <c r="L684" s="7">
        <f>_xll.AtlasFormulas.AtlasFunctions.AtlasBalance("PROD",DataAreaId,"T.LedgerTrans","Sum|AmountMST|0","","","","","","","AccountNum|Voucher","120010",$J684)</f>
        <v>1650</v>
      </c>
      <c r="M684">
        <f>_xll.AtlasFormulas.AtlasFunctions.AtlasBalance("PROD",DataAreaId,"T.LedgerTrans","Sum|AmountMST|0","","","","","","","AccountNum|Voucher","120010",$K684)</f>
        <v>-1650</v>
      </c>
    </row>
    <row r="685" spans="1:13" x14ac:dyDescent="0.25">
      <c r="A685" s="4" t="s">
        <v>355</v>
      </c>
      <c r="B685" s="7" t="str">
        <f>_xll.AtlasFormulas.AtlasFunctions.AtlasTable("PROD",DataAreaId,"T.SalesTable","%CustAccount","","","","","","","SalesId",$A685)</f>
        <v>364-000025</v>
      </c>
      <c r="C685" s="7" t="str">
        <f>_xll.AtlasFormulas.AtlasFunctions.AtlasTable("PROD",DataAreaId,"T.CustTable","%Name","","","","","","","AccountNum",$B685)</f>
        <v>KWS Infra Leek</v>
      </c>
      <c r="D685" s="4" t="s">
        <v>101</v>
      </c>
      <c r="E685" s="4" t="s">
        <v>99</v>
      </c>
      <c r="F685" s="6">
        <v>42894</v>
      </c>
      <c r="G685" s="4" t="s">
        <v>605</v>
      </c>
      <c r="H685" s="9">
        <v>315</v>
      </c>
      <c r="I685" s="6">
        <v>42894</v>
      </c>
      <c r="J685" s="4" t="s">
        <v>902</v>
      </c>
      <c r="K685" s="10" t="s">
        <v>2206</v>
      </c>
      <c r="L685" s="7">
        <f>_xll.AtlasFormulas.AtlasFunctions.AtlasBalance("PROD",DataAreaId,"T.LedgerTrans","Sum|AmountMST|0","","","","","","","AccountNum|Voucher","120010",$J685)</f>
        <v>3366</v>
      </c>
      <c r="M685">
        <f>_xll.AtlasFormulas.AtlasFunctions.AtlasBalance("PROD",DataAreaId,"T.LedgerTrans","Sum|AmountMST|0","","","","","","","AccountNum|Voucher","120010",$K685)</f>
        <v>-3366</v>
      </c>
    </row>
    <row r="686" spans="1:13" x14ac:dyDescent="0.25">
      <c r="A686" s="4" t="s">
        <v>301</v>
      </c>
      <c r="B686" s="7" t="str">
        <f>_xll.AtlasFormulas.AtlasFunctions.AtlasTable("PROD",DataAreaId,"T.SalesTable","%CustAccount","","","","","","","SalesId",$A686)</f>
        <v>364-000058</v>
      </c>
      <c r="C686" s="7" t="str">
        <f>_xll.AtlasFormulas.AtlasFunctions.AtlasTable("PROD",DataAreaId,"T.CustTable","%Name","","","","","","","AccountNum",$B686)</f>
        <v>D. van der Steen B.V.</v>
      </c>
      <c r="D686" s="4" t="s">
        <v>101</v>
      </c>
      <c r="E686" s="4" t="s">
        <v>99</v>
      </c>
      <c r="F686" s="6">
        <v>42886</v>
      </c>
      <c r="G686" s="4" t="s">
        <v>605</v>
      </c>
      <c r="H686" s="9">
        <v>4140</v>
      </c>
      <c r="I686" s="6">
        <v>42886</v>
      </c>
      <c r="J686" s="4" t="s">
        <v>935</v>
      </c>
      <c r="K686" s="10" t="s">
        <v>2157</v>
      </c>
      <c r="L686" s="7">
        <f>_xll.AtlasFormulas.AtlasFunctions.AtlasBalance("PROD",DataAreaId,"T.LedgerTrans","Sum|AmountMST|0","","","","","","","AccountNum|Voucher","120010",$J686)</f>
        <v>28754.5</v>
      </c>
      <c r="M686">
        <f>_xll.AtlasFormulas.AtlasFunctions.AtlasBalance("PROD",DataAreaId,"T.LedgerTrans","Sum|AmountMST|0","","","","","","","AccountNum|Voucher","120010",$K686)</f>
        <v>-28754.5</v>
      </c>
    </row>
    <row r="687" spans="1:13" x14ac:dyDescent="0.25">
      <c r="A687" s="4" t="s">
        <v>299</v>
      </c>
      <c r="B687" s="7" t="str">
        <f>_xll.AtlasFormulas.AtlasFunctions.AtlasTable("PROD",DataAreaId,"T.SalesTable","%CustAccount","","","","","","","SalesId",$A687)</f>
        <v>364-000058</v>
      </c>
      <c r="C687" s="7" t="str">
        <f>_xll.AtlasFormulas.AtlasFunctions.AtlasTable("PROD",DataAreaId,"T.CustTable","%Name","","","","","","","AccountNum",$B687)</f>
        <v>D. van der Steen B.V.</v>
      </c>
      <c r="D687" s="4" t="s">
        <v>100</v>
      </c>
      <c r="E687" s="4" t="s">
        <v>64</v>
      </c>
      <c r="F687" s="6">
        <v>42879</v>
      </c>
      <c r="G687" s="4" t="s">
        <v>605</v>
      </c>
      <c r="H687" s="9">
        <v>1605</v>
      </c>
      <c r="I687" s="6">
        <v>42886</v>
      </c>
      <c r="J687" s="4" t="s">
        <v>918</v>
      </c>
      <c r="K687" s="10" t="s">
        <v>2153</v>
      </c>
      <c r="L687" s="7">
        <f>_xll.AtlasFormulas.AtlasFunctions.AtlasBalance("PROD",DataAreaId,"T.LedgerTrans","Sum|AmountMST|0","","","","","","","AccountNum|Voucher","120010",$J687)</f>
        <v>19795</v>
      </c>
      <c r="M687">
        <f>_xll.AtlasFormulas.AtlasFunctions.AtlasBalance("PROD",DataAreaId,"T.LedgerTrans","Sum|AmountMST|0","","","","","","","AccountNum|Voucher","120010",$K687)</f>
        <v>-17773.75</v>
      </c>
    </row>
    <row r="688" spans="1:13" x14ac:dyDescent="0.25">
      <c r="A688" s="4" t="s">
        <v>299</v>
      </c>
      <c r="B688" s="7" t="str">
        <f>_xll.AtlasFormulas.AtlasFunctions.AtlasTable("PROD",DataAreaId,"T.SalesTable","%CustAccount","","","","","","","SalesId",$A688)</f>
        <v>364-000058</v>
      </c>
      <c r="C688" s="7" t="str">
        <f>_xll.AtlasFormulas.AtlasFunctions.AtlasTable("PROD",DataAreaId,"T.CustTable","%Name","","","","","","","AccountNum",$B688)</f>
        <v>D. van der Steen B.V.</v>
      </c>
      <c r="D688" s="4" t="s">
        <v>100</v>
      </c>
      <c r="E688" s="4" t="s">
        <v>64</v>
      </c>
      <c r="F688" s="6">
        <v>42879</v>
      </c>
      <c r="G688" s="4" t="s">
        <v>605</v>
      </c>
      <c r="H688" s="9">
        <v>270</v>
      </c>
      <c r="I688" s="6">
        <v>42887</v>
      </c>
      <c r="J688" s="4" t="s">
        <v>918</v>
      </c>
      <c r="K688" s="10" t="s">
        <v>621</v>
      </c>
      <c r="L688" s="7">
        <f>_xll.AtlasFormulas.AtlasFunctions.AtlasBalance("PROD",DataAreaId,"T.LedgerTrans","Sum|AmountMST|0","","","","","","","AccountNum|Voucher","120010",$J688)</f>
        <v>19795</v>
      </c>
      <c r="M688">
        <f>_xll.AtlasFormulas.AtlasFunctions.AtlasBalance("PROD",DataAreaId,"T.LedgerTrans","Sum|AmountMST|0","","","","","","","AccountNum|Voucher","120010",$K688)</f>
        <v>-2021.25</v>
      </c>
    </row>
    <row r="689" spans="1:13" x14ac:dyDescent="0.25">
      <c r="A689" s="4" t="s">
        <v>302</v>
      </c>
      <c r="B689" s="7" t="str">
        <f>_xll.AtlasFormulas.AtlasFunctions.AtlasTable("PROD",DataAreaId,"T.SalesTable","%CustAccount","","","","","","","SalesId",$A689)</f>
        <v>364-000044</v>
      </c>
      <c r="C689" s="7" t="str">
        <f>_xll.AtlasFormulas.AtlasFunctions.AtlasTable("PROD",DataAreaId,"T.CustTable","%Name","","","","","","","AccountNum",$B689)</f>
        <v>Schagen Infra B.V.</v>
      </c>
      <c r="D689" s="4" t="s">
        <v>100</v>
      </c>
      <c r="E689" s="4" t="s">
        <v>64</v>
      </c>
      <c r="F689" s="6">
        <v>42867</v>
      </c>
      <c r="G689" s="4" t="s">
        <v>605</v>
      </c>
      <c r="H689" s="9">
        <v>375</v>
      </c>
      <c r="I689" s="6">
        <v>42887</v>
      </c>
      <c r="J689" s="4" t="s">
        <v>916</v>
      </c>
      <c r="K689" s="10" t="s">
        <v>616</v>
      </c>
      <c r="L689" s="7">
        <f>_xll.AtlasFormulas.AtlasFunctions.AtlasBalance("PROD",DataAreaId,"T.LedgerTrans","Sum|AmountMST|0","","","","","","","AccountNum|Voucher","120010",$J689)</f>
        <v>52675.199999999997</v>
      </c>
      <c r="M689">
        <f>_xll.AtlasFormulas.AtlasFunctions.AtlasBalance("PROD",DataAreaId,"T.LedgerTrans","Sum|AmountMST|0","","","","","","","AccountNum|Voucher","120010",$K689)</f>
        <v>-10234.14</v>
      </c>
    </row>
    <row r="690" spans="1:13" x14ac:dyDescent="0.25">
      <c r="A690" s="4" t="s">
        <v>301</v>
      </c>
      <c r="B690" s="7" t="str">
        <f>_xll.AtlasFormulas.AtlasFunctions.AtlasTable("PROD",DataAreaId,"T.SalesTable","%CustAccount","","","","","","","SalesId",$A690)</f>
        <v>364-000058</v>
      </c>
      <c r="C690" s="7" t="str">
        <f>_xll.AtlasFormulas.AtlasFunctions.AtlasTable("PROD",DataAreaId,"T.CustTable","%Name","","","","","","","AccountNum",$B690)</f>
        <v>D. van der Steen B.V.</v>
      </c>
      <c r="D690" s="4" t="s">
        <v>98</v>
      </c>
      <c r="E690" s="4" t="s">
        <v>99</v>
      </c>
      <c r="F690" s="6">
        <v>42886</v>
      </c>
      <c r="G690" s="4" t="s">
        <v>605</v>
      </c>
      <c r="H690" s="9">
        <v>679</v>
      </c>
      <c r="I690" s="6">
        <v>42886</v>
      </c>
      <c r="J690" s="4" t="s">
        <v>935</v>
      </c>
      <c r="K690" s="10" t="s">
        <v>2157</v>
      </c>
      <c r="L690" s="7">
        <f>_xll.AtlasFormulas.AtlasFunctions.AtlasBalance("PROD",DataAreaId,"T.LedgerTrans","Sum|AmountMST|0","","","","","","","AccountNum|Voucher","120010",$J690)</f>
        <v>28754.5</v>
      </c>
      <c r="M690">
        <f>_xll.AtlasFormulas.AtlasFunctions.AtlasBalance("PROD",DataAreaId,"T.LedgerTrans","Sum|AmountMST|0","","","","","","","AccountNum|Voucher","120010",$K690)</f>
        <v>-28754.5</v>
      </c>
    </row>
    <row r="691" spans="1:13" x14ac:dyDescent="0.25">
      <c r="A691" s="4" t="s">
        <v>306</v>
      </c>
      <c r="B691" s="7" t="str">
        <f>_xll.AtlasFormulas.AtlasFunctions.AtlasTable("PROD",DataAreaId,"T.SalesTable","%CustAccount","","","","","","","SalesId",$A691)</f>
        <v>364-000025</v>
      </c>
      <c r="C691" s="7" t="str">
        <f>_xll.AtlasFormulas.AtlasFunctions.AtlasTable("PROD",DataAreaId,"T.CustTable","%Name","","","","","","","AccountNum",$B691)</f>
        <v>KWS Infra Leek</v>
      </c>
      <c r="D691" s="4" t="s">
        <v>100</v>
      </c>
      <c r="E691" s="4" t="s">
        <v>64</v>
      </c>
      <c r="F691" s="6">
        <v>42894</v>
      </c>
      <c r="G691" s="4" t="s">
        <v>605</v>
      </c>
      <c r="H691" s="9">
        <v>375</v>
      </c>
      <c r="I691" s="6">
        <v>42894</v>
      </c>
      <c r="J691" s="4" t="s">
        <v>931</v>
      </c>
      <c r="K691" s="10" t="s">
        <v>2204</v>
      </c>
      <c r="L691" s="7">
        <f>_xll.AtlasFormulas.AtlasFunctions.AtlasBalance("PROD",DataAreaId,"T.LedgerTrans","Sum|AmountMST|0","","","","","","","AccountNum|Voucher","120010",$J691)</f>
        <v>7912.36</v>
      </c>
      <c r="M691">
        <f>_xll.AtlasFormulas.AtlasFunctions.AtlasBalance("PROD",DataAreaId,"T.LedgerTrans","Sum|AmountMST|0","","","","","","","AccountNum|Voucher","120010",$K691)</f>
        <v>-7912.36</v>
      </c>
    </row>
    <row r="692" spans="1:13" x14ac:dyDescent="0.25">
      <c r="A692" s="4" t="s">
        <v>353</v>
      </c>
      <c r="B692" s="7" t="str">
        <f>_xll.AtlasFormulas.AtlasFunctions.AtlasTable("PROD",DataAreaId,"T.SalesTable","%CustAccount","","","","","","","SalesId",$A692)</f>
        <v>364-000041</v>
      </c>
      <c r="C692" s="7" t="str">
        <f>_xll.AtlasFormulas.AtlasFunctions.AtlasTable("PROD",DataAreaId,"T.CustTable","%Name","","","","","","","AccountNum",$B692)</f>
        <v>Dura Vermeer Infrastructuur Noord West</v>
      </c>
      <c r="D692" s="4" t="s">
        <v>100</v>
      </c>
      <c r="E692" s="4" t="s">
        <v>64</v>
      </c>
      <c r="F692" s="6">
        <v>42894</v>
      </c>
      <c r="G692" s="4" t="s">
        <v>605</v>
      </c>
      <c r="H692" s="9">
        <v>600</v>
      </c>
      <c r="I692" s="6">
        <v>42900</v>
      </c>
      <c r="J692" s="4" t="s">
        <v>944</v>
      </c>
      <c r="K692" s="10" t="s">
        <v>2250</v>
      </c>
      <c r="L692" s="7">
        <f>_xll.AtlasFormulas.AtlasFunctions.AtlasBalance("PROD",DataAreaId,"T.LedgerTrans","Sum|AmountMST|0","","","","","","","AccountNum|Voucher","120010",$J692)</f>
        <v>3792</v>
      </c>
      <c r="M692">
        <f>_xll.AtlasFormulas.AtlasFunctions.AtlasBalance("PROD",DataAreaId,"T.LedgerTrans","Sum|AmountMST|0","","","","","","","AccountNum|Voucher","120010",$K692)</f>
        <v>-3792</v>
      </c>
    </row>
    <row r="693" spans="1:13" x14ac:dyDescent="0.25">
      <c r="A693" s="4" t="s">
        <v>288</v>
      </c>
      <c r="B693" s="7" t="str">
        <f>_xll.AtlasFormulas.AtlasFunctions.AtlasTable("PROD",DataAreaId,"T.SalesTable","%CustAccount","","","","","","","SalesId",$A693)</f>
        <v>364-000041</v>
      </c>
      <c r="C693" s="7" t="str">
        <f>_xll.AtlasFormulas.AtlasFunctions.AtlasTable("PROD",DataAreaId,"T.CustTable","%Name","","","","","","","AccountNum",$B693)</f>
        <v>Dura Vermeer Infrastructuur Noord West</v>
      </c>
      <c r="D693" s="4" t="s">
        <v>100</v>
      </c>
      <c r="E693" s="4" t="s">
        <v>64</v>
      </c>
      <c r="F693" s="6">
        <v>42850</v>
      </c>
      <c r="G693" s="4" t="s">
        <v>605</v>
      </c>
      <c r="H693" s="9">
        <v>585</v>
      </c>
      <c r="I693" s="6">
        <v>42853</v>
      </c>
      <c r="J693" s="4" t="s">
        <v>943</v>
      </c>
      <c r="K693" s="10" t="s">
        <v>1942</v>
      </c>
      <c r="L693" s="7">
        <f>_xll.AtlasFormulas.AtlasFunctions.AtlasBalance("PROD",DataAreaId,"T.LedgerTrans","Sum|AmountMST|0","","","","","","","AccountNum|Voucher","120010",$J693)</f>
        <v>4822.2</v>
      </c>
      <c r="M693">
        <f>_xll.AtlasFormulas.AtlasFunctions.AtlasBalance("PROD",DataAreaId,"T.LedgerTrans","Sum|AmountMST|0","","","","","","","AccountNum|Voucher","120010",$K693)</f>
        <v>-4822.2</v>
      </c>
    </row>
    <row r="694" spans="1:13" x14ac:dyDescent="0.25">
      <c r="A694" s="4" t="s">
        <v>296</v>
      </c>
      <c r="B694" s="7" t="str">
        <f>_xll.AtlasFormulas.AtlasFunctions.AtlasTable("PROD",DataAreaId,"T.SalesTable","%CustAccount","","","","","","","SalesId",$A694)</f>
        <v>364-000123</v>
      </c>
      <c r="C694" s="7" t="str">
        <f>_xll.AtlasFormulas.AtlasFunctions.AtlasTable("PROD",DataAreaId,"T.CustTable","%Name","","","","","","","AccountNum",$B694)</f>
        <v>Roelofs Wegenbouw B.V., den Ham</v>
      </c>
      <c r="D694" s="4" t="s">
        <v>100</v>
      </c>
      <c r="E694" s="4" t="s">
        <v>64</v>
      </c>
      <c r="F694" s="6">
        <v>42863</v>
      </c>
      <c r="G694" s="4" t="s">
        <v>605</v>
      </c>
      <c r="H694" s="9">
        <v>1665</v>
      </c>
      <c r="I694" s="6">
        <v>42872</v>
      </c>
      <c r="J694" s="4" t="s">
        <v>919</v>
      </c>
      <c r="K694" s="10" t="s">
        <v>2094</v>
      </c>
      <c r="L694" s="7">
        <f>_xll.AtlasFormulas.AtlasFunctions.AtlasBalance("PROD",DataAreaId,"T.LedgerTrans","Sum|AmountMST|0","","","","","","","AccountNum|Voucher","120010",$J694)</f>
        <v>0</v>
      </c>
      <c r="M694">
        <f>_xll.AtlasFormulas.AtlasFunctions.AtlasBalance("PROD",DataAreaId,"T.LedgerTrans","Sum|AmountMST|0","","","","","","","AccountNum|Voucher","120010",$K694)</f>
        <v>-1425</v>
      </c>
    </row>
    <row r="695" spans="1:13" x14ac:dyDescent="0.25">
      <c r="A695" s="4" t="s">
        <v>296</v>
      </c>
      <c r="B695" s="7" t="str">
        <f>_xll.AtlasFormulas.AtlasFunctions.AtlasTable("PROD",DataAreaId,"T.SalesTable","%CustAccount","","","","","","","SalesId",$A695)</f>
        <v>364-000123</v>
      </c>
      <c r="C695" s="7" t="str">
        <f>_xll.AtlasFormulas.AtlasFunctions.AtlasTable("PROD",DataAreaId,"T.CustTable","%Name","","","","","","","AccountNum",$B695)</f>
        <v>Roelofs Wegenbouw B.V., den Ham</v>
      </c>
      <c r="D695" s="4" t="s">
        <v>100</v>
      </c>
      <c r="E695" s="4" t="s">
        <v>64</v>
      </c>
      <c r="F695" s="6">
        <v>42863</v>
      </c>
      <c r="G695" s="4" t="s">
        <v>605</v>
      </c>
      <c r="H695" s="9">
        <v>210</v>
      </c>
      <c r="I695" s="6">
        <v>42871</v>
      </c>
      <c r="J695" s="4" t="s">
        <v>919</v>
      </c>
      <c r="K695" s="10" t="s">
        <v>617</v>
      </c>
      <c r="L695" s="7">
        <f>_xll.AtlasFormulas.AtlasFunctions.AtlasBalance("PROD",DataAreaId,"T.LedgerTrans","Sum|AmountMST|0","","","","","","","AccountNum|Voucher","120010",$J695)</f>
        <v>0</v>
      </c>
      <c r="M695">
        <f>_xll.AtlasFormulas.AtlasFunctions.AtlasBalance("PROD",DataAreaId,"T.LedgerTrans","Sum|AmountMST|0","","","","","","","AccountNum|Voucher","120010",$K695)</f>
        <v>0</v>
      </c>
    </row>
    <row r="696" spans="1:13" x14ac:dyDescent="0.25">
      <c r="A696" s="4" t="s">
        <v>238</v>
      </c>
      <c r="B696" s="7" t="str">
        <f>_xll.AtlasFormulas.AtlasFunctions.AtlasTable("PROD",DataAreaId,"T.SalesTable","%CustAccount","","","","","","","SalesId",$A696)</f>
        <v>364-000058</v>
      </c>
      <c r="C696" s="7" t="str">
        <f>_xll.AtlasFormulas.AtlasFunctions.AtlasTable("PROD",DataAreaId,"T.CustTable","%Name","","","","","","","AccountNum",$B696)</f>
        <v>D. van der Steen B.V.</v>
      </c>
      <c r="D696" s="4" t="s">
        <v>98</v>
      </c>
      <c r="E696" s="4" t="s">
        <v>99</v>
      </c>
      <c r="F696" s="6">
        <v>42909</v>
      </c>
      <c r="G696" s="4" t="s">
        <v>605</v>
      </c>
      <c r="H696" s="9">
        <v>1837.75</v>
      </c>
      <c r="I696" s="6">
        <v>42914</v>
      </c>
      <c r="J696" s="4" t="s">
        <v>2320</v>
      </c>
      <c r="K696" s="10" t="s">
        <v>2350</v>
      </c>
      <c r="L696" s="7">
        <f>_xll.AtlasFormulas.AtlasFunctions.AtlasBalance("PROD",DataAreaId,"T.LedgerTrans","Sum|AmountMST|0","","","","","","","AccountNum|Voucher","120010",$J696)</f>
        <v>17062.5</v>
      </c>
      <c r="M696">
        <f>_xll.AtlasFormulas.AtlasFunctions.AtlasBalance("PROD",DataAreaId,"T.LedgerTrans","Sum|AmountMST|0","","","","","","","AccountNum|Voucher","120010",$K696)</f>
        <v>-16500.12</v>
      </c>
    </row>
    <row r="697" spans="1:13" x14ac:dyDescent="0.25">
      <c r="A697" s="4" t="s">
        <v>238</v>
      </c>
      <c r="B697" s="7" t="str">
        <f>_xll.AtlasFormulas.AtlasFunctions.AtlasTable("PROD",DataAreaId,"T.SalesTable","%CustAccount","","","","","","","SalesId",$A697)</f>
        <v>364-000058</v>
      </c>
      <c r="C697" s="7" t="str">
        <f>_xll.AtlasFormulas.AtlasFunctions.AtlasTable("PROD",DataAreaId,"T.CustTable","%Name","","","","","","","AccountNum",$B697)</f>
        <v>D. van der Steen B.V.</v>
      </c>
      <c r="D697" s="4" t="s">
        <v>98</v>
      </c>
      <c r="E697" s="4" t="s">
        <v>99</v>
      </c>
      <c r="F697" s="6">
        <v>42909</v>
      </c>
      <c r="G697" s="4" t="s">
        <v>605</v>
      </c>
      <c r="H697" s="9">
        <v>102.25</v>
      </c>
      <c r="I697" s="6">
        <v>42909</v>
      </c>
      <c r="J697" s="4" t="s">
        <v>2320</v>
      </c>
      <c r="K697" s="10" t="s">
        <v>2322</v>
      </c>
      <c r="L697" s="7">
        <f>_xll.AtlasFormulas.AtlasFunctions.AtlasBalance("PROD",DataAreaId,"T.LedgerTrans","Sum|AmountMST|0","","","","","","","AccountNum|Voucher","120010",$J697)</f>
        <v>17062.5</v>
      </c>
      <c r="M697">
        <f>_xll.AtlasFormulas.AtlasFunctions.AtlasBalance("PROD",DataAreaId,"T.LedgerTrans","Sum|AmountMST|0","","","","","","","AccountNum|Voucher","120010",$K697)</f>
        <v>-562.38</v>
      </c>
    </row>
    <row r="698" spans="1:13" x14ac:dyDescent="0.25">
      <c r="A698" s="4" t="s">
        <v>348</v>
      </c>
      <c r="B698" s="7" t="str">
        <f>_xll.AtlasFormulas.AtlasFunctions.AtlasTable("PROD",DataAreaId,"T.SalesTable","%CustAccount","","","","","","","SalesId",$A698)</f>
        <v>364-000058</v>
      </c>
      <c r="C698" s="7" t="str">
        <f>_xll.AtlasFormulas.AtlasFunctions.AtlasTable("PROD",DataAreaId,"T.CustTable","%Name","","","","","","","AccountNum",$B698)</f>
        <v>D. van der Steen B.V.</v>
      </c>
      <c r="D698" s="4" t="s">
        <v>98</v>
      </c>
      <c r="E698" s="4" t="s">
        <v>99</v>
      </c>
      <c r="F698" s="6">
        <v>42906</v>
      </c>
      <c r="G698" s="4" t="s">
        <v>605</v>
      </c>
      <c r="H698" s="9">
        <v>388</v>
      </c>
      <c r="I698" s="6">
        <v>42914</v>
      </c>
      <c r="J698" s="4" t="s">
        <v>1013</v>
      </c>
      <c r="K698" s="10" t="s">
        <v>2346</v>
      </c>
      <c r="L698" s="7">
        <f>_xll.AtlasFormulas.AtlasFunctions.AtlasBalance("PROD",DataAreaId,"T.LedgerTrans","Sum|AmountMST|0","","","","","","","AccountNum|Voucher","120010",$J698)</f>
        <v>2934.25</v>
      </c>
      <c r="M698">
        <f>_xll.AtlasFormulas.AtlasFunctions.AtlasBalance("PROD",DataAreaId,"T.LedgerTrans","Sum|AmountMST|0","","","","","","","AccountNum|Voucher","120010",$K698)</f>
        <v>-2934.25</v>
      </c>
    </row>
    <row r="699" spans="1:13" x14ac:dyDescent="0.25">
      <c r="A699" s="4" t="s">
        <v>348</v>
      </c>
      <c r="B699" s="7" t="str">
        <f>_xll.AtlasFormulas.AtlasFunctions.AtlasTable("PROD",DataAreaId,"T.SalesTable","%CustAccount","","","","","","","SalesId",$A699)</f>
        <v>364-000058</v>
      </c>
      <c r="C699" s="7" t="str">
        <f>_xll.AtlasFormulas.AtlasFunctions.AtlasTable("PROD",DataAreaId,"T.CustTable","%Name","","","","","","","AccountNum",$B699)</f>
        <v>D. van der Steen B.V.</v>
      </c>
      <c r="D699" s="4" t="s">
        <v>98</v>
      </c>
      <c r="E699" s="4" t="s">
        <v>99</v>
      </c>
      <c r="F699" s="6">
        <v>42906</v>
      </c>
      <c r="G699" s="4" t="s">
        <v>605</v>
      </c>
      <c r="H699" s="9">
        <v>145.5</v>
      </c>
      <c r="I699" s="6">
        <v>42914</v>
      </c>
      <c r="J699" s="4" t="s">
        <v>1013</v>
      </c>
      <c r="K699" s="10" t="s">
        <v>2346</v>
      </c>
      <c r="L699" s="7">
        <f>_xll.AtlasFormulas.AtlasFunctions.AtlasBalance("PROD",DataAreaId,"T.LedgerTrans","Sum|AmountMST|0","","","","","","","AccountNum|Voucher","120010",$J699)</f>
        <v>2934.25</v>
      </c>
      <c r="M699">
        <f>_xll.AtlasFormulas.AtlasFunctions.AtlasBalance("PROD",DataAreaId,"T.LedgerTrans","Sum|AmountMST|0","","","","","","","AccountNum|Voucher","120010",$K699)</f>
        <v>-2934.25</v>
      </c>
    </row>
    <row r="700" spans="1:13" x14ac:dyDescent="0.25">
      <c r="A700" s="4" t="s">
        <v>238</v>
      </c>
      <c r="B700" s="7" t="str">
        <f>_xll.AtlasFormulas.AtlasFunctions.AtlasTable("PROD",DataAreaId,"T.SalesTable","%CustAccount","","","","","","","SalesId",$A700)</f>
        <v>364-000058</v>
      </c>
      <c r="C700" s="7" t="str">
        <f>_xll.AtlasFormulas.AtlasFunctions.AtlasTable("PROD",DataAreaId,"T.CustTable","%Name","","","","","","","AccountNum",$B700)</f>
        <v>D. van der Steen B.V.</v>
      </c>
      <c r="D700" s="4" t="s">
        <v>98</v>
      </c>
      <c r="E700" s="4" t="s">
        <v>99</v>
      </c>
      <c r="F700" s="6">
        <v>42909</v>
      </c>
      <c r="G700" s="4" t="s">
        <v>605</v>
      </c>
      <c r="H700" s="9">
        <v>102.25</v>
      </c>
      <c r="I700" s="6">
        <v>42909</v>
      </c>
      <c r="J700" s="4" t="s">
        <v>2388</v>
      </c>
      <c r="K700" s="10" t="s">
        <v>2388</v>
      </c>
      <c r="L700" s="7">
        <f>_xll.AtlasFormulas.AtlasFunctions.AtlasBalance("PROD",DataAreaId,"T.LedgerTrans","Sum|AmountMST|0","","","","","","","AccountNum|Voucher","120010",$J700)</f>
        <v>0</v>
      </c>
      <c r="M700">
        <f>_xll.AtlasFormulas.AtlasFunctions.AtlasBalance("PROD",DataAreaId,"T.LedgerTrans","Sum|AmountMST|0","","","","","","","AccountNum|Voucher","120010",$K700)</f>
        <v>0</v>
      </c>
    </row>
    <row r="701" spans="1:13" x14ac:dyDescent="0.25">
      <c r="A701" s="4" t="s">
        <v>343</v>
      </c>
      <c r="B701" s="7" t="str">
        <f>_xll.AtlasFormulas.AtlasFunctions.AtlasTable("PROD",DataAreaId,"T.SalesTable","%CustAccount","","","","","","","SalesId",$A701)</f>
        <v>364-000028</v>
      </c>
      <c r="C701" s="7" t="str">
        <f>_xll.AtlasFormulas.AtlasFunctions.AtlasTable("PROD",DataAreaId,"T.CustTable","%Name","","","","","","","AccountNum",$B701)</f>
        <v>BAM Wegen Regio Zuidwest</v>
      </c>
      <c r="D701" s="4" t="s">
        <v>98</v>
      </c>
      <c r="E701" s="4" t="s">
        <v>99</v>
      </c>
      <c r="F701" s="6">
        <v>42844</v>
      </c>
      <c r="G701" s="4" t="s">
        <v>605</v>
      </c>
      <c r="H701" s="9">
        <v>194</v>
      </c>
      <c r="I701" s="6">
        <v>42863</v>
      </c>
      <c r="J701" s="4" t="s">
        <v>945</v>
      </c>
      <c r="K701" s="10" t="s">
        <v>1977</v>
      </c>
      <c r="L701" s="7">
        <f>_xll.AtlasFormulas.AtlasFunctions.AtlasBalance("PROD",DataAreaId,"T.LedgerTrans","Sum|AmountMST|0","","","","","","","AccountNum|Voucher","120010",$J701)</f>
        <v>1290.0999999999999</v>
      </c>
      <c r="M701">
        <f>_xll.AtlasFormulas.AtlasFunctions.AtlasBalance("PROD",DataAreaId,"T.LedgerTrans","Sum|AmountMST|0","","","","","","","AccountNum|Voucher","120010",$K701)</f>
        <v>-1290.0999999999999</v>
      </c>
    </row>
    <row r="702" spans="1:13" x14ac:dyDescent="0.25">
      <c r="A702" s="4" t="s">
        <v>346</v>
      </c>
      <c r="B702" s="7" t="str">
        <f>_xll.AtlasFormulas.AtlasFunctions.AtlasTable("PROD",DataAreaId,"T.SalesTable","%CustAccount","","","","","","","SalesId",$A702)</f>
        <v>364-000065</v>
      </c>
      <c r="C702" s="7" t="str">
        <f>_xll.AtlasFormulas.AtlasFunctions.AtlasTable("PROD",DataAreaId,"T.CustTable","%Name","","","","","","","AccountNum",$B702)</f>
        <v>Gebr. van der Lee</v>
      </c>
      <c r="D702" s="4" t="s">
        <v>98</v>
      </c>
      <c r="E702" s="4" t="s">
        <v>99</v>
      </c>
      <c r="F702" s="6">
        <v>42863</v>
      </c>
      <c r="G702" s="4" t="s">
        <v>605</v>
      </c>
      <c r="H702" s="9">
        <v>194</v>
      </c>
      <c r="I702" s="6">
        <v>42863</v>
      </c>
      <c r="J702" s="4" t="s">
        <v>946</v>
      </c>
      <c r="K702" s="10" t="s">
        <v>1983</v>
      </c>
      <c r="L702" s="7">
        <f>_xll.AtlasFormulas.AtlasFunctions.AtlasBalance("PROD",DataAreaId,"T.LedgerTrans","Sum|AmountMST|0","","","","","","","AccountNum|Voucher","120010",$J702)</f>
        <v>1212.5</v>
      </c>
      <c r="M702">
        <f>_xll.AtlasFormulas.AtlasFunctions.AtlasBalance("PROD",DataAreaId,"T.LedgerTrans","Sum|AmountMST|0","","","","","","","AccountNum|Voucher","120010",$K702)</f>
        <v>-1212.5</v>
      </c>
    </row>
    <row r="703" spans="1:13" x14ac:dyDescent="0.25">
      <c r="A703" s="4" t="s">
        <v>294</v>
      </c>
      <c r="B703" s="7" t="str">
        <f>_xll.AtlasFormulas.AtlasFunctions.AtlasTable("PROD",DataAreaId,"T.SalesTable","%CustAccount","","","","","","","SalesId",$A703)</f>
        <v>364-000052</v>
      </c>
      <c r="C703" s="7" t="str">
        <f>_xll.AtlasFormulas.AtlasFunctions.AtlasTable("PROD",DataAreaId,"T.CustTable","%Name","","","","","","","AccountNum",$B703)</f>
        <v>KWS Infra Roosendaal</v>
      </c>
      <c r="D703" s="4" t="s">
        <v>98</v>
      </c>
      <c r="E703" s="4" t="s">
        <v>99</v>
      </c>
      <c r="F703" s="6">
        <v>42867</v>
      </c>
      <c r="G703" s="4" t="s">
        <v>605</v>
      </c>
      <c r="H703" s="9">
        <v>48.5</v>
      </c>
      <c r="I703" s="6">
        <v>42867</v>
      </c>
      <c r="J703" s="4" t="s">
        <v>905</v>
      </c>
      <c r="K703" s="10" t="s">
        <v>2025</v>
      </c>
      <c r="L703" s="7">
        <f>_xll.AtlasFormulas.AtlasFunctions.AtlasBalance("PROD",DataAreaId,"T.LedgerTrans","Sum|AmountMST|0","","","","","","","AccountNum|Voucher","120010",$J703)</f>
        <v>3381.6</v>
      </c>
      <c r="M703">
        <f>_xll.AtlasFormulas.AtlasFunctions.AtlasBalance("PROD",DataAreaId,"T.LedgerTrans","Sum|AmountMST|0","","","","","","","AccountNum|Voucher","120010",$K703)</f>
        <v>-3381.6</v>
      </c>
    </row>
    <row r="704" spans="1:13" x14ac:dyDescent="0.25">
      <c r="A704" s="4" t="s">
        <v>345</v>
      </c>
      <c r="B704" s="7" t="str">
        <f>_xll.AtlasFormulas.AtlasFunctions.AtlasTable("PROD",DataAreaId,"T.SalesTable","%CustAccount","","","","","","","SalesId",$A704)</f>
        <v>364-000007</v>
      </c>
      <c r="C704" s="7" t="str">
        <f>_xll.AtlasFormulas.AtlasFunctions.AtlasTable("PROD",DataAreaId,"T.CustTable","%Name","","","","","","","AccountNum",$B704)</f>
        <v>Versluys &amp; Zoon B.V.</v>
      </c>
      <c r="D704" s="4" t="s">
        <v>98</v>
      </c>
      <c r="E704" s="4" t="s">
        <v>99</v>
      </c>
      <c r="F704" s="6">
        <v>42859</v>
      </c>
      <c r="G704" s="4" t="s">
        <v>605</v>
      </c>
      <c r="H704" s="9">
        <v>97</v>
      </c>
      <c r="I704" s="6">
        <v>42867</v>
      </c>
      <c r="J704" s="4" t="s">
        <v>904</v>
      </c>
      <c r="K704" s="10" t="s">
        <v>2021</v>
      </c>
      <c r="L704" s="7">
        <f>_xll.AtlasFormulas.AtlasFunctions.AtlasBalance("PROD",DataAreaId,"T.LedgerTrans","Sum|AmountMST|0","","","","","","","AccountNum|Voucher","120010",$J704)</f>
        <v>3165.5</v>
      </c>
      <c r="M704">
        <f>_xll.AtlasFormulas.AtlasFunctions.AtlasBalance("PROD",DataAreaId,"T.LedgerTrans","Sum|AmountMST|0","","","","","","","AccountNum|Voucher","120010",$K704)</f>
        <v>-3165.5</v>
      </c>
    </row>
    <row r="705" spans="1:13" x14ac:dyDescent="0.25">
      <c r="A705" s="4" t="s">
        <v>344</v>
      </c>
      <c r="B705" s="7" t="str">
        <f>_xll.AtlasFormulas.AtlasFunctions.AtlasTable("PROD",DataAreaId,"T.SalesTable","%CustAccount","","","","","","","SalesId",$A705)</f>
        <v>364-000058</v>
      </c>
      <c r="C705" s="7" t="str">
        <f>_xll.AtlasFormulas.AtlasFunctions.AtlasTable("PROD",DataAreaId,"T.CustTable","%Name","","","","","","","AccountNum",$B705)</f>
        <v>D. van der Steen B.V.</v>
      </c>
      <c r="D705" s="4" t="s">
        <v>98</v>
      </c>
      <c r="E705" s="4" t="s">
        <v>99</v>
      </c>
      <c r="F705" s="6">
        <v>42858</v>
      </c>
      <c r="G705" s="4" t="s">
        <v>605</v>
      </c>
      <c r="H705" s="9">
        <v>242.5</v>
      </c>
      <c r="I705" s="6">
        <v>42859</v>
      </c>
      <c r="J705" s="4" t="s">
        <v>941</v>
      </c>
      <c r="K705" s="10" t="s">
        <v>618</v>
      </c>
      <c r="L705" s="7">
        <f>_xll.AtlasFormulas.AtlasFunctions.AtlasBalance("PROD",DataAreaId,"T.LedgerTrans","Sum|AmountMST|0","","","","","","","AccountNum|Voucher","120010",$J705)</f>
        <v>1333.75</v>
      </c>
      <c r="M705">
        <f>_xll.AtlasFormulas.AtlasFunctions.AtlasBalance("PROD",DataAreaId,"T.LedgerTrans","Sum|AmountMST|0","","","","","","","AccountNum|Voucher","120010",$K705)</f>
        <v>-1333.75</v>
      </c>
    </row>
    <row r="706" spans="1:13" x14ac:dyDescent="0.25">
      <c r="A706" s="4" t="s">
        <v>306</v>
      </c>
      <c r="B706" s="7" t="str">
        <f>_xll.AtlasFormulas.AtlasFunctions.AtlasTable("PROD",DataAreaId,"T.SalesTable","%CustAccount","","","","","","","SalesId",$A706)</f>
        <v>364-000025</v>
      </c>
      <c r="C706" s="7" t="str">
        <f>_xll.AtlasFormulas.AtlasFunctions.AtlasTable("PROD",DataAreaId,"T.CustTable","%Name","","","","","","","AccountNum",$B706)</f>
        <v>KWS Infra Leek</v>
      </c>
      <c r="D706" s="4" t="s">
        <v>65</v>
      </c>
      <c r="E706" s="4" t="s">
        <v>64</v>
      </c>
      <c r="F706" s="6">
        <v>42894</v>
      </c>
      <c r="G706" s="4" t="s">
        <v>605</v>
      </c>
      <c r="H706" s="9">
        <v>48.5</v>
      </c>
      <c r="I706" s="6">
        <v>42894</v>
      </c>
      <c r="J706" s="4" t="s">
        <v>931</v>
      </c>
      <c r="K706" s="10" t="s">
        <v>2204</v>
      </c>
      <c r="L706" s="7">
        <f>_xll.AtlasFormulas.AtlasFunctions.AtlasBalance("PROD",DataAreaId,"T.LedgerTrans","Sum|AmountMST|0","","","","","","","AccountNum|Voucher","120010",$J706)</f>
        <v>7912.36</v>
      </c>
      <c r="M706">
        <f>_xll.AtlasFormulas.AtlasFunctions.AtlasBalance("PROD",DataAreaId,"T.LedgerTrans","Sum|AmountMST|0","","","","","","","AccountNum|Voucher","120010",$K706)</f>
        <v>-7912.36</v>
      </c>
    </row>
    <row r="707" spans="1:13" x14ac:dyDescent="0.25">
      <c r="A707" s="4" t="s">
        <v>330</v>
      </c>
      <c r="B707" s="7" t="str">
        <f>_xll.AtlasFormulas.AtlasFunctions.AtlasTable("PROD",DataAreaId,"T.SalesTable","%CustAccount","","","","","","","SalesId",$A707)</f>
        <v>364-000092</v>
      </c>
      <c r="C707" s="7" t="str">
        <f>_xll.AtlasFormulas.AtlasFunctions.AtlasTable("PROD",DataAreaId,"T.CustTable","%Name","","","","","","","AccountNum",$B707)</f>
        <v>Grizaco NV</v>
      </c>
      <c r="D707" s="4" t="s">
        <v>65</v>
      </c>
      <c r="E707" s="4" t="s">
        <v>64</v>
      </c>
      <c r="F707" s="6">
        <v>42894</v>
      </c>
      <c r="G707" s="4" t="s">
        <v>605</v>
      </c>
      <c r="H707" s="9">
        <v>2522</v>
      </c>
      <c r="I707" s="6">
        <v>42902</v>
      </c>
      <c r="J707" s="4" t="s">
        <v>925</v>
      </c>
      <c r="K707" s="10" t="s">
        <v>2290</v>
      </c>
      <c r="L707" s="7">
        <f>_xll.AtlasFormulas.AtlasFunctions.AtlasBalance("PROD",DataAreaId,"T.LedgerTrans","Sum|AmountMST|0","","","","","","","AccountNum|Voucher","120010",$J707)</f>
        <v>168734.8</v>
      </c>
      <c r="M707">
        <f>_xll.AtlasFormulas.AtlasFunctions.AtlasBalance("PROD",DataAreaId,"T.LedgerTrans","Sum|AmountMST|0","","","","","","","AccountNum|Voucher","120010",$K707)</f>
        <v>-155704.88</v>
      </c>
    </row>
    <row r="708" spans="1:13" x14ac:dyDescent="0.25">
      <c r="A708" s="4" t="s">
        <v>358</v>
      </c>
      <c r="B708" s="7" t="str">
        <f>_xll.AtlasFormulas.AtlasFunctions.AtlasTable("PROD",DataAreaId,"T.SalesTable","%CustAccount","","","","","","","SalesId",$A708)</f>
        <v>364-000092</v>
      </c>
      <c r="C708" s="7" t="str">
        <f>_xll.AtlasFormulas.AtlasFunctions.AtlasTable("PROD",DataAreaId,"T.CustTable","%Name","","","","","","","AccountNum",$B708)</f>
        <v>Grizaco NV</v>
      </c>
      <c r="D708" s="4" t="s">
        <v>65</v>
      </c>
      <c r="E708" s="4" t="s">
        <v>64</v>
      </c>
      <c r="F708" s="6">
        <v>42914</v>
      </c>
      <c r="G708" s="4" t="s">
        <v>605</v>
      </c>
      <c r="H708" s="9">
        <v>48.5</v>
      </c>
      <c r="I708" s="6">
        <v>42914</v>
      </c>
      <c r="J708" s="4" t="s">
        <v>1101</v>
      </c>
      <c r="K708" s="10" t="s">
        <v>2370</v>
      </c>
      <c r="L708" s="7">
        <f>_xll.AtlasFormulas.AtlasFunctions.AtlasBalance("PROD",DataAreaId,"T.LedgerTrans","Sum|AmountMST|0","","","","","","","AccountNum|Voucher","120010",$J708)</f>
        <v>13345.9</v>
      </c>
      <c r="M708">
        <f>_xll.AtlasFormulas.AtlasFunctions.AtlasBalance("PROD",DataAreaId,"T.LedgerTrans","Sum|AmountMST|0","","","","","","","AccountNum|Voucher","120010",$K708)</f>
        <v>-358.9</v>
      </c>
    </row>
    <row r="709" spans="1:13" x14ac:dyDescent="0.25">
      <c r="A709" s="4" t="s">
        <v>280</v>
      </c>
      <c r="B709" s="7" t="str">
        <f>_xll.AtlasFormulas.AtlasFunctions.AtlasTable("PROD",DataAreaId,"T.SalesTable","%CustAccount","","","","","","","SalesId",$A709)</f>
        <v>364-000129</v>
      </c>
      <c r="C709" s="7" t="str">
        <f>_xll.AtlasFormulas.AtlasFunctions.AtlasTable("PROD",DataAreaId,"T.CustTable","%Name","","","","","","","AccountNum",$B709)</f>
        <v>SAAone GWW V.O.F.</v>
      </c>
      <c r="D709" s="4" t="s">
        <v>332</v>
      </c>
      <c r="E709" s="4" t="s">
        <v>105</v>
      </c>
      <c r="F709" s="6">
        <v>42807</v>
      </c>
      <c r="G709" s="4" t="s">
        <v>605</v>
      </c>
      <c r="H709" s="9">
        <v>146.25</v>
      </c>
      <c r="I709" s="6">
        <v>42807</v>
      </c>
      <c r="J709" s="4" t="s">
        <v>881</v>
      </c>
      <c r="K709" s="10" t="s">
        <v>1738</v>
      </c>
      <c r="L709" s="7">
        <f>_xll.AtlasFormulas.AtlasFunctions.AtlasBalance("PROD",DataAreaId,"T.LedgerTrans","Sum|AmountMST|0","","","","","","","AccountNum|Voucher","120010",$J709)</f>
        <v>49619.06</v>
      </c>
      <c r="M709">
        <f>_xll.AtlasFormulas.AtlasFunctions.AtlasBalance("PROD",DataAreaId,"T.LedgerTrans","Sum|AmountMST|0","","","","","","","AccountNum|Voucher","120010",$K709)</f>
        <v>-49619.06</v>
      </c>
    </row>
    <row r="710" spans="1:13" x14ac:dyDescent="0.25">
      <c r="A710" s="4" t="s">
        <v>335</v>
      </c>
      <c r="B710" s="7" t="str">
        <f>_xll.AtlasFormulas.AtlasFunctions.AtlasTable("PROD",DataAreaId,"T.SalesTable","%CustAccount","","","","","","","SalesId",$A710)</f>
        <v>364-000058</v>
      </c>
      <c r="C710" s="7" t="str">
        <f>_xll.AtlasFormulas.AtlasFunctions.AtlasTable("PROD",DataAreaId,"T.CustTable","%Name","","","","","","","AccountNum",$B710)</f>
        <v>D. van der Steen B.V.</v>
      </c>
      <c r="D710" s="4" t="s">
        <v>98</v>
      </c>
      <c r="E710" s="4" t="s">
        <v>99</v>
      </c>
      <c r="F710" s="6">
        <v>42790</v>
      </c>
      <c r="G710" s="4" t="s">
        <v>605</v>
      </c>
      <c r="H710" s="9">
        <v>48.5</v>
      </c>
      <c r="I710" s="6">
        <v>42804</v>
      </c>
      <c r="J710" s="4" t="s">
        <v>947</v>
      </c>
      <c r="K710" s="10" t="s">
        <v>1727</v>
      </c>
      <c r="L710" s="7">
        <f>_xll.AtlasFormulas.AtlasFunctions.AtlasBalance("PROD",DataAreaId,"T.LedgerTrans","Sum|AmountMST|0","","","","","","","AccountNum|Voucher","120010",$J710)</f>
        <v>266.75</v>
      </c>
      <c r="M710">
        <f>_xll.AtlasFormulas.AtlasFunctions.AtlasBalance("PROD",DataAreaId,"T.LedgerTrans","Sum|AmountMST|0","","","","","","","AccountNum|Voucher","120010",$K710)</f>
        <v>-266.75</v>
      </c>
    </row>
    <row r="711" spans="1:13" x14ac:dyDescent="0.25">
      <c r="A711" s="4" t="s">
        <v>339</v>
      </c>
      <c r="B711" s="7" t="str">
        <f>_xll.AtlasFormulas.AtlasFunctions.AtlasTable("PROD",DataAreaId,"T.SalesTable","%CustAccount","","","","","","","SalesId",$A711)</f>
        <v>364-000077</v>
      </c>
      <c r="C711" s="7" t="str">
        <f>_xll.AtlasFormulas.AtlasFunctions.AtlasTable("PROD",DataAreaId,"T.CustTable","%Name","","","","","","","AccountNum",$B711)</f>
        <v>Rasenberg Wegenbouw B.V. regio Zuid-Oost</v>
      </c>
      <c r="D711" s="4" t="s">
        <v>98</v>
      </c>
      <c r="E711" s="4" t="s">
        <v>99</v>
      </c>
      <c r="F711" s="6">
        <v>42807</v>
      </c>
      <c r="G711" s="4" t="s">
        <v>605</v>
      </c>
      <c r="H711" s="9">
        <v>388</v>
      </c>
      <c r="I711" s="6">
        <v>42837</v>
      </c>
      <c r="J711" s="4" t="s">
        <v>948</v>
      </c>
      <c r="K711" s="10" t="s">
        <v>1880</v>
      </c>
      <c r="L711" s="7">
        <f>_xll.AtlasFormulas.AtlasFunctions.AtlasBalance("PROD",DataAreaId,"T.LedgerTrans","Sum|AmountMST|0","","","","","","","AccountNum|Voucher","120010",$J711)</f>
        <v>2754.8</v>
      </c>
      <c r="M711">
        <f>_xll.AtlasFormulas.AtlasFunctions.AtlasBalance("PROD",DataAreaId,"T.LedgerTrans","Sum|AmountMST|0","","","","","","","AccountNum|Voucher","120010",$K711)</f>
        <v>-2754.8</v>
      </c>
    </row>
    <row r="712" spans="1:13" x14ac:dyDescent="0.25">
      <c r="A712" s="4" t="s">
        <v>340</v>
      </c>
      <c r="B712" s="7" t="str">
        <f>_xll.AtlasFormulas.AtlasFunctions.AtlasTable("PROD",DataAreaId,"T.SalesTable","%CustAccount","","","","","","","SalesId",$A712)</f>
        <v>364-000085</v>
      </c>
      <c r="C712" s="7" t="str">
        <f>_xll.AtlasFormulas.AtlasFunctions.AtlasTable("PROD",DataAreaId,"T.CustTable","%Name","","","","","","","AccountNum",$B712)</f>
        <v>Heijmans Wegen, Regio Noord-Oost</v>
      </c>
      <c r="D712" s="4" t="s">
        <v>98</v>
      </c>
      <c r="E712" s="4" t="s">
        <v>99</v>
      </c>
      <c r="F712" s="6">
        <v>42807</v>
      </c>
      <c r="G712" s="4" t="s">
        <v>605</v>
      </c>
      <c r="H712" s="9">
        <v>727.5</v>
      </c>
      <c r="I712" s="6">
        <v>42823</v>
      </c>
      <c r="J712" s="4" t="s">
        <v>913</v>
      </c>
      <c r="K712" s="10" t="s">
        <v>1800</v>
      </c>
      <c r="L712" s="7">
        <f>_xll.AtlasFormulas.AtlasFunctions.AtlasBalance("PROD",DataAreaId,"T.LedgerTrans","Sum|AmountMST|0","","","","","","","AccountNum|Voucher","120010",$J712)</f>
        <v>11080.13</v>
      </c>
      <c r="M712">
        <f>_xll.AtlasFormulas.AtlasFunctions.AtlasBalance("PROD",DataAreaId,"T.LedgerTrans","Sum|AmountMST|0","","","","","","","AccountNum|Voucher","120010",$K712)</f>
        <v>-11080.13</v>
      </c>
    </row>
    <row r="713" spans="1:13" x14ac:dyDescent="0.25">
      <c r="A713" s="4" t="s">
        <v>341</v>
      </c>
      <c r="B713" s="7" t="str">
        <f>_xll.AtlasFormulas.AtlasFunctions.AtlasTable("PROD",DataAreaId,"T.SalesTable","%CustAccount","","","","","","","SalesId",$A713)</f>
        <v>364-000058</v>
      </c>
      <c r="C713" s="7" t="str">
        <f>_xll.AtlasFormulas.AtlasFunctions.AtlasTable("PROD",DataAreaId,"T.CustTable","%Name","","","","","","","AccountNum",$B713)</f>
        <v>D. van der Steen B.V.</v>
      </c>
      <c r="D713" s="4" t="s">
        <v>98</v>
      </c>
      <c r="E713" s="4" t="s">
        <v>99</v>
      </c>
      <c r="F713" s="6">
        <v>42807</v>
      </c>
      <c r="G713" s="4" t="s">
        <v>605</v>
      </c>
      <c r="H713" s="9">
        <v>727.5</v>
      </c>
      <c r="I713" s="6">
        <v>42822</v>
      </c>
      <c r="J713" s="4" t="s">
        <v>949</v>
      </c>
      <c r="K713" s="10" t="s">
        <v>1789</v>
      </c>
      <c r="L713" s="7">
        <f>_xll.AtlasFormulas.AtlasFunctions.AtlasBalance("PROD",DataAreaId,"T.LedgerTrans","Sum|AmountMST|0","","","","","","","AccountNum|Voucher","120010",$J713)</f>
        <v>4001.25</v>
      </c>
      <c r="M713">
        <f>_xll.AtlasFormulas.AtlasFunctions.AtlasBalance("PROD",DataAreaId,"T.LedgerTrans","Sum|AmountMST|0","","","","","","","AccountNum|Voucher","120010",$K713)</f>
        <v>-4001.25</v>
      </c>
    </row>
    <row r="714" spans="1:13" x14ac:dyDescent="0.25">
      <c r="A714" s="4" t="s">
        <v>336</v>
      </c>
      <c r="B714" s="7" t="str">
        <f>_xll.AtlasFormulas.AtlasFunctions.AtlasTable("PROD",DataAreaId,"T.SalesTable","%CustAccount","","","","","","","SalesId",$A714)</f>
        <v>364-000058</v>
      </c>
      <c r="C714" s="7" t="str">
        <f>_xll.AtlasFormulas.AtlasFunctions.AtlasTable("PROD",DataAreaId,"T.CustTable","%Name","","","","","","","AccountNum",$B714)</f>
        <v>D. van der Steen B.V.</v>
      </c>
      <c r="D714" s="4" t="s">
        <v>98</v>
      </c>
      <c r="E714" s="4" t="s">
        <v>99</v>
      </c>
      <c r="F714" s="6">
        <v>42800</v>
      </c>
      <c r="G714" s="4" t="s">
        <v>605</v>
      </c>
      <c r="H714" s="9">
        <v>194</v>
      </c>
      <c r="I714" s="6">
        <v>42804</v>
      </c>
      <c r="J714" s="4" t="s">
        <v>950</v>
      </c>
      <c r="K714" s="10" t="s">
        <v>1731</v>
      </c>
      <c r="L714" s="7">
        <f>_xll.AtlasFormulas.AtlasFunctions.AtlasBalance("PROD",DataAreaId,"T.LedgerTrans","Sum|AmountMST|0","","","","","","","AccountNum|Voucher","120010",$J714)</f>
        <v>1067</v>
      </c>
      <c r="M714">
        <f>_xll.AtlasFormulas.AtlasFunctions.AtlasBalance("PROD",DataAreaId,"T.LedgerTrans","Sum|AmountMST|0","","","","","","","AccountNum|Voucher","120010",$K714)</f>
        <v>-1067</v>
      </c>
    </row>
    <row r="715" spans="1:13" x14ac:dyDescent="0.25">
      <c r="A715" s="4" t="s">
        <v>338</v>
      </c>
      <c r="B715" s="7" t="str">
        <f>_xll.AtlasFormulas.AtlasFunctions.AtlasTable("PROD",DataAreaId,"T.SalesTable","%CustAccount","","","","","","","SalesId",$A715)</f>
        <v>364-000172</v>
      </c>
      <c r="C715" s="7" t="str">
        <f>_xll.AtlasFormulas.AtlasFunctions.AtlasTable("PROD",DataAreaId,"T.CustTable","%Name","","","","","","","AccountNum",$B715)</f>
        <v>VGB Asfalt</v>
      </c>
      <c r="D715" s="4" t="s">
        <v>98</v>
      </c>
      <c r="E715" s="4" t="s">
        <v>99</v>
      </c>
      <c r="F715" s="6">
        <v>42804</v>
      </c>
      <c r="G715" s="4" t="s">
        <v>605</v>
      </c>
      <c r="H715" s="9">
        <v>97</v>
      </c>
      <c r="I715" s="6">
        <v>42822</v>
      </c>
      <c r="J715" s="4" t="s">
        <v>951</v>
      </c>
      <c r="K715" s="10" t="s">
        <v>1785</v>
      </c>
      <c r="L715" s="7">
        <f>_xll.AtlasFormulas.AtlasFunctions.AtlasBalance("PROD",DataAreaId,"T.LedgerTrans","Sum|AmountMST|0","","","","","","","AccountNum|Voucher","120010",$J715)</f>
        <v>727.5</v>
      </c>
      <c r="M715">
        <f>_xll.AtlasFormulas.AtlasFunctions.AtlasBalance("PROD",DataAreaId,"T.LedgerTrans","Sum|AmountMST|0","","","","","","","AccountNum|Voucher","120010",$K715)</f>
        <v>-727.5</v>
      </c>
    </row>
    <row r="716" spans="1:13" x14ac:dyDescent="0.25">
      <c r="A716" s="4" t="s">
        <v>337</v>
      </c>
      <c r="B716" s="7" t="str">
        <f>_xll.AtlasFormulas.AtlasFunctions.AtlasTable("PROD",DataAreaId,"T.SalesTable","%CustAccount","","","","","","","SalesId",$A716)</f>
        <v>364-000058</v>
      </c>
      <c r="C716" s="7" t="str">
        <f>_xll.AtlasFormulas.AtlasFunctions.AtlasTable("PROD",DataAreaId,"T.CustTable","%Name","","","","","","","AccountNum",$B716)</f>
        <v>D. van der Steen B.V.</v>
      </c>
      <c r="D716" s="4" t="s">
        <v>98</v>
      </c>
      <c r="E716" s="4" t="s">
        <v>99</v>
      </c>
      <c r="F716" s="6">
        <v>42801</v>
      </c>
      <c r="G716" s="4" t="s">
        <v>605</v>
      </c>
      <c r="H716" s="9">
        <v>388</v>
      </c>
      <c r="I716" s="6">
        <v>42804</v>
      </c>
      <c r="J716" s="4" t="s">
        <v>952</v>
      </c>
      <c r="K716" s="10" t="s">
        <v>1729</v>
      </c>
      <c r="L716" s="7">
        <f>_xll.AtlasFormulas.AtlasFunctions.AtlasBalance("PROD",DataAreaId,"T.LedgerTrans","Sum|AmountMST|0","","","","","","","AccountNum|Voucher","120010",$J716)</f>
        <v>2522</v>
      </c>
      <c r="M716">
        <f>_xll.AtlasFormulas.AtlasFunctions.AtlasBalance("PROD",DataAreaId,"T.LedgerTrans","Sum|AmountMST|0","","","","","","","AccountNum|Voucher","120010",$K716)</f>
        <v>-2522</v>
      </c>
    </row>
    <row r="717" spans="1:13" x14ac:dyDescent="0.25">
      <c r="A717" s="4" t="s">
        <v>342</v>
      </c>
      <c r="B717" s="7" t="str">
        <f>_xll.AtlasFormulas.AtlasFunctions.AtlasTable("PROD",DataAreaId,"T.SalesTable","%CustAccount","","","","","","","SalesId",$A717)</f>
        <v>364-000086</v>
      </c>
      <c r="C717" s="7" t="str">
        <f>_xll.AtlasFormulas.AtlasFunctions.AtlasTable("PROD",DataAreaId,"T.CustTable","%Name","","","","","","","AccountNum",$B717)</f>
        <v>Oosterhof-Holman Infra B.V.</v>
      </c>
      <c r="D717" s="4" t="s">
        <v>98</v>
      </c>
      <c r="E717" s="4" t="s">
        <v>99</v>
      </c>
      <c r="F717" s="6">
        <v>42823</v>
      </c>
      <c r="G717" s="4" t="s">
        <v>605</v>
      </c>
      <c r="H717" s="9">
        <v>970</v>
      </c>
      <c r="I717" s="6">
        <v>42832</v>
      </c>
      <c r="J717" s="4" t="s">
        <v>953</v>
      </c>
      <c r="K717" s="10" t="s">
        <v>1834</v>
      </c>
      <c r="L717" s="7">
        <f>_xll.AtlasFormulas.AtlasFunctions.AtlasBalance("PROD",DataAreaId,"T.LedgerTrans","Sum|AmountMST|0","","","","","","","AccountNum|Voucher","120010",$J717)</f>
        <v>6741.5</v>
      </c>
      <c r="M717">
        <f>_xll.AtlasFormulas.AtlasFunctions.AtlasBalance("PROD",DataAreaId,"T.LedgerTrans","Sum|AmountMST|0","","","","","","","AccountNum|Voucher","120010",$K717)</f>
        <v>-6741.5</v>
      </c>
    </row>
    <row r="718" spans="1:13" x14ac:dyDescent="0.25">
      <c r="A718" s="4" t="s">
        <v>286</v>
      </c>
      <c r="B718" s="7" t="str">
        <f>_xll.AtlasFormulas.AtlasFunctions.AtlasTable("PROD",DataAreaId,"T.SalesTable","%CustAccount","","","","","","","SalesId",$A718)</f>
        <v>364-000044</v>
      </c>
      <c r="C718" s="7" t="str">
        <f>_xll.AtlasFormulas.AtlasFunctions.AtlasTable("PROD",DataAreaId,"T.CustTable","%Name","","","","","","","AccountNum",$B718)</f>
        <v>Schagen Infra B.V.</v>
      </c>
      <c r="D718" s="4" t="s">
        <v>98</v>
      </c>
      <c r="E718" s="4" t="s">
        <v>99</v>
      </c>
      <c r="F718" s="6">
        <v>42821</v>
      </c>
      <c r="G718" s="4" t="s">
        <v>605</v>
      </c>
      <c r="H718" s="9">
        <v>339.5</v>
      </c>
      <c r="I718" s="6">
        <v>42837</v>
      </c>
      <c r="J718" s="4" t="s">
        <v>908</v>
      </c>
      <c r="K718" s="10" t="s">
        <v>1896</v>
      </c>
      <c r="L718" s="7">
        <f>_xll.AtlasFormulas.AtlasFunctions.AtlasBalance("PROD",DataAreaId,"T.LedgerTrans","Sum|AmountMST|0","","","","","","","AccountNum|Voucher","120010",$J718)</f>
        <v>64813.86</v>
      </c>
      <c r="M718">
        <f>_xll.AtlasFormulas.AtlasFunctions.AtlasBalance("PROD",DataAreaId,"T.LedgerTrans","Sum|AmountMST|0","","","","","","","AccountNum|Voucher","120010",$K718)</f>
        <v>-54834.6</v>
      </c>
    </row>
    <row r="719" spans="1:13" x14ac:dyDescent="0.25">
      <c r="A719" s="4" t="s">
        <v>286</v>
      </c>
      <c r="B719" s="7" t="str">
        <f>_xll.AtlasFormulas.AtlasFunctions.AtlasTable("PROD",DataAreaId,"T.SalesTable","%CustAccount","","","","","","","SalesId",$A719)</f>
        <v>364-000044</v>
      </c>
      <c r="C719" s="7" t="str">
        <f>_xll.AtlasFormulas.AtlasFunctions.AtlasTable("PROD",DataAreaId,"T.CustTable","%Name","","","","","","","AccountNum",$B719)</f>
        <v>Schagen Infra B.V.</v>
      </c>
      <c r="D719" s="4" t="s">
        <v>98</v>
      </c>
      <c r="E719" s="4" t="s">
        <v>99</v>
      </c>
      <c r="F719" s="6">
        <v>42821</v>
      </c>
      <c r="G719" s="4" t="s">
        <v>605</v>
      </c>
      <c r="H719" s="9">
        <v>242.5</v>
      </c>
      <c r="I719" s="6">
        <v>42835</v>
      </c>
      <c r="J719" s="4" t="s">
        <v>908</v>
      </c>
      <c r="K719" s="10" t="s">
        <v>620</v>
      </c>
      <c r="L719" s="7">
        <f>_xll.AtlasFormulas.AtlasFunctions.AtlasBalance("PROD",DataAreaId,"T.LedgerTrans","Sum|AmountMST|0","","","","","","","AccountNum|Voucher","120010",$J719)</f>
        <v>64813.86</v>
      </c>
      <c r="M719">
        <f>_xll.AtlasFormulas.AtlasFunctions.AtlasBalance("PROD",DataAreaId,"T.LedgerTrans","Sum|AmountMST|0","","","","","","","AccountNum|Voucher","120010",$K719)</f>
        <v>-7239.3</v>
      </c>
    </row>
    <row r="720" spans="1:13" x14ac:dyDescent="0.25">
      <c r="A720" s="4" t="s">
        <v>312</v>
      </c>
      <c r="B720" s="7" t="str">
        <f>_xll.AtlasFormulas.AtlasFunctions.AtlasTable("PROD",DataAreaId,"T.SalesTable","%CustAccount","","","","","","","SalesId",$A720)</f>
        <v>364-000007</v>
      </c>
      <c r="C720" s="7" t="str">
        <f>_xll.AtlasFormulas.AtlasFunctions.AtlasTable("PROD",DataAreaId,"T.CustTable","%Name","","","","","","","AccountNum",$B720)</f>
        <v>Versluys &amp; Zoon B.V.</v>
      </c>
      <c r="D720" s="4" t="s">
        <v>332</v>
      </c>
      <c r="E720" s="4" t="s">
        <v>105</v>
      </c>
      <c r="F720" s="6">
        <v>42900</v>
      </c>
      <c r="G720" s="4" t="s">
        <v>605</v>
      </c>
      <c r="H720" s="9">
        <v>146.25</v>
      </c>
      <c r="I720" s="6">
        <v>42901</v>
      </c>
      <c r="J720" s="4" t="s">
        <v>901</v>
      </c>
      <c r="K720" s="10" t="s">
        <v>2278</v>
      </c>
      <c r="L720" s="7">
        <f>_xll.AtlasFormulas.AtlasFunctions.AtlasBalance("PROD",DataAreaId,"T.LedgerTrans","Sum|AmountMST|0","","","","","","","AccountNum|Voucher","120010",$J720)</f>
        <v>11298.15</v>
      </c>
      <c r="M720">
        <f>_xll.AtlasFormulas.AtlasFunctions.AtlasBalance("PROD",DataAreaId,"T.LedgerTrans","Sum|AmountMST|0","","","","","","","AccountNum|Voucher","120010",$K720)</f>
        <v>-10819</v>
      </c>
    </row>
    <row r="721" spans="1:13" x14ac:dyDescent="0.25">
      <c r="A721" s="4" t="s">
        <v>305</v>
      </c>
      <c r="B721" s="7" t="str">
        <f>_xll.AtlasFormulas.AtlasFunctions.AtlasTable("PROD",DataAreaId,"T.SalesTable","%CustAccount","","","","","","","SalesId",$A721)</f>
        <v>364-000007</v>
      </c>
      <c r="C721" s="7" t="str">
        <f>_xll.AtlasFormulas.AtlasFunctions.AtlasTable("PROD",DataAreaId,"T.CustTable","%Name","","","","","","","AccountNum",$B721)</f>
        <v>Versluys &amp; Zoon B.V.</v>
      </c>
      <c r="D721" s="4" t="s">
        <v>332</v>
      </c>
      <c r="E721" s="4" t="s">
        <v>105</v>
      </c>
      <c r="F721" s="6">
        <v>42893</v>
      </c>
      <c r="G721" s="4" t="s">
        <v>605</v>
      </c>
      <c r="H721" s="9">
        <v>117</v>
      </c>
      <c r="I721" s="6">
        <v>42900</v>
      </c>
      <c r="J721" s="4" t="s">
        <v>903</v>
      </c>
      <c r="K721" s="10" t="s">
        <v>2256</v>
      </c>
      <c r="L721" s="7">
        <f>_xll.AtlasFormulas.AtlasFunctions.AtlasBalance("PROD",DataAreaId,"T.LedgerTrans","Sum|AmountMST|0","","","","","","","AccountNum|Voucher","120010",$J721)</f>
        <v>6680.55</v>
      </c>
      <c r="M721">
        <f>_xll.AtlasFormulas.AtlasFunctions.AtlasBalance("PROD",DataAreaId,"T.LedgerTrans","Sum|AmountMST|0","","","","","","","AccountNum|Voucher","120010",$K721)</f>
        <v>-6342</v>
      </c>
    </row>
    <row r="722" spans="1:13" x14ac:dyDescent="0.25">
      <c r="A722" s="4" t="s">
        <v>329</v>
      </c>
      <c r="B722" s="7" t="str">
        <f>_xll.AtlasFormulas.AtlasFunctions.AtlasTable("PROD",DataAreaId,"T.SalesTable","%CustAccount","","","","","","","SalesId",$A722)</f>
        <v>364-000001</v>
      </c>
      <c r="C722" s="7" t="str">
        <f>_xll.AtlasFormulas.AtlasFunctions.AtlasTable("PROD",DataAreaId,"T.CustTable","%Name","","","","","","","AccountNum",$B722)</f>
        <v>Gemeente De Ronde Venen</v>
      </c>
      <c r="D722" s="4" t="s">
        <v>65</v>
      </c>
      <c r="E722" s="4" t="s">
        <v>64</v>
      </c>
      <c r="F722" s="6">
        <v>42859</v>
      </c>
      <c r="G722" s="4" t="s">
        <v>605</v>
      </c>
      <c r="H722" s="9">
        <v>485</v>
      </c>
      <c r="I722" s="6">
        <v>42870</v>
      </c>
      <c r="J722" s="4" t="s">
        <v>954</v>
      </c>
      <c r="K722" s="10" t="s">
        <v>2450</v>
      </c>
      <c r="L722" s="7">
        <f>_xll.AtlasFormulas.AtlasFunctions.AtlasBalance("PROD",DataAreaId,"T.LedgerTrans","Sum|AmountMST|0","","","","","","","AccountNum|Voucher","120010",$J722)</f>
        <v>0</v>
      </c>
      <c r="M722">
        <f>_xll.AtlasFormulas.AtlasFunctions.AtlasBalance("PROD",DataAreaId,"T.LedgerTrans","Sum|AmountMST|0","","","","","","","AccountNum|Voucher","120010",$K722)</f>
        <v>0</v>
      </c>
    </row>
    <row r="723" spans="1:13" x14ac:dyDescent="0.25">
      <c r="A723" s="4" t="s">
        <v>327</v>
      </c>
      <c r="B723" s="7" t="str">
        <f>_xll.AtlasFormulas.AtlasFunctions.AtlasTable("PROD",DataAreaId,"T.SalesTable","%CustAccount","","","","","","","SalesId",$A723)</f>
        <v>364-000022</v>
      </c>
      <c r="C723" s="7" t="str">
        <f>_xll.AtlasFormulas.AtlasFunctions.AtlasTable("PROD",DataAreaId,"T.CustTable","%Name","","","","","","","AccountNum",$B723)</f>
        <v>KWS Infra Rotterdam</v>
      </c>
      <c r="D723" s="4" t="s">
        <v>65</v>
      </c>
      <c r="E723" s="4" t="s">
        <v>64</v>
      </c>
      <c r="F723" s="6">
        <v>42800</v>
      </c>
      <c r="G723" s="4" t="s">
        <v>605</v>
      </c>
      <c r="H723" s="9">
        <v>97</v>
      </c>
      <c r="I723" s="6">
        <v>42822</v>
      </c>
      <c r="J723" s="4" t="s">
        <v>940</v>
      </c>
      <c r="K723" s="10" t="s">
        <v>1783</v>
      </c>
      <c r="L723" s="7">
        <f>_xll.AtlasFormulas.AtlasFunctions.AtlasBalance("PROD",DataAreaId,"T.LedgerTrans","Sum|AmountMST|0","","","","","","","AccountNum|Voucher","120010",$J723)</f>
        <v>1135.2</v>
      </c>
      <c r="M723">
        <f>_xll.AtlasFormulas.AtlasFunctions.AtlasBalance("PROD",DataAreaId,"T.LedgerTrans","Sum|AmountMST|0","","","","","","","AccountNum|Voucher","120010",$K723)</f>
        <v>-1135.2</v>
      </c>
    </row>
    <row r="724" spans="1:13" x14ac:dyDescent="0.25">
      <c r="A724" s="4" t="s">
        <v>328</v>
      </c>
      <c r="B724" s="7" t="str">
        <f>_xll.AtlasFormulas.AtlasFunctions.AtlasTable("PROD",DataAreaId,"T.SalesTable","%CustAccount","","","","","","","SalesId",$A724)</f>
        <v>364-000007</v>
      </c>
      <c r="C724" s="7" t="str">
        <f>_xll.AtlasFormulas.AtlasFunctions.AtlasTable("PROD",DataAreaId,"T.CustTable","%Name","","","","","","","AccountNum",$B724)</f>
        <v>Versluys &amp; Zoon B.V.</v>
      </c>
      <c r="D724" s="4" t="s">
        <v>65</v>
      </c>
      <c r="E724" s="4" t="s">
        <v>64</v>
      </c>
      <c r="F724" s="6">
        <v>42810</v>
      </c>
      <c r="G724" s="4" t="s">
        <v>605</v>
      </c>
      <c r="H724" s="9">
        <v>242.5</v>
      </c>
      <c r="I724" s="6">
        <v>42823</v>
      </c>
      <c r="J724" s="4" t="s">
        <v>955</v>
      </c>
      <c r="K724" s="10" t="s">
        <v>1806</v>
      </c>
      <c r="L724" s="7">
        <f>_xll.AtlasFormulas.AtlasFunctions.AtlasBalance("PROD",DataAreaId,"T.LedgerTrans","Sum|AmountMST|0","","","","","","","AccountNum|Voucher","120010",$J724)</f>
        <v>1661.13</v>
      </c>
      <c r="M724">
        <f>_xll.AtlasFormulas.AtlasFunctions.AtlasBalance("PROD",DataAreaId,"T.LedgerTrans","Sum|AmountMST|0","","","","","","","AccountNum|Voucher","120010",$K724)</f>
        <v>-1661.13</v>
      </c>
    </row>
    <row r="725" spans="1:13" x14ac:dyDescent="0.25">
      <c r="A725" s="4" t="s">
        <v>331</v>
      </c>
      <c r="B725" s="7" t="str">
        <f>_xll.AtlasFormulas.AtlasFunctions.AtlasTable("PROD",DataAreaId,"T.SalesTable","%CustAccount","","","","","","","SalesId",$A725)</f>
        <v>364-000047</v>
      </c>
      <c r="C725" s="7" t="str">
        <f>_xll.AtlasFormulas.AtlasFunctions.AtlasTable("PROD",DataAreaId,"T.CustTable","%Name","","","","","","","AccountNum",$B725)</f>
        <v>BAM Wegen Regio West</v>
      </c>
      <c r="D725" s="4" t="s">
        <v>65</v>
      </c>
      <c r="E725" s="4" t="s">
        <v>64</v>
      </c>
      <c r="F725" s="6">
        <v>42906</v>
      </c>
      <c r="G725" s="4" t="s">
        <v>605</v>
      </c>
      <c r="H725" s="9">
        <v>388</v>
      </c>
      <c r="I725" s="6">
        <v>42914</v>
      </c>
      <c r="J725" s="4" t="s">
        <v>1011</v>
      </c>
      <c r="K725" s="10" t="s">
        <v>2348</v>
      </c>
      <c r="L725" s="7">
        <f>_xll.AtlasFormulas.AtlasFunctions.AtlasBalance("PROD",DataAreaId,"T.LedgerTrans","Sum|AmountMST|0","","","","","","","AccountNum|Voucher","120010",$J725)</f>
        <v>2580.1999999999998</v>
      </c>
      <c r="M725">
        <f>_xll.AtlasFormulas.AtlasFunctions.AtlasBalance("PROD",DataAreaId,"T.LedgerTrans","Sum|AmountMST|0","","","","","","","AccountNum|Voucher","120010",$K725)</f>
        <v>-2580.1999999999998</v>
      </c>
    </row>
    <row r="726" spans="1:13" x14ac:dyDescent="0.25">
      <c r="A726" s="4" t="s">
        <v>290</v>
      </c>
      <c r="B726" s="7" t="str">
        <f>_xll.AtlasFormulas.AtlasFunctions.AtlasTable("PROD",DataAreaId,"T.SalesTable","%CustAccount","","","","","","","SalesId",$A726)</f>
        <v>364-000043</v>
      </c>
      <c r="C726" s="7" t="str">
        <f>_xll.AtlasFormulas.AtlasFunctions.AtlasTable("PROD",DataAreaId,"T.CustTable","%Name","","","","","","","AccountNum",$B726)</f>
        <v>Gebr. Van Kessel Wegenbouw B.V. Regio West</v>
      </c>
      <c r="D726" s="4" t="s">
        <v>65</v>
      </c>
      <c r="E726" s="4" t="s">
        <v>64</v>
      </c>
      <c r="F726" s="6">
        <v>42870</v>
      </c>
      <c r="G726" s="4" t="s">
        <v>605</v>
      </c>
      <c r="H726" s="9">
        <v>48.5</v>
      </c>
      <c r="I726" s="6">
        <v>42870</v>
      </c>
      <c r="J726" s="4" t="s">
        <v>924</v>
      </c>
      <c r="K726" s="10" t="s">
        <v>2053</v>
      </c>
      <c r="L726" s="7">
        <f>_xll.AtlasFormulas.AtlasFunctions.AtlasBalance("PROD",DataAreaId,"T.LedgerTrans","Sum|AmountMST|0","","","","","","","AccountNum|Voucher","120010",$J726)</f>
        <v>7311</v>
      </c>
      <c r="M726">
        <f>_xll.AtlasFormulas.AtlasFunctions.AtlasBalance("PROD",DataAreaId,"T.LedgerTrans","Sum|AmountMST|0","","","","","","","AccountNum|Voucher","120010",$K726)</f>
        <v>-56306</v>
      </c>
    </row>
    <row r="727" spans="1:13" x14ac:dyDescent="0.25">
      <c r="A727" s="4" t="s">
        <v>296</v>
      </c>
      <c r="B727" s="7" t="str">
        <f>_xll.AtlasFormulas.AtlasFunctions.AtlasTable("PROD",DataAreaId,"T.SalesTable","%CustAccount","","","","","","","SalesId",$A727)</f>
        <v>364-000123</v>
      </c>
      <c r="C727" s="7" t="str">
        <f>_xll.AtlasFormulas.AtlasFunctions.AtlasTable("PROD",DataAreaId,"T.CustTable","%Name","","","","","","","AccountNum",$B727)</f>
        <v>Roelofs Wegenbouw B.V., den Ham</v>
      </c>
      <c r="D727" s="4" t="s">
        <v>65</v>
      </c>
      <c r="E727" s="4" t="s">
        <v>64</v>
      </c>
      <c r="F727" s="6">
        <v>42863</v>
      </c>
      <c r="G727" s="4" t="s">
        <v>605</v>
      </c>
      <c r="H727" s="9">
        <v>1076.7</v>
      </c>
      <c r="I727" s="6">
        <v>42872</v>
      </c>
      <c r="J727" s="4" t="s">
        <v>919</v>
      </c>
      <c r="K727" s="10" t="s">
        <v>2094</v>
      </c>
      <c r="L727" s="7">
        <f>_xll.AtlasFormulas.AtlasFunctions.AtlasBalance("PROD",DataAreaId,"T.LedgerTrans","Sum|AmountMST|0","","","","","","","AccountNum|Voucher","120010",$J727)</f>
        <v>0</v>
      </c>
      <c r="M727">
        <f>_xll.AtlasFormulas.AtlasFunctions.AtlasBalance("PROD",DataAreaId,"T.LedgerTrans","Sum|AmountMST|0","","","","","","","AccountNum|Voucher","120010",$K727)</f>
        <v>-1425</v>
      </c>
    </row>
    <row r="728" spans="1:13" x14ac:dyDescent="0.25">
      <c r="A728" s="4" t="s">
        <v>296</v>
      </c>
      <c r="B728" s="7" t="str">
        <f>_xll.AtlasFormulas.AtlasFunctions.AtlasTable("PROD",DataAreaId,"T.SalesTable","%CustAccount","","","","","","","SalesId",$A728)</f>
        <v>364-000123</v>
      </c>
      <c r="C728" s="7" t="str">
        <f>_xll.AtlasFormulas.AtlasFunctions.AtlasTable("PROD",DataAreaId,"T.CustTable","%Name","","","","","","","AccountNum",$B728)</f>
        <v>Roelofs Wegenbouw B.V., den Ham</v>
      </c>
      <c r="D728" s="4" t="s">
        <v>65</v>
      </c>
      <c r="E728" s="4" t="s">
        <v>64</v>
      </c>
      <c r="F728" s="6">
        <v>42863</v>
      </c>
      <c r="G728" s="4" t="s">
        <v>605</v>
      </c>
      <c r="H728" s="9">
        <v>135.80000000000001</v>
      </c>
      <c r="I728" s="6">
        <v>42871</v>
      </c>
      <c r="J728" s="4" t="s">
        <v>919</v>
      </c>
      <c r="K728" s="10" t="s">
        <v>617</v>
      </c>
      <c r="L728" s="7">
        <f>_xll.AtlasFormulas.AtlasFunctions.AtlasBalance("PROD",DataAreaId,"T.LedgerTrans","Sum|AmountMST|0","","","","","","","AccountNum|Voucher","120010",$J728)</f>
        <v>0</v>
      </c>
      <c r="M728">
        <f>_xll.AtlasFormulas.AtlasFunctions.AtlasBalance("PROD",DataAreaId,"T.LedgerTrans","Sum|AmountMST|0","","","","","","","AccountNum|Voucher","120010",$K728)</f>
        <v>0</v>
      </c>
    </row>
    <row r="729" spans="1:13" x14ac:dyDescent="0.25">
      <c r="A729" s="4" t="s">
        <v>311</v>
      </c>
      <c r="B729" s="7" t="str">
        <f>_xll.AtlasFormulas.AtlasFunctions.AtlasTable("PROD",DataAreaId,"T.SalesTable","%CustAccount","","","","","","","SalesId",$A729)</f>
        <v>364-000058</v>
      </c>
      <c r="C729" s="7" t="str">
        <f>_xll.AtlasFormulas.AtlasFunctions.AtlasTable("PROD",DataAreaId,"T.CustTable","%Name","","","","","","","AccountNum",$B729)</f>
        <v>D. van der Steen B.V.</v>
      </c>
      <c r="D729" s="4" t="s">
        <v>65</v>
      </c>
      <c r="E729" s="4" t="s">
        <v>64</v>
      </c>
      <c r="F729" s="6">
        <v>42900</v>
      </c>
      <c r="G729" s="4" t="s">
        <v>605</v>
      </c>
      <c r="H729" s="9">
        <v>9.6999999999999993</v>
      </c>
      <c r="I729" s="6">
        <v>42901</v>
      </c>
      <c r="J729" s="4" t="s">
        <v>917</v>
      </c>
      <c r="K729" s="10" t="s">
        <v>2272</v>
      </c>
      <c r="L729" s="7">
        <f>_xll.AtlasFormulas.AtlasFunctions.AtlasBalance("PROD",DataAreaId,"T.LedgerTrans","Sum|AmountMST|0","","","","","","","AccountNum|Voucher","120010",$J729)</f>
        <v>6860.35</v>
      </c>
      <c r="M729">
        <f>_xll.AtlasFormulas.AtlasFunctions.AtlasBalance("PROD",DataAreaId,"T.LedgerTrans","Sum|AmountMST|0","","","","","","","AccountNum|Voucher","120010",$K729)</f>
        <v>-6860.35</v>
      </c>
    </row>
    <row r="730" spans="1:13" x14ac:dyDescent="0.25">
      <c r="A730" s="4" t="s">
        <v>299</v>
      </c>
      <c r="B730" s="7" t="str">
        <f>_xll.AtlasFormulas.AtlasFunctions.AtlasTable("PROD",DataAreaId,"T.SalesTable","%CustAccount","","","","","","","SalesId",$A730)</f>
        <v>364-000058</v>
      </c>
      <c r="C730" s="7" t="str">
        <f>_xll.AtlasFormulas.AtlasFunctions.AtlasTable("PROD",DataAreaId,"T.CustTable","%Name","","","","","","","AccountNum",$B730)</f>
        <v>D. van der Steen B.V.</v>
      </c>
      <c r="D730" s="4" t="s">
        <v>65</v>
      </c>
      <c r="E730" s="4" t="s">
        <v>64</v>
      </c>
      <c r="F730" s="6">
        <v>42879</v>
      </c>
      <c r="G730" s="4" t="s">
        <v>605</v>
      </c>
      <c r="H730" s="9">
        <v>242.5</v>
      </c>
      <c r="I730" s="6">
        <v>42886</v>
      </c>
      <c r="J730" s="4" t="s">
        <v>918</v>
      </c>
      <c r="K730" s="10" t="s">
        <v>2153</v>
      </c>
      <c r="L730" s="7">
        <f>_xll.AtlasFormulas.AtlasFunctions.AtlasBalance("PROD",DataAreaId,"T.LedgerTrans","Sum|AmountMST|0","","","","","","","AccountNum|Voucher","120010",$J730)</f>
        <v>19795</v>
      </c>
      <c r="M730">
        <f>_xll.AtlasFormulas.AtlasFunctions.AtlasBalance("PROD",DataAreaId,"T.LedgerTrans","Sum|AmountMST|0","","","","","","","AccountNum|Voucher","120010",$K730)</f>
        <v>-17773.75</v>
      </c>
    </row>
    <row r="731" spans="1:13" x14ac:dyDescent="0.25">
      <c r="A731" s="4" t="s">
        <v>303</v>
      </c>
      <c r="B731" s="7" t="str">
        <f>_xll.AtlasFormulas.AtlasFunctions.AtlasTable("PROD",DataAreaId,"T.SalesTable","%CustAccount","","","","","","","SalesId",$A731)</f>
        <v>364-000044</v>
      </c>
      <c r="C731" s="7" t="str">
        <f>_xll.AtlasFormulas.AtlasFunctions.AtlasTable("PROD",DataAreaId,"T.CustTable","%Name","","","","","","","AccountNum",$B731)</f>
        <v>Schagen Infra B.V.</v>
      </c>
      <c r="D731" s="4" t="s">
        <v>65</v>
      </c>
      <c r="E731" s="4" t="s">
        <v>64</v>
      </c>
      <c r="F731" s="6">
        <v>42886</v>
      </c>
      <c r="G731" s="4" t="s">
        <v>605</v>
      </c>
      <c r="H731" s="9">
        <v>1406.5</v>
      </c>
      <c r="I731" s="6">
        <v>42886</v>
      </c>
      <c r="J731" s="4" t="s">
        <v>956</v>
      </c>
      <c r="K731" s="10" t="s">
        <v>2147</v>
      </c>
      <c r="L731" s="7">
        <f>_xll.AtlasFormulas.AtlasFunctions.AtlasBalance("PROD",DataAreaId,"T.LedgerTrans","Sum|AmountMST|0","","","","","","","AccountNum|Voucher","120010",$J731)</f>
        <v>9958.0300000000007</v>
      </c>
      <c r="M731">
        <f>_xll.AtlasFormulas.AtlasFunctions.AtlasBalance("PROD",DataAreaId,"T.LedgerTrans","Sum|AmountMST|0","","","","","","","AccountNum|Voucher","120010",$K731)</f>
        <v>-9465.75</v>
      </c>
    </row>
    <row r="732" spans="1:13" x14ac:dyDescent="0.25">
      <c r="A732" s="4" t="s">
        <v>302</v>
      </c>
      <c r="B732" s="7" t="str">
        <f>_xll.AtlasFormulas.AtlasFunctions.AtlasTable("PROD",DataAreaId,"T.SalesTable","%CustAccount","","","","","","","SalesId",$A732)</f>
        <v>364-000044</v>
      </c>
      <c r="C732" s="7" t="str">
        <f>_xll.AtlasFormulas.AtlasFunctions.AtlasTable("PROD",DataAreaId,"T.CustTable","%Name","","","","","","","AccountNum",$B732)</f>
        <v>Schagen Infra B.V.</v>
      </c>
      <c r="D732" s="4" t="s">
        <v>65</v>
      </c>
      <c r="E732" s="4" t="s">
        <v>64</v>
      </c>
      <c r="F732" s="6">
        <v>42867</v>
      </c>
      <c r="G732" s="4" t="s">
        <v>605</v>
      </c>
      <c r="H732" s="9">
        <v>339.5</v>
      </c>
      <c r="I732" s="6">
        <v>42886</v>
      </c>
      <c r="J732" s="4" t="s">
        <v>916</v>
      </c>
      <c r="K732" s="10" t="s">
        <v>2151</v>
      </c>
      <c r="L732" s="7">
        <f>_xll.AtlasFormulas.AtlasFunctions.AtlasBalance("PROD",DataAreaId,"T.LedgerTrans","Sum|AmountMST|0","","","","","","","AccountNum|Voucher","120010",$J732)</f>
        <v>52675.199999999997</v>
      </c>
      <c r="M732">
        <f>_xll.AtlasFormulas.AtlasFunctions.AtlasBalance("PROD",DataAreaId,"T.LedgerTrans","Sum|AmountMST|0","","","","","","","AccountNum|Voucher","120010",$K732)</f>
        <v>-46378.11</v>
      </c>
    </row>
    <row r="733" spans="1:13" x14ac:dyDescent="0.25">
      <c r="A733" s="4" t="s">
        <v>302</v>
      </c>
      <c r="B733" s="7" t="str">
        <f>_xll.AtlasFormulas.AtlasFunctions.AtlasTable("PROD",DataAreaId,"T.SalesTable","%CustAccount","","","","","","","SalesId",$A733)</f>
        <v>364-000044</v>
      </c>
      <c r="C733" s="7" t="str">
        <f>_xll.AtlasFormulas.AtlasFunctions.AtlasTable("PROD",DataAreaId,"T.CustTable","%Name","","","","","","","AccountNum",$B733)</f>
        <v>Schagen Infra B.V.</v>
      </c>
      <c r="D733" s="4" t="s">
        <v>65</v>
      </c>
      <c r="E733" s="4" t="s">
        <v>64</v>
      </c>
      <c r="F733" s="6">
        <v>42867</v>
      </c>
      <c r="G733" s="4" t="s">
        <v>605</v>
      </c>
      <c r="H733" s="9">
        <v>388</v>
      </c>
      <c r="I733" s="6">
        <v>42887</v>
      </c>
      <c r="J733" s="4" t="s">
        <v>916</v>
      </c>
      <c r="K733" s="10" t="s">
        <v>616</v>
      </c>
      <c r="L733" s="7">
        <f>_xll.AtlasFormulas.AtlasFunctions.AtlasBalance("PROD",DataAreaId,"T.LedgerTrans","Sum|AmountMST|0","","","","","","","AccountNum|Voucher","120010",$J733)</f>
        <v>52675.199999999997</v>
      </c>
      <c r="M733">
        <f>_xll.AtlasFormulas.AtlasFunctions.AtlasBalance("PROD",DataAreaId,"T.LedgerTrans","Sum|AmountMST|0","","","","","","","AccountNum|Voucher","120010",$K733)</f>
        <v>-10234.14</v>
      </c>
    </row>
    <row r="734" spans="1:13" x14ac:dyDescent="0.25">
      <c r="A734" s="4" t="s">
        <v>275</v>
      </c>
      <c r="B734" s="7" t="str">
        <f>_xll.AtlasFormulas.AtlasFunctions.AtlasTable("PROD",DataAreaId,"T.SalesTable","%CustAccount","","","","","","","SalesId",$A734)</f>
        <v>364-000107</v>
      </c>
      <c r="C734" s="7" t="str">
        <f>_xll.AtlasFormulas.AtlasFunctions.AtlasTable("PROD",DataAreaId,"T.CustTable","%Name","","","","","","","AccountNum",$B734)</f>
        <v>Boskalis NL B.V.</v>
      </c>
      <c r="D734" s="4" t="s">
        <v>235</v>
      </c>
      <c r="E734" s="4" t="s">
        <v>237</v>
      </c>
      <c r="F734" s="6">
        <v>42759</v>
      </c>
      <c r="G734" s="4" t="s">
        <v>605</v>
      </c>
      <c r="H734" s="9">
        <v>1</v>
      </c>
      <c r="I734" s="6">
        <v>42759</v>
      </c>
      <c r="J734" s="4" t="s">
        <v>942</v>
      </c>
      <c r="K734" s="10" t="s">
        <v>942</v>
      </c>
      <c r="L734" s="7">
        <f>_xll.AtlasFormulas.AtlasFunctions.AtlasBalance("PROD",DataAreaId,"T.LedgerTrans","Sum|AmountMST|0","","","","","","","AccountNum|Voucher","120010",$J734)</f>
        <v>0</v>
      </c>
      <c r="M734">
        <f>_xll.AtlasFormulas.AtlasFunctions.AtlasBalance("PROD",DataAreaId,"T.LedgerTrans","Sum|AmountMST|0","","","","","","","AccountNum|Voucher","120010",$K734)</f>
        <v>0</v>
      </c>
    </row>
    <row r="735" spans="1:13" x14ac:dyDescent="0.25">
      <c r="A735" s="4" t="s">
        <v>285</v>
      </c>
      <c r="B735" s="7" t="str">
        <f>_xll.AtlasFormulas.AtlasFunctions.AtlasTable("PROD",DataAreaId,"T.SalesTable","%CustAccount","","","","","","","SalesId",$A735)</f>
        <v>364-000022</v>
      </c>
      <c r="C735" s="7" t="str">
        <f>_xll.AtlasFormulas.AtlasFunctions.AtlasTable("PROD",DataAreaId,"T.CustTable","%Name","","","","","","","AccountNum",$B735)</f>
        <v>KWS Infra Rotterdam</v>
      </c>
      <c r="D735" s="4" t="s">
        <v>235</v>
      </c>
      <c r="E735" s="4" t="s">
        <v>237</v>
      </c>
      <c r="F735" s="6">
        <v>42832</v>
      </c>
      <c r="G735" s="4" t="s">
        <v>605</v>
      </c>
      <c r="H735" s="9">
        <v>1</v>
      </c>
      <c r="I735" s="6">
        <v>42832</v>
      </c>
      <c r="J735" s="4" t="s">
        <v>912</v>
      </c>
      <c r="K735" s="10" t="s">
        <v>1842</v>
      </c>
      <c r="L735" s="7">
        <f>_xll.AtlasFormulas.AtlasFunctions.AtlasBalance("PROD",DataAreaId,"T.LedgerTrans","Sum|AmountMST|0","","","","","","","AccountNum|Voucher","120010",$J735)</f>
        <v>4410.79</v>
      </c>
      <c r="M735">
        <f>_xll.AtlasFormulas.AtlasFunctions.AtlasBalance("PROD",DataAreaId,"T.LedgerTrans","Sum|AmountMST|0","","","","","","","AccountNum|Voucher","120010",$K735)</f>
        <v>-4410.79</v>
      </c>
    </row>
    <row r="736" spans="1:13" x14ac:dyDescent="0.25">
      <c r="A736" s="4" t="s">
        <v>280</v>
      </c>
      <c r="B736" s="7" t="str">
        <f>_xll.AtlasFormulas.AtlasFunctions.AtlasTable("PROD",DataAreaId,"T.SalesTable","%CustAccount","","","","","","","SalesId",$A736)</f>
        <v>364-000129</v>
      </c>
      <c r="C736" s="7" t="str">
        <f>_xll.AtlasFormulas.AtlasFunctions.AtlasTable("PROD",DataAreaId,"T.CustTable","%Name","","","","","","","AccountNum",$B736)</f>
        <v>SAAone GWW V.O.F.</v>
      </c>
      <c r="D736" s="4" t="s">
        <v>235</v>
      </c>
      <c r="E736" s="4" t="s">
        <v>237</v>
      </c>
      <c r="F736" s="6">
        <v>42807</v>
      </c>
      <c r="G736" s="4" t="s">
        <v>605</v>
      </c>
      <c r="H736" s="9">
        <v>1</v>
      </c>
      <c r="I736" s="6">
        <v>42807</v>
      </c>
      <c r="J736" s="4" t="s">
        <v>881</v>
      </c>
      <c r="K736" s="10" t="s">
        <v>1738</v>
      </c>
      <c r="L736" s="7">
        <f>_xll.AtlasFormulas.AtlasFunctions.AtlasBalance("PROD",DataAreaId,"T.LedgerTrans","Sum|AmountMST|0","","","","","","","AccountNum|Voucher","120010",$J736)</f>
        <v>49619.06</v>
      </c>
      <c r="M736">
        <f>_xll.AtlasFormulas.AtlasFunctions.AtlasBalance("PROD",DataAreaId,"T.LedgerTrans","Sum|AmountMST|0","","","","","","","AccountNum|Voucher","120010",$K736)</f>
        <v>-49619.06</v>
      </c>
    </row>
    <row r="737" spans="1:13" x14ac:dyDescent="0.25">
      <c r="A737" s="4" t="s">
        <v>281</v>
      </c>
      <c r="B737" s="7" t="str">
        <f>_xll.AtlasFormulas.AtlasFunctions.AtlasTable("PROD",DataAreaId,"T.SalesTable","%CustAccount","","","","","","","SalesId",$A737)</f>
        <v>364-000008</v>
      </c>
      <c r="C737" s="7" t="str">
        <f>_xll.AtlasFormulas.AtlasFunctions.AtlasTable("PROD",DataAreaId,"T.CustTable","%Name","","","","","","","AccountNum",$B737)</f>
        <v>Mourik Groot-Ammers BV</v>
      </c>
      <c r="D737" s="4" t="s">
        <v>235</v>
      </c>
      <c r="E737" s="4" t="s">
        <v>237</v>
      </c>
      <c r="F737" s="6">
        <v>42807</v>
      </c>
      <c r="G737" s="4" t="s">
        <v>605</v>
      </c>
      <c r="H737" s="9">
        <v>1</v>
      </c>
      <c r="I737" s="6">
        <v>42807</v>
      </c>
      <c r="J737" s="4" t="s">
        <v>964</v>
      </c>
      <c r="K737" s="10" t="s">
        <v>1736</v>
      </c>
      <c r="L737" s="7">
        <f>_xll.AtlasFormulas.AtlasFunctions.AtlasBalance("PROD",DataAreaId,"T.LedgerTrans","Sum|AmountMST|0","","","","","","","AccountNum|Voucher","120010",$J737)</f>
        <v>1125</v>
      </c>
      <c r="M737">
        <f>_xll.AtlasFormulas.AtlasFunctions.AtlasBalance("PROD",DataAreaId,"T.LedgerTrans","Sum|AmountMST|0","","","","","","","AccountNum|Voucher","120010",$K737)</f>
        <v>-7392.75</v>
      </c>
    </row>
    <row r="738" spans="1:13" x14ac:dyDescent="0.25">
      <c r="A738" s="4" t="s">
        <v>310</v>
      </c>
      <c r="B738" s="7" t="str">
        <f>_xll.AtlasFormulas.AtlasFunctions.AtlasTable("PROD",DataAreaId,"T.SalesTable","%CustAccount","","","","","","","SalesId",$A738)</f>
        <v>364-000076</v>
      </c>
      <c r="C738" s="7" t="str">
        <f>_xll.AtlasFormulas.AtlasFunctions.AtlasTable("PROD",DataAreaId,"T.CustTable","%Name","","","","","","","AccountNum",$B738)</f>
        <v>Heijmans Wegen B.V. Regio Zuid</v>
      </c>
      <c r="D738" s="4" t="s">
        <v>235</v>
      </c>
      <c r="E738" s="4" t="s">
        <v>237</v>
      </c>
      <c r="F738" s="6">
        <v>42894</v>
      </c>
      <c r="G738" s="4" t="s">
        <v>605</v>
      </c>
      <c r="H738" s="9">
        <v>1</v>
      </c>
      <c r="I738" s="6">
        <v>42902</v>
      </c>
      <c r="J738" s="4" t="s">
        <v>909</v>
      </c>
      <c r="K738" s="10" t="s">
        <v>2286</v>
      </c>
      <c r="L738" s="7">
        <f>_xll.AtlasFormulas.AtlasFunctions.AtlasBalance("PROD",DataAreaId,"T.LedgerTrans","Sum|AmountMST|0","","","","","","","AccountNum|Voucher","120010",$J738)</f>
        <v>30119</v>
      </c>
      <c r="M738">
        <f>_xll.AtlasFormulas.AtlasFunctions.AtlasBalance("PROD",DataAreaId,"T.LedgerTrans","Sum|AmountMST|0","","","","","","","AccountNum|Voucher","120010",$K738)</f>
        <v>-26850</v>
      </c>
    </row>
    <row r="739" spans="1:13" x14ac:dyDescent="0.25">
      <c r="A739" s="4" t="s">
        <v>286</v>
      </c>
      <c r="B739" s="7" t="str">
        <f>_xll.AtlasFormulas.AtlasFunctions.AtlasTable("PROD",DataAreaId,"T.SalesTable","%CustAccount","","","","","","","SalesId",$A739)</f>
        <v>364-000044</v>
      </c>
      <c r="C739" s="7" t="str">
        <f>_xll.AtlasFormulas.AtlasFunctions.AtlasTable("PROD",DataAreaId,"T.CustTable","%Name","","","","","","","AccountNum",$B739)</f>
        <v>Schagen Infra B.V.</v>
      </c>
      <c r="D739" s="4" t="s">
        <v>235</v>
      </c>
      <c r="E739" s="4" t="s">
        <v>237</v>
      </c>
      <c r="F739" s="6">
        <v>42835</v>
      </c>
      <c r="G739" s="4" t="s">
        <v>605</v>
      </c>
      <c r="H739" s="9">
        <v>1</v>
      </c>
      <c r="I739" s="6">
        <v>42837</v>
      </c>
      <c r="J739" s="4" t="s">
        <v>961</v>
      </c>
      <c r="K739" s="10" t="s">
        <v>1894</v>
      </c>
      <c r="L739" s="7">
        <f>_xll.AtlasFormulas.AtlasFunctions.AtlasBalance("PROD",DataAreaId,"T.LedgerTrans","Sum|AmountMST|0","","","","","","","AccountNum|Voucher","120010",$J739)</f>
        <v>2789</v>
      </c>
      <c r="M739">
        <f>_xll.AtlasFormulas.AtlasFunctions.AtlasBalance("PROD",DataAreaId,"T.LedgerTrans","Sum|AmountMST|0","","","","","","","AccountNum|Voucher","120010",$K739)</f>
        <v>-2789</v>
      </c>
    </row>
    <row r="740" spans="1:13" x14ac:dyDescent="0.25">
      <c r="A740" s="4" t="s">
        <v>289</v>
      </c>
      <c r="B740" s="7" t="str">
        <f>_xll.AtlasFormulas.AtlasFunctions.AtlasTable("PROD",DataAreaId,"T.SalesTable","%CustAccount","","","","","","","SalesId",$A740)</f>
        <v>364-000007</v>
      </c>
      <c r="C740" s="7" t="str">
        <f>_xll.AtlasFormulas.AtlasFunctions.AtlasTable("PROD",DataAreaId,"T.CustTable","%Name","","","","","","","AccountNum",$B740)</f>
        <v>Versluys &amp; Zoon B.V.</v>
      </c>
      <c r="D740" s="4" t="s">
        <v>235</v>
      </c>
      <c r="E740" s="4" t="s">
        <v>237</v>
      </c>
      <c r="F740" s="6">
        <v>42859</v>
      </c>
      <c r="G740" s="4" t="s">
        <v>605</v>
      </c>
      <c r="H740" s="9">
        <v>1</v>
      </c>
      <c r="I740" s="6">
        <v>42863</v>
      </c>
      <c r="J740" s="4" t="s">
        <v>806</v>
      </c>
      <c r="K740" s="10" t="s">
        <v>1965</v>
      </c>
      <c r="L740" s="7">
        <f>_xll.AtlasFormulas.AtlasFunctions.AtlasBalance("PROD",DataAreaId,"T.LedgerTrans","Sum|AmountMST|0","","","","","","","AccountNum|Voucher","120010",$J740)</f>
        <v>5912.64</v>
      </c>
      <c r="M740">
        <f>_xll.AtlasFormulas.AtlasFunctions.AtlasBalance("PROD",DataAreaId,"T.LedgerTrans","Sum|AmountMST|0","","","","","","","AccountNum|Voucher","120010",$K740)</f>
        <v>-5728.5</v>
      </c>
    </row>
    <row r="741" spans="1:13" x14ac:dyDescent="0.25">
      <c r="A741" s="4" t="s">
        <v>288</v>
      </c>
      <c r="B741" s="7" t="str">
        <f>_xll.AtlasFormulas.AtlasFunctions.AtlasTable("PROD",DataAreaId,"T.SalesTable","%CustAccount","","","","","","","SalesId",$A741)</f>
        <v>364-000041</v>
      </c>
      <c r="C741" s="7" t="str">
        <f>_xll.AtlasFormulas.AtlasFunctions.AtlasTable("PROD",DataAreaId,"T.CustTable","%Name","","","","","","","AccountNum",$B741)</f>
        <v>Dura Vermeer Infrastructuur Noord West</v>
      </c>
      <c r="D741" s="4" t="s">
        <v>235</v>
      </c>
      <c r="E741" s="4" t="s">
        <v>237</v>
      </c>
      <c r="F741" s="6">
        <v>42850</v>
      </c>
      <c r="G741" s="4" t="s">
        <v>605</v>
      </c>
      <c r="H741" s="9">
        <v>1</v>
      </c>
      <c r="I741" s="6">
        <v>42853</v>
      </c>
      <c r="J741" s="4" t="s">
        <v>943</v>
      </c>
      <c r="K741" s="10" t="s">
        <v>1942</v>
      </c>
      <c r="L741" s="7">
        <f>_xll.AtlasFormulas.AtlasFunctions.AtlasBalance("PROD",DataAreaId,"T.LedgerTrans","Sum|AmountMST|0","","","","","","","AccountNum|Voucher","120010",$J741)</f>
        <v>4822.2</v>
      </c>
      <c r="M741">
        <f>_xll.AtlasFormulas.AtlasFunctions.AtlasBalance("PROD",DataAreaId,"T.LedgerTrans","Sum|AmountMST|0","","","","","","","AccountNum|Voucher","120010",$K741)</f>
        <v>-4822.2</v>
      </c>
    </row>
    <row r="742" spans="1:13" x14ac:dyDescent="0.25">
      <c r="A742" s="4" t="s">
        <v>284</v>
      </c>
      <c r="B742" s="7" t="str">
        <f>_xll.AtlasFormulas.AtlasFunctions.AtlasTable("PROD",DataAreaId,"T.SalesTable","%CustAccount","","","","","","","SalesId",$A742)</f>
        <v>364-000055</v>
      </c>
      <c r="C742" s="7" t="str">
        <f>_xll.AtlasFormulas.AtlasFunctions.AtlasTable("PROD",DataAreaId,"T.CustTable","%Name","","","","","","","AccountNum",$B742)</f>
        <v>Aannemingsmaatschappij van Gelder B.V.</v>
      </c>
      <c r="D742" s="4" t="s">
        <v>235</v>
      </c>
      <c r="E742" s="4" t="s">
        <v>237</v>
      </c>
      <c r="F742" s="6">
        <v>42824</v>
      </c>
      <c r="G742" s="4" t="s">
        <v>605</v>
      </c>
      <c r="H742" s="9">
        <v>1</v>
      </c>
      <c r="I742" s="6">
        <v>42838</v>
      </c>
      <c r="J742" s="4" t="s">
        <v>799</v>
      </c>
      <c r="K742" s="10" t="s">
        <v>1904</v>
      </c>
      <c r="L742" s="7">
        <f>_xll.AtlasFormulas.AtlasFunctions.AtlasBalance("PROD",DataAreaId,"T.LedgerTrans","Sum|AmountMST|0","","","","","","","AccountNum|Voucher","120010",$J742)</f>
        <v>5297.8</v>
      </c>
      <c r="M742">
        <f>_xll.AtlasFormulas.AtlasFunctions.AtlasBalance("PROD",DataAreaId,"T.LedgerTrans","Sum|AmountMST|0","","","","","","","AccountNum|Voucher","120010",$K742)</f>
        <v>-1650</v>
      </c>
    </row>
    <row r="743" spans="1:13" x14ac:dyDescent="0.25">
      <c r="A743" s="4" t="s">
        <v>309</v>
      </c>
      <c r="B743" s="7" t="str">
        <f>_xll.AtlasFormulas.AtlasFunctions.AtlasTable("PROD",DataAreaId,"T.SalesTable","%CustAccount","","","","","","","SalesId",$A743)</f>
        <v>364-000102</v>
      </c>
      <c r="C743" s="7" t="str">
        <f>_xll.AtlasFormulas.AtlasFunctions.AtlasTable("PROD",DataAreaId,"T.CustTable","%Name","","","","","","","AccountNum",$B743)</f>
        <v>Reimert Bouw en Infrastructuur B.V.</v>
      </c>
      <c r="D743" s="4" t="s">
        <v>235</v>
      </c>
      <c r="E743" s="4" t="s">
        <v>237</v>
      </c>
      <c r="F743" s="6">
        <v>42894</v>
      </c>
      <c r="G743" s="4" t="s">
        <v>605</v>
      </c>
      <c r="H743" s="9">
        <v>0.5</v>
      </c>
      <c r="I743" s="6">
        <v>42894</v>
      </c>
      <c r="J743" s="4" t="s">
        <v>861</v>
      </c>
      <c r="K743" s="10" t="s">
        <v>2224</v>
      </c>
      <c r="L743" s="7">
        <f>_xll.AtlasFormulas.AtlasFunctions.AtlasBalance("PROD",DataAreaId,"T.LedgerTrans","Sum|AmountMST|0","","","","","","","AccountNum|Voucher","120010",$J743)</f>
        <v>7014.82</v>
      </c>
      <c r="M743">
        <f>_xll.AtlasFormulas.AtlasFunctions.AtlasBalance("PROD",DataAreaId,"T.LedgerTrans","Sum|AmountMST|0","","","","","","","AccountNum|Voucher","120010",$K743)</f>
        <v>-6901.38</v>
      </c>
    </row>
    <row r="744" spans="1:13" x14ac:dyDescent="0.25">
      <c r="A744" s="4" t="s">
        <v>292</v>
      </c>
      <c r="B744" s="7" t="str">
        <f>_xll.AtlasFormulas.AtlasFunctions.AtlasTable("PROD",DataAreaId,"T.SalesTable","%CustAccount","","","","","","","SalesId",$A744)</f>
        <v>364-000031</v>
      </c>
      <c r="C744" s="7" t="str">
        <f>_xll.AtlasFormulas.AtlasFunctions.AtlasTable("PROD",DataAreaId,"T.CustTable","%Name","","","","","","","AccountNum",$B744)</f>
        <v>Aannemingsbedrijf Vermeulen Benthuizen B.V.</v>
      </c>
      <c r="D744" s="4" t="s">
        <v>235</v>
      </c>
      <c r="E744" s="4" t="s">
        <v>237</v>
      </c>
      <c r="F744" s="6">
        <v>42863</v>
      </c>
      <c r="G744" s="4" t="s">
        <v>605</v>
      </c>
      <c r="H744" s="9">
        <v>1</v>
      </c>
      <c r="I744" s="6">
        <v>42863</v>
      </c>
      <c r="J744" s="4" t="s">
        <v>962</v>
      </c>
      <c r="K744" s="10" t="s">
        <v>1993</v>
      </c>
      <c r="L744" s="7">
        <f>_xll.AtlasFormulas.AtlasFunctions.AtlasBalance("PROD",DataAreaId,"T.LedgerTrans","Sum|AmountMST|0","","","","","","","AccountNum|Voucher","120010",$J744)</f>
        <v>459.38</v>
      </c>
      <c r="M744">
        <f>_xll.AtlasFormulas.AtlasFunctions.AtlasBalance("PROD",DataAreaId,"T.LedgerTrans","Sum|AmountMST|0","","","","","","","AccountNum|Voucher","120010",$K744)</f>
        <v>-459.38</v>
      </c>
    </row>
    <row r="745" spans="1:13" x14ac:dyDescent="0.25">
      <c r="A745" s="4" t="s">
        <v>295</v>
      </c>
      <c r="B745" s="7" t="str">
        <f>_xll.AtlasFormulas.AtlasFunctions.AtlasTable("PROD",DataAreaId,"T.SalesTable","%CustAccount","","","","","","","SalesId",$A745)</f>
        <v>364-000052</v>
      </c>
      <c r="C745" s="7" t="str">
        <f>_xll.AtlasFormulas.AtlasFunctions.AtlasTable("PROD",DataAreaId,"T.CustTable","%Name","","","","","","","AccountNum",$B745)</f>
        <v>KWS Infra Roosendaal</v>
      </c>
      <c r="D745" s="4" t="s">
        <v>235</v>
      </c>
      <c r="E745" s="4" t="s">
        <v>237</v>
      </c>
      <c r="F745" s="6">
        <v>42870</v>
      </c>
      <c r="G745" s="4" t="s">
        <v>605</v>
      </c>
      <c r="H745" s="9">
        <v>1</v>
      </c>
      <c r="I745" s="6">
        <v>42870</v>
      </c>
      <c r="J745" s="4" t="s">
        <v>897</v>
      </c>
      <c r="K745" s="10" t="s">
        <v>2069</v>
      </c>
      <c r="L745" s="7">
        <f>_xll.AtlasFormulas.AtlasFunctions.AtlasBalance("PROD",DataAreaId,"T.LedgerTrans","Sum|AmountMST|0","","","","","","","AccountNum|Voucher","120010",$J745)</f>
        <v>3406.8</v>
      </c>
      <c r="M745">
        <f>_xll.AtlasFormulas.AtlasFunctions.AtlasBalance("PROD",DataAreaId,"T.LedgerTrans","Sum|AmountMST|0","","","","","","","AccountNum|Voucher","120010",$K745)</f>
        <v>-3406.8</v>
      </c>
    </row>
    <row r="746" spans="1:13" x14ac:dyDescent="0.25">
      <c r="A746" s="4" t="s">
        <v>294</v>
      </c>
      <c r="B746" s="7" t="str">
        <f>_xll.AtlasFormulas.AtlasFunctions.AtlasTable("PROD",DataAreaId,"T.SalesTable","%CustAccount","","","","","","","SalesId",$A746)</f>
        <v>364-000052</v>
      </c>
      <c r="C746" s="7" t="str">
        <f>_xll.AtlasFormulas.AtlasFunctions.AtlasTable("PROD",DataAreaId,"T.CustTable","%Name","","","","","","","AccountNum",$B746)</f>
        <v>KWS Infra Roosendaal</v>
      </c>
      <c r="D746" s="4" t="s">
        <v>235</v>
      </c>
      <c r="E746" s="4" t="s">
        <v>237</v>
      </c>
      <c r="F746" s="6">
        <v>42867</v>
      </c>
      <c r="G746" s="4" t="s">
        <v>605</v>
      </c>
      <c r="H746" s="9">
        <v>1</v>
      </c>
      <c r="I746" s="6">
        <v>42867</v>
      </c>
      <c r="J746" s="4" t="s">
        <v>905</v>
      </c>
      <c r="K746" s="10" t="s">
        <v>2025</v>
      </c>
      <c r="L746" s="7">
        <f>_xll.AtlasFormulas.AtlasFunctions.AtlasBalance("PROD",DataAreaId,"T.LedgerTrans","Sum|AmountMST|0","","","","","","","AccountNum|Voucher","120010",$J746)</f>
        <v>3381.6</v>
      </c>
      <c r="M746">
        <f>_xll.AtlasFormulas.AtlasFunctions.AtlasBalance("PROD",DataAreaId,"T.LedgerTrans","Sum|AmountMST|0","","","","","","","AccountNum|Voucher","120010",$K746)</f>
        <v>-3381.6</v>
      </c>
    </row>
    <row r="747" spans="1:13" x14ac:dyDescent="0.25">
      <c r="A747" s="4" t="s">
        <v>300</v>
      </c>
      <c r="B747" s="7" t="str">
        <f>_xll.AtlasFormulas.AtlasFunctions.AtlasTable("PROD",DataAreaId,"T.SalesTable","%CustAccount","","","","","","","SalesId",$A747)</f>
        <v>364-000031</v>
      </c>
      <c r="C747" s="7" t="str">
        <f>_xll.AtlasFormulas.AtlasFunctions.AtlasTable("PROD",DataAreaId,"T.CustTable","%Name","","","","","","","AccountNum",$B747)</f>
        <v>Aannemingsbedrijf Vermeulen Benthuizen B.V.</v>
      </c>
      <c r="D747" s="4" t="s">
        <v>235</v>
      </c>
      <c r="E747" s="4" t="s">
        <v>237</v>
      </c>
      <c r="F747" s="6">
        <v>42879</v>
      </c>
      <c r="G747" s="4" t="s">
        <v>605</v>
      </c>
      <c r="H747" s="9">
        <v>1</v>
      </c>
      <c r="I747" s="6">
        <v>42879</v>
      </c>
      <c r="J747" s="4" t="s">
        <v>963</v>
      </c>
      <c r="K747" s="10" t="s">
        <v>2126</v>
      </c>
      <c r="L747" s="7">
        <f>_xll.AtlasFormulas.AtlasFunctions.AtlasBalance("PROD",DataAreaId,"T.LedgerTrans","Sum|AmountMST|0","","","","","","","AccountNum|Voucher","120010",$J747)</f>
        <v>481.25</v>
      </c>
      <c r="M747">
        <f>_xll.AtlasFormulas.AtlasFunctions.AtlasBalance("PROD",DataAreaId,"T.LedgerTrans","Sum|AmountMST|0","","","","","","","AccountNum|Voucher","120010",$K747)</f>
        <v>-481.25</v>
      </c>
    </row>
    <row r="748" spans="1:13" x14ac:dyDescent="0.25">
      <c r="A748" s="4" t="s">
        <v>287</v>
      </c>
      <c r="B748" s="7" t="str">
        <f>_xll.AtlasFormulas.AtlasFunctions.AtlasTable("PROD",DataAreaId,"T.SalesTable","%CustAccount","","","","","","","SalesId",$A748)</f>
        <v>364-000107</v>
      </c>
      <c r="C748" s="7" t="str">
        <f>_xll.AtlasFormulas.AtlasFunctions.AtlasTable("PROD",DataAreaId,"T.CustTable","%Name","","","","","","","AccountNum",$B748)</f>
        <v>Boskalis NL B.V.</v>
      </c>
      <c r="D748" s="4" t="s">
        <v>235</v>
      </c>
      <c r="E748" s="4" t="s">
        <v>237</v>
      </c>
      <c r="F748" s="6">
        <v>42838</v>
      </c>
      <c r="G748" s="4" t="s">
        <v>605</v>
      </c>
      <c r="H748" s="9">
        <v>21</v>
      </c>
      <c r="I748" s="6">
        <v>42838</v>
      </c>
      <c r="J748" s="4" t="s">
        <v>841</v>
      </c>
      <c r="K748" s="10" t="s">
        <v>1908</v>
      </c>
      <c r="L748" s="7">
        <f>_xll.AtlasFormulas.AtlasFunctions.AtlasBalance("PROD",DataAreaId,"T.LedgerTrans","Sum|AmountMST|0","","","","","","","AccountNum|Voucher","120010",$J748)</f>
        <v>2466</v>
      </c>
      <c r="M748">
        <f>_xll.AtlasFormulas.AtlasFunctions.AtlasBalance("PROD",DataAreaId,"T.LedgerTrans","Sum|AmountMST|0","","","","","","","AccountNum|Voucher","120010",$K748)</f>
        <v>-945</v>
      </c>
    </row>
    <row r="749" spans="1:13" x14ac:dyDescent="0.25">
      <c r="A749" s="4" t="s">
        <v>196</v>
      </c>
      <c r="B749" s="7" t="str">
        <f>_xll.AtlasFormulas.AtlasFunctions.AtlasTable("PROD",DataAreaId,"T.SalesTable","%CustAccount","","","","","","","SalesId",$A749)</f>
        <v>364-000159</v>
      </c>
      <c r="C749" s="7" t="str">
        <f>_xll.AtlasFormulas.AtlasFunctions.AtlasTable("PROD",DataAreaId,"T.CustTable","%Name","","","","","","","AccountNum",$B749)</f>
        <v>QuakeShield B.V.</v>
      </c>
      <c r="D749" s="4" t="s">
        <v>235</v>
      </c>
      <c r="E749" s="4" t="s">
        <v>237</v>
      </c>
      <c r="F749" s="6">
        <v>42838</v>
      </c>
      <c r="G749" s="4" t="s">
        <v>605</v>
      </c>
      <c r="H749" s="9">
        <v>14</v>
      </c>
      <c r="I749" s="6">
        <v>42838</v>
      </c>
      <c r="J749" s="4" t="s">
        <v>708</v>
      </c>
      <c r="K749" s="10" t="s">
        <v>1912</v>
      </c>
      <c r="L749" s="7">
        <f>_xll.AtlasFormulas.AtlasFunctions.AtlasBalance("PROD",DataAreaId,"T.LedgerTrans","Sum|AmountMST|0","","","","","","","AccountNum|Voucher","120010",$J749)</f>
        <v>1118</v>
      </c>
      <c r="M749">
        <f>_xll.AtlasFormulas.AtlasFunctions.AtlasBalance("PROD",DataAreaId,"T.LedgerTrans","Sum|AmountMST|0","","","","","","","AccountNum|Voucher","120010",$K749)</f>
        <v>-1118</v>
      </c>
    </row>
    <row r="750" spans="1:13" x14ac:dyDescent="0.25">
      <c r="A750" s="4" t="s">
        <v>290</v>
      </c>
      <c r="B750" s="7" t="str">
        <f>_xll.AtlasFormulas.AtlasFunctions.AtlasTable("PROD",DataAreaId,"T.SalesTable","%CustAccount","","","","","","","SalesId",$A750)</f>
        <v>364-000043</v>
      </c>
      <c r="C750" s="7" t="str">
        <f>_xll.AtlasFormulas.AtlasFunctions.AtlasTable("PROD",DataAreaId,"T.CustTable","%Name","","","","","","","AccountNum",$B750)</f>
        <v>Gebr. Van Kessel Wegenbouw B.V. Regio West</v>
      </c>
      <c r="D750" s="4" t="s">
        <v>235</v>
      </c>
      <c r="E750" s="4" t="s">
        <v>237</v>
      </c>
      <c r="F750" s="6">
        <v>42860</v>
      </c>
      <c r="G750" s="4" t="s">
        <v>605</v>
      </c>
      <c r="H750" s="9">
        <v>1</v>
      </c>
      <c r="I750" s="6">
        <v>42870</v>
      </c>
      <c r="J750" s="4" t="s">
        <v>923</v>
      </c>
      <c r="K750" s="10" t="s">
        <v>2053</v>
      </c>
      <c r="L750" s="7">
        <f>_xll.AtlasFormulas.AtlasFunctions.AtlasBalance("PROD",DataAreaId,"T.LedgerTrans","Sum|AmountMST|0","","","","","","","AccountNum|Voucher","120010",$J750)</f>
        <v>48995</v>
      </c>
      <c r="M750">
        <f>_xll.AtlasFormulas.AtlasFunctions.AtlasBalance("PROD",DataAreaId,"T.LedgerTrans","Sum|AmountMST|0","","","","","","","AccountNum|Voucher","120010",$K750)</f>
        <v>-56306</v>
      </c>
    </row>
    <row r="751" spans="1:13" x14ac:dyDescent="0.25">
      <c r="A751" s="4" t="s">
        <v>291</v>
      </c>
      <c r="B751" s="7" t="str">
        <f>_xll.AtlasFormulas.AtlasFunctions.AtlasTable("PROD",DataAreaId,"T.SalesTable","%CustAccount","","","","","","","SalesId",$A751)</f>
        <v>364-000097</v>
      </c>
      <c r="C751" s="7" t="str">
        <f>_xll.AtlasFormulas.AtlasFunctions.AtlasTable("PROD",DataAreaId,"T.CustTable","%Name","","","","","","","AccountNum",$B751)</f>
        <v>Heijmans Wegen</v>
      </c>
      <c r="D751" s="4" t="s">
        <v>235</v>
      </c>
      <c r="E751" s="4" t="s">
        <v>237</v>
      </c>
      <c r="F751" s="6">
        <v>42860</v>
      </c>
      <c r="G751" s="4" t="s">
        <v>605</v>
      </c>
      <c r="H751" s="9">
        <v>1</v>
      </c>
      <c r="I751" s="6">
        <v>42877</v>
      </c>
      <c r="J751" s="4" t="s">
        <v>920</v>
      </c>
      <c r="K751" s="10" t="s">
        <v>2113</v>
      </c>
      <c r="L751" s="7">
        <f>_xll.AtlasFormulas.AtlasFunctions.AtlasBalance("PROD",DataAreaId,"T.LedgerTrans","Sum|AmountMST|0","","","","","","","AccountNum|Voucher","120010",$J751)</f>
        <v>2866.5</v>
      </c>
      <c r="M751">
        <f>_xll.AtlasFormulas.AtlasFunctions.AtlasBalance("PROD",DataAreaId,"T.LedgerTrans","Sum|AmountMST|0","","","","","","","AccountNum|Voucher","120010",$K751)</f>
        <v>-2388.75</v>
      </c>
    </row>
    <row r="752" spans="1:13" x14ac:dyDescent="0.25">
      <c r="A752" s="4" t="s">
        <v>298</v>
      </c>
      <c r="B752" s="7" t="str">
        <f>_xll.AtlasFormulas.AtlasFunctions.AtlasTable("PROD",DataAreaId,"T.SalesTable","%CustAccount","","","","","","","SalesId",$A752)</f>
        <v>364-000129</v>
      </c>
      <c r="C752" s="7" t="str">
        <f>_xll.AtlasFormulas.AtlasFunctions.AtlasTable("PROD",DataAreaId,"T.CustTable","%Name","","","","","","","AccountNum",$B752)</f>
        <v>SAAone GWW V.O.F.</v>
      </c>
      <c r="D752" s="4" t="s">
        <v>235</v>
      </c>
      <c r="E752" s="4" t="s">
        <v>237</v>
      </c>
      <c r="F752" s="6">
        <v>42873</v>
      </c>
      <c r="G752" s="4" t="s">
        <v>605</v>
      </c>
      <c r="H752" s="9">
        <v>9</v>
      </c>
      <c r="I752" s="6">
        <v>42874</v>
      </c>
      <c r="J752" s="4" t="s">
        <v>929</v>
      </c>
      <c r="K752" s="10" t="s">
        <v>2109</v>
      </c>
      <c r="L752" s="7">
        <f>_xll.AtlasFormulas.AtlasFunctions.AtlasBalance("PROD",DataAreaId,"T.LedgerTrans","Sum|AmountMST|0","","","","","","","AccountNum|Voucher","120010",$J752)</f>
        <v>1762.88</v>
      </c>
      <c r="M752">
        <f>_xll.AtlasFormulas.AtlasFunctions.AtlasBalance("PROD",DataAreaId,"T.LedgerTrans","Sum|AmountMST|0","","","","","","","AccountNum|Voucher","120010",$K752)</f>
        <v>-1762.88</v>
      </c>
    </row>
    <row r="753" spans="1:13" x14ac:dyDescent="0.25">
      <c r="A753" s="4" t="s">
        <v>313</v>
      </c>
      <c r="B753" s="7" t="str">
        <f>_xll.AtlasFormulas.AtlasFunctions.AtlasTable("PROD",DataAreaId,"T.SalesTable","%CustAccount","","","","","","","SalesId",$A753)</f>
        <v>364-000129</v>
      </c>
      <c r="C753" s="7" t="str">
        <f>_xll.AtlasFormulas.AtlasFunctions.AtlasTable("PROD",DataAreaId,"T.CustTable","%Name","","","","","","","AccountNum",$B753)</f>
        <v>SAAone GWW V.O.F.</v>
      </c>
      <c r="D753" s="4" t="s">
        <v>235</v>
      </c>
      <c r="E753" s="4" t="s">
        <v>237</v>
      </c>
      <c r="F753" s="6">
        <v>42902</v>
      </c>
      <c r="G753" s="4" t="s">
        <v>605</v>
      </c>
      <c r="H753" s="9">
        <v>0.5</v>
      </c>
      <c r="I753" s="6">
        <v>42902</v>
      </c>
      <c r="J753" s="4" t="s">
        <v>930</v>
      </c>
      <c r="K753" s="10" t="s">
        <v>2292</v>
      </c>
      <c r="L753" s="7">
        <f>_xll.AtlasFormulas.AtlasFunctions.AtlasBalance("PROD",DataAreaId,"T.LedgerTrans","Sum|AmountMST|0","","","","","","","AccountNum|Voucher","120010",$J753)</f>
        <v>24488.44</v>
      </c>
      <c r="M753">
        <f>_xll.AtlasFormulas.AtlasFunctions.AtlasBalance("PROD",DataAreaId,"T.LedgerTrans","Sum|AmountMST|0","","","","","","","AccountNum|Voucher","120010",$K753)</f>
        <v>-1125</v>
      </c>
    </row>
    <row r="754" spans="1:13" x14ac:dyDescent="0.25">
      <c r="A754" s="4" t="s">
        <v>293</v>
      </c>
      <c r="B754" s="7" t="str">
        <f>_xll.AtlasFormulas.AtlasFunctions.AtlasTable("PROD",DataAreaId,"T.SalesTable","%CustAccount","","","","","","","SalesId",$A754)</f>
        <v>364-000025</v>
      </c>
      <c r="C754" s="7" t="str">
        <f>_xll.AtlasFormulas.AtlasFunctions.AtlasTable("PROD",DataAreaId,"T.CustTable","%Name","","","","","","","AccountNum",$B754)</f>
        <v>KWS Infra Leek</v>
      </c>
      <c r="D754" s="4" t="s">
        <v>235</v>
      </c>
      <c r="E754" s="4" t="s">
        <v>237</v>
      </c>
      <c r="F754" s="6">
        <v>42866</v>
      </c>
      <c r="G754" s="4" t="s">
        <v>605</v>
      </c>
      <c r="H754" s="9">
        <v>1</v>
      </c>
      <c r="I754" s="6">
        <v>42866</v>
      </c>
      <c r="J754" s="4" t="s">
        <v>645</v>
      </c>
      <c r="K754" s="10" t="s">
        <v>2005</v>
      </c>
      <c r="L754" s="7">
        <f>_xll.AtlasFormulas.AtlasFunctions.AtlasBalance("PROD",DataAreaId,"T.LedgerTrans","Sum|AmountMST|0","","","","","","","AccountNum|Voucher","120010",$J754)</f>
        <v>0</v>
      </c>
      <c r="M754">
        <f>_xll.AtlasFormulas.AtlasFunctions.AtlasBalance("PROD",DataAreaId,"T.LedgerTrans","Sum|AmountMST|0","","","","","","","AccountNum|Voucher","120010",$K754)</f>
        <v>0</v>
      </c>
    </row>
    <row r="755" spans="1:13" x14ac:dyDescent="0.25">
      <c r="A755" s="4" t="s">
        <v>297</v>
      </c>
      <c r="B755" s="7" t="str">
        <f>_xll.AtlasFormulas.AtlasFunctions.AtlasTable("PROD",DataAreaId,"T.SalesTable","%CustAccount","","","","","","","SalesId",$A755)</f>
        <v>364-000020</v>
      </c>
      <c r="C755" s="7" t="str">
        <f>_xll.AtlasFormulas.AtlasFunctions.AtlasTable("PROD",DataAreaId,"T.CustTable","%Name","","","","","","","AccountNum",$B755)</f>
        <v>Reef Infra B.V.</v>
      </c>
      <c r="D755" s="4" t="s">
        <v>235</v>
      </c>
      <c r="E755" s="4" t="s">
        <v>237</v>
      </c>
      <c r="F755" s="6">
        <v>42873</v>
      </c>
      <c r="G755" s="4" t="s">
        <v>605</v>
      </c>
      <c r="H755" s="9">
        <v>1</v>
      </c>
      <c r="I755" s="6">
        <v>42874</v>
      </c>
      <c r="J755" s="4" t="s">
        <v>854</v>
      </c>
      <c r="K755" s="10" t="s">
        <v>2107</v>
      </c>
      <c r="L755" s="7">
        <f>_xll.AtlasFormulas.AtlasFunctions.AtlasBalance("PROD",DataAreaId,"T.LedgerTrans","Sum|AmountMST|0","","","","","","","AccountNum|Voucher","120010",$J755)</f>
        <v>6504.56</v>
      </c>
      <c r="M755">
        <f>_xll.AtlasFormulas.AtlasFunctions.AtlasBalance("PROD",DataAreaId,"T.LedgerTrans","Sum|AmountMST|0","","","","","","","AccountNum|Voucher","120010",$K755)</f>
        <v>-6253.76</v>
      </c>
    </row>
    <row r="756" spans="1:13" x14ac:dyDescent="0.25">
      <c r="A756" s="4" t="s">
        <v>311</v>
      </c>
      <c r="B756" s="7" t="str">
        <f>_xll.AtlasFormulas.AtlasFunctions.AtlasTable("PROD",DataAreaId,"T.SalesTable","%CustAccount","","","","","","","SalesId",$A756)</f>
        <v>364-000058</v>
      </c>
      <c r="C756" s="7" t="str">
        <f>_xll.AtlasFormulas.AtlasFunctions.AtlasTable("PROD",DataAreaId,"T.CustTable","%Name","","","","","","","AccountNum",$B756)</f>
        <v>D. van der Steen B.V.</v>
      </c>
      <c r="D756" s="4" t="s">
        <v>235</v>
      </c>
      <c r="E756" s="4" t="s">
        <v>237</v>
      </c>
      <c r="F756" s="6">
        <v>42900</v>
      </c>
      <c r="G756" s="4" t="s">
        <v>605</v>
      </c>
      <c r="H756" s="9">
        <v>1</v>
      </c>
      <c r="I756" s="6">
        <v>42901</v>
      </c>
      <c r="J756" s="4" t="s">
        <v>917</v>
      </c>
      <c r="K756" s="10" t="s">
        <v>2272</v>
      </c>
      <c r="L756" s="7">
        <f>_xll.AtlasFormulas.AtlasFunctions.AtlasBalance("PROD",DataAreaId,"T.LedgerTrans","Sum|AmountMST|0","","","","","","","AccountNum|Voucher","120010",$J756)</f>
        <v>6860.35</v>
      </c>
      <c r="M756">
        <f>_xll.AtlasFormulas.AtlasFunctions.AtlasBalance("PROD",DataAreaId,"T.LedgerTrans","Sum|AmountMST|0","","","","","","","AccountNum|Voucher","120010",$K756)</f>
        <v>-6860.35</v>
      </c>
    </row>
    <row r="757" spans="1:13" x14ac:dyDescent="0.25">
      <c r="A757" s="4" t="s">
        <v>301</v>
      </c>
      <c r="B757" s="7" t="str">
        <f>_xll.AtlasFormulas.AtlasFunctions.AtlasTable("PROD",DataAreaId,"T.SalesTable","%CustAccount","","","","","","","SalesId",$A757)</f>
        <v>364-000058</v>
      </c>
      <c r="C757" s="7" t="str">
        <f>_xll.AtlasFormulas.AtlasFunctions.AtlasTable("PROD",DataAreaId,"T.CustTable","%Name","","","","","","","AccountNum",$B757)</f>
        <v>D. van der Steen B.V.</v>
      </c>
      <c r="D757" s="4" t="s">
        <v>235</v>
      </c>
      <c r="E757" s="4" t="s">
        <v>237</v>
      </c>
      <c r="F757" s="6">
        <v>42886</v>
      </c>
      <c r="G757" s="4" t="s">
        <v>605</v>
      </c>
      <c r="H757" s="9">
        <v>1</v>
      </c>
      <c r="I757" s="6">
        <v>42886</v>
      </c>
      <c r="J757" s="4" t="s">
        <v>935</v>
      </c>
      <c r="K757" s="10" t="s">
        <v>2157</v>
      </c>
      <c r="L757" s="7">
        <f>_xll.AtlasFormulas.AtlasFunctions.AtlasBalance("PROD",DataAreaId,"T.LedgerTrans","Sum|AmountMST|0","","","","","","","AccountNum|Voucher","120010",$J757)</f>
        <v>28754.5</v>
      </c>
      <c r="M757">
        <f>_xll.AtlasFormulas.AtlasFunctions.AtlasBalance("PROD",DataAreaId,"T.LedgerTrans","Sum|AmountMST|0","","","","","","","AccountNum|Voucher","120010",$K757)</f>
        <v>-28754.5</v>
      </c>
    </row>
    <row r="758" spans="1:13" x14ac:dyDescent="0.25">
      <c r="A758" s="4" t="s">
        <v>299</v>
      </c>
      <c r="B758" s="7" t="str">
        <f>_xll.AtlasFormulas.AtlasFunctions.AtlasTable("PROD",DataAreaId,"T.SalesTable","%CustAccount","","","","","","","SalesId",$A758)</f>
        <v>364-000058</v>
      </c>
      <c r="C758" s="7" t="str">
        <f>_xll.AtlasFormulas.AtlasFunctions.AtlasTable("PROD",DataAreaId,"T.CustTable","%Name","","","","","","","AccountNum",$B758)</f>
        <v>D. van der Steen B.V.</v>
      </c>
      <c r="D758" s="4" t="s">
        <v>235</v>
      </c>
      <c r="E758" s="4" t="s">
        <v>237</v>
      </c>
      <c r="F758" s="6">
        <v>42879</v>
      </c>
      <c r="G758" s="4" t="s">
        <v>605</v>
      </c>
      <c r="H758" s="9">
        <v>1</v>
      </c>
      <c r="I758" s="6">
        <v>42886</v>
      </c>
      <c r="J758" s="4" t="s">
        <v>918</v>
      </c>
      <c r="K758" s="10" t="s">
        <v>2153</v>
      </c>
      <c r="L758" s="7">
        <f>_xll.AtlasFormulas.AtlasFunctions.AtlasBalance("PROD",DataAreaId,"T.LedgerTrans","Sum|AmountMST|0","","","","","","","AccountNum|Voucher","120010",$J758)</f>
        <v>19795</v>
      </c>
      <c r="M758">
        <f>_xll.AtlasFormulas.AtlasFunctions.AtlasBalance("PROD",DataAreaId,"T.LedgerTrans","Sum|AmountMST|0","","","","","","","AccountNum|Voucher","120010",$K758)</f>
        <v>-17773.75</v>
      </c>
    </row>
    <row r="759" spans="1:13" x14ac:dyDescent="0.25">
      <c r="A759" s="4" t="s">
        <v>314</v>
      </c>
      <c r="B759" s="7" t="str">
        <f>_xll.AtlasFormulas.AtlasFunctions.AtlasTable("PROD",DataAreaId,"T.SalesTable","%CustAccount","","","","","","","SalesId",$A759)</f>
        <v>364-000053</v>
      </c>
      <c r="C759" s="7" t="str">
        <f>_xll.AtlasFormulas.AtlasFunctions.AtlasTable("PROD",DataAreaId,"T.CustTable","%Name","","","","","","","AccountNum",$B759)</f>
        <v>Heijmans Wegenbouw B.V. GPO</v>
      </c>
      <c r="D759" s="4" t="s">
        <v>92</v>
      </c>
      <c r="E759" s="4" t="s">
        <v>93</v>
      </c>
      <c r="F759" s="6">
        <v>42830</v>
      </c>
      <c r="G759" s="4" t="s">
        <v>605</v>
      </c>
      <c r="H759" s="9">
        <v>75</v>
      </c>
      <c r="I759" s="6">
        <v>42837</v>
      </c>
      <c r="J759" s="4" t="s">
        <v>851</v>
      </c>
      <c r="K759" s="10" t="s">
        <v>1882</v>
      </c>
      <c r="L759" s="7">
        <f>_xll.AtlasFormulas.AtlasFunctions.AtlasBalance("PROD",DataAreaId,"T.LedgerTrans","Sum|AmountMST|0","","","","","","","AccountNum|Voucher","120010",$J759)</f>
        <v>9363</v>
      </c>
      <c r="M759">
        <f>_xll.AtlasFormulas.AtlasFunctions.AtlasBalance("PROD",DataAreaId,"T.LedgerTrans","Sum|AmountMST|0","","","","","","","AccountNum|Voucher","120010",$K759)</f>
        <v>-9363</v>
      </c>
    </row>
    <row r="760" spans="1:13" x14ac:dyDescent="0.25">
      <c r="A760" s="4" t="s">
        <v>315</v>
      </c>
      <c r="B760" s="7" t="str">
        <f>_xll.AtlasFormulas.AtlasFunctions.AtlasTable("PROD",DataAreaId,"T.SalesTable","%CustAccount","","","","","","","SalesId",$A760)</f>
        <v>364-000031</v>
      </c>
      <c r="C760" s="7" t="str">
        <f>_xll.AtlasFormulas.AtlasFunctions.AtlasTable("PROD",DataAreaId,"T.CustTable","%Name","","","","","","","AccountNum",$B760)</f>
        <v>Aannemingsbedrijf Vermeulen Benthuizen B.V.</v>
      </c>
      <c r="D760" s="4" t="s">
        <v>92</v>
      </c>
      <c r="E760" s="4" t="s">
        <v>93</v>
      </c>
      <c r="F760" s="6">
        <v>42837</v>
      </c>
      <c r="G760" s="4" t="s">
        <v>605</v>
      </c>
      <c r="H760" s="9">
        <v>600</v>
      </c>
      <c r="I760" s="6">
        <v>42853</v>
      </c>
      <c r="J760" s="4" t="s">
        <v>831</v>
      </c>
      <c r="K760" s="10" t="s">
        <v>1940</v>
      </c>
      <c r="L760" s="7">
        <f>_xll.AtlasFormulas.AtlasFunctions.AtlasBalance("PROD",DataAreaId,"T.LedgerTrans","Sum|AmountMST|0","","","","","","","AccountNum|Voucher","120010",$J760)</f>
        <v>7199.97</v>
      </c>
      <c r="M760">
        <f>_xll.AtlasFormulas.AtlasFunctions.AtlasBalance("PROD",DataAreaId,"T.LedgerTrans","Sum|AmountMST|0","","","","","","","AccountNum|Voucher","120010",$K760)</f>
        <v>-7199.97</v>
      </c>
    </row>
    <row r="761" spans="1:13" x14ac:dyDescent="0.25">
      <c r="A761" s="4" t="s">
        <v>310</v>
      </c>
      <c r="B761" s="7" t="str">
        <f>_xll.AtlasFormulas.AtlasFunctions.AtlasTable("PROD",DataAreaId,"T.SalesTable","%CustAccount","","","","","","","SalesId",$A761)</f>
        <v>364-000076</v>
      </c>
      <c r="C761" s="7" t="str">
        <f>_xll.AtlasFormulas.AtlasFunctions.AtlasTable("PROD",DataAreaId,"T.CustTable","%Name","","","","","","","AccountNum",$B761)</f>
        <v>Heijmans Wegen B.V. Regio Zuid</v>
      </c>
      <c r="D761" s="4" t="s">
        <v>65</v>
      </c>
      <c r="E761" s="4" t="s">
        <v>64</v>
      </c>
      <c r="F761" s="6">
        <v>42894</v>
      </c>
      <c r="G761" s="4" t="s">
        <v>605</v>
      </c>
      <c r="H761" s="9">
        <v>436.5</v>
      </c>
      <c r="I761" s="6">
        <v>42902</v>
      </c>
      <c r="J761" s="4" t="s">
        <v>909</v>
      </c>
      <c r="K761" s="10" t="s">
        <v>2286</v>
      </c>
      <c r="L761" s="7">
        <f>_xll.AtlasFormulas.AtlasFunctions.AtlasBalance("PROD",DataAreaId,"T.LedgerTrans","Sum|AmountMST|0","","","","","","","AccountNum|Voucher","120010",$J761)</f>
        <v>30119</v>
      </c>
      <c r="M761">
        <f>_xll.AtlasFormulas.AtlasFunctions.AtlasBalance("PROD",DataAreaId,"T.LedgerTrans","Sum|AmountMST|0","","","","","","","AccountNum|Voucher","120010",$K761)</f>
        <v>-26850</v>
      </c>
    </row>
    <row r="762" spans="1:13" x14ac:dyDescent="0.25">
      <c r="A762" s="4" t="s">
        <v>310</v>
      </c>
      <c r="B762" s="7" t="str">
        <f>_xll.AtlasFormulas.AtlasFunctions.AtlasTable("PROD",DataAreaId,"T.SalesTable","%CustAccount","","","","","","","SalesId",$A762)</f>
        <v>364-000076</v>
      </c>
      <c r="C762" s="7" t="str">
        <f>_xll.AtlasFormulas.AtlasFunctions.AtlasTable("PROD",DataAreaId,"T.CustTable","%Name","","","","","","","AccountNum",$B762)</f>
        <v>Heijmans Wegen B.V. Regio Zuid</v>
      </c>
      <c r="D762" s="4" t="s">
        <v>65</v>
      </c>
      <c r="E762" s="4" t="s">
        <v>64</v>
      </c>
      <c r="F762" s="6">
        <v>42894</v>
      </c>
      <c r="G762" s="4" t="s">
        <v>605</v>
      </c>
      <c r="H762" s="9">
        <v>145.5</v>
      </c>
      <c r="I762" s="6">
        <v>42902</v>
      </c>
      <c r="J762" s="4" t="s">
        <v>909</v>
      </c>
      <c r="K762" s="10" t="s">
        <v>615</v>
      </c>
      <c r="L762" s="7">
        <f>_xll.AtlasFormulas.AtlasFunctions.AtlasBalance("PROD",DataAreaId,"T.LedgerTrans","Sum|AmountMST|0","","","","","","","AccountNum|Voucher","120010",$J762)</f>
        <v>30119</v>
      </c>
      <c r="M762">
        <f>_xll.AtlasFormulas.AtlasFunctions.AtlasBalance("PROD",DataAreaId,"T.LedgerTrans","Sum|AmountMST|0","","","","","","","AccountNum|Voucher","120010",$K762)</f>
        <v>-2383.5</v>
      </c>
    </row>
    <row r="763" spans="1:13" x14ac:dyDescent="0.25">
      <c r="A763" s="4" t="s">
        <v>277</v>
      </c>
      <c r="B763" s="7" t="str">
        <f>_xll.AtlasFormulas.AtlasFunctions.AtlasTable("PROD",DataAreaId,"T.SalesTable","%CustAccount","","","","","","","SalesId",$A763)</f>
        <v>364-000107</v>
      </c>
      <c r="C763" s="7" t="str">
        <f>_xll.AtlasFormulas.AtlasFunctions.AtlasTable("PROD",DataAreaId,"T.CustTable","%Name","","","","","","","AccountNum",$B763)</f>
        <v>Boskalis NL B.V.</v>
      </c>
      <c r="D763" s="4" t="s">
        <v>235</v>
      </c>
      <c r="E763" s="4" t="s">
        <v>237</v>
      </c>
      <c r="F763" s="6">
        <v>42759</v>
      </c>
      <c r="G763" s="4" t="s">
        <v>605</v>
      </c>
      <c r="H763" s="9">
        <v>1</v>
      </c>
      <c r="I763" s="6">
        <v>42759</v>
      </c>
      <c r="J763" s="4" t="s">
        <v>957</v>
      </c>
      <c r="K763" s="10" t="s">
        <v>957</v>
      </c>
      <c r="L763" s="7">
        <f>_xll.AtlasFormulas.AtlasFunctions.AtlasBalance("PROD",DataAreaId,"T.LedgerTrans","Sum|AmountMST|0","","","","","","","AccountNum|Voucher","120010",$J763)</f>
        <v>0</v>
      </c>
      <c r="M763">
        <f>_xll.AtlasFormulas.AtlasFunctions.AtlasBalance("PROD",DataAreaId,"T.LedgerTrans","Sum|AmountMST|0","","","","","","","AccountNum|Voucher","120010",$K763)</f>
        <v>0</v>
      </c>
    </row>
    <row r="764" spans="1:13" x14ac:dyDescent="0.25">
      <c r="A764" s="4" t="s">
        <v>273</v>
      </c>
      <c r="B764" s="7" t="str">
        <f>_xll.AtlasFormulas.AtlasFunctions.AtlasTable("PROD",DataAreaId,"T.SalesTable","%CustAccount","","","","","","","SalesId",$A764)</f>
        <v>364-000107</v>
      </c>
      <c r="C764" s="7" t="str">
        <f>_xll.AtlasFormulas.AtlasFunctions.AtlasTable("PROD",DataAreaId,"T.CustTable","%Name","","","","","","","AccountNum",$B764)</f>
        <v>Boskalis NL B.V.</v>
      </c>
      <c r="D764" s="4" t="s">
        <v>235</v>
      </c>
      <c r="E764" s="4" t="s">
        <v>237</v>
      </c>
      <c r="F764" s="6">
        <v>42755</v>
      </c>
      <c r="G764" s="4" t="s">
        <v>605</v>
      </c>
      <c r="H764" s="9">
        <v>1</v>
      </c>
      <c r="I764" s="6">
        <v>42759</v>
      </c>
      <c r="J764" s="4" t="s">
        <v>958</v>
      </c>
      <c r="K764" s="10" t="s">
        <v>1588</v>
      </c>
      <c r="L764" s="7">
        <f>_xll.AtlasFormulas.AtlasFunctions.AtlasBalance("PROD",DataAreaId,"T.LedgerTrans","Sum|AmountMST|0","","","","","","","AccountNum|Voucher","120010",$J764)</f>
        <v>1625</v>
      </c>
      <c r="M764">
        <f>_xll.AtlasFormulas.AtlasFunctions.AtlasBalance("PROD",DataAreaId,"T.LedgerTrans","Sum|AmountMST|0","","","","","","","AccountNum|Voucher","120010",$K764)</f>
        <v>-1625</v>
      </c>
    </row>
    <row r="765" spans="1:13" x14ac:dyDescent="0.25">
      <c r="A765" s="4" t="s">
        <v>278</v>
      </c>
      <c r="B765" s="7" t="str">
        <f>_xll.AtlasFormulas.AtlasFunctions.AtlasTable("PROD",DataAreaId,"T.SalesTable","%CustAccount","","","","","","","SalesId",$A765)</f>
        <v>364-000055</v>
      </c>
      <c r="C765" s="7" t="str">
        <f>_xll.AtlasFormulas.AtlasFunctions.AtlasTable("PROD",DataAreaId,"T.CustTable","%Name","","","","","","","AccountNum",$B765)</f>
        <v>Aannemingsmaatschappij van Gelder B.V.</v>
      </c>
      <c r="D765" s="4" t="s">
        <v>235</v>
      </c>
      <c r="E765" s="4" t="s">
        <v>237</v>
      </c>
      <c r="F765" s="6">
        <v>42760</v>
      </c>
      <c r="G765" s="4" t="s">
        <v>605</v>
      </c>
      <c r="H765" s="9">
        <v>1</v>
      </c>
      <c r="I765" s="6">
        <v>42760</v>
      </c>
      <c r="J765" s="4" t="s">
        <v>959</v>
      </c>
      <c r="K765" s="10" t="s">
        <v>959</v>
      </c>
      <c r="L765" s="7">
        <f>_xll.AtlasFormulas.AtlasFunctions.AtlasBalance("PROD",DataAreaId,"T.LedgerTrans","Sum|AmountMST|0","","","","","","","AccountNum|Voucher","120010",$J765)</f>
        <v>0</v>
      </c>
      <c r="M765">
        <f>_xll.AtlasFormulas.AtlasFunctions.AtlasBalance("PROD",DataAreaId,"T.LedgerTrans","Sum|AmountMST|0","","","","","","","AccountNum|Voucher","120010",$K765)</f>
        <v>0</v>
      </c>
    </row>
    <row r="766" spans="1:13" x14ac:dyDescent="0.25">
      <c r="A766" s="4" t="s">
        <v>279</v>
      </c>
      <c r="B766" s="7" t="str">
        <f>_xll.AtlasFormulas.AtlasFunctions.AtlasTable("PROD",DataAreaId,"T.SalesTable","%CustAccount","","","","","","","SalesId",$A766)</f>
        <v>364-000129</v>
      </c>
      <c r="C766" s="7" t="str">
        <f>_xll.AtlasFormulas.AtlasFunctions.AtlasTable("PROD",DataAreaId,"T.CustTable","%Name","","","","","","","AccountNum",$B766)</f>
        <v>SAAone GWW V.O.F.</v>
      </c>
      <c r="D766" s="4" t="s">
        <v>235</v>
      </c>
      <c r="E766" s="4" t="s">
        <v>237</v>
      </c>
      <c r="F766" s="6">
        <v>42796</v>
      </c>
      <c r="G766" s="4" t="s">
        <v>605</v>
      </c>
      <c r="H766" s="9">
        <v>1</v>
      </c>
      <c r="I766" s="6">
        <v>42837</v>
      </c>
      <c r="J766" s="4" t="s">
        <v>910</v>
      </c>
      <c r="K766" s="10" t="s">
        <v>1884</v>
      </c>
      <c r="L766" s="7">
        <f>_xll.AtlasFormulas.AtlasFunctions.AtlasBalance("PROD",DataAreaId,"T.LedgerTrans","Sum|AmountMST|0","","","","","","","AccountNum|Voucher","120010",$J766)</f>
        <v>35955</v>
      </c>
      <c r="M766">
        <f>_xll.AtlasFormulas.AtlasFunctions.AtlasBalance("PROD",DataAreaId,"T.LedgerTrans","Sum|AmountMST|0","","","","","","","AccountNum|Voucher","120010",$K766)</f>
        <v>-1125</v>
      </c>
    </row>
    <row r="767" spans="1:13" x14ac:dyDescent="0.25">
      <c r="A767" s="4" t="s">
        <v>282</v>
      </c>
      <c r="B767" s="7" t="str">
        <f>_xll.AtlasFormulas.AtlasFunctions.AtlasTable("PROD",DataAreaId,"T.SalesTable","%CustAccount","","","","","","","SalesId",$A767)</f>
        <v>364-000055</v>
      </c>
      <c r="C767" s="7" t="str">
        <f>_xll.AtlasFormulas.AtlasFunctions.AtlasTable("PROD",DataAreaId,"T.CustTable","%Name","","","","","","","AccountNum",$B767)</f>
        <v>Aannemingsmaatschappij van Gelder B.V.</v>
      </c>
      <c r="D767" s="4" t="s">
        <v>235</v>
      </c>
      <c r="E767" s="4" t="s">
        <v>237</v>
      </c>
      <c r="F767" s="6">
        <v>42811</v>
      </c>
      <c r="G767" s="4" t="s">
        <v>605</v>
      </c>
      <c r="H767" s="9">
        <v>1</v>
      </c>
      <c r="I767" s="6">
        <v>42837</v>
      </c>
      <c r="J767" s="4" t="s">
        <v>802</v>
      </c>
      <c r="K767" s="10" t="s">
        <v>1888</v>
      </c>
      <c r="L767" s="7">
        <f>_xll.AtlasFormulas.AtlasFunctions.AtlasBalance("PROD",DataAreaId,"T.LedgerTrans","Sum|AmountMST|0","","","","","","","AccountNum|Voucher","120010",$J767)</f>
        <v>6128.93</v>
      </c>
      <c r="M767">
        <f>_xll.AtlasFormulas.AtlasFunctions.AtlasBalance("PROD",DataAreaId,"T.LedgerTrans","Sum|AmountMST|0","","","","","","","AccountNum|Voucher","120010",$K767)</f>
        <v>-1650</v>
      </c>
    </row>
    <row r="768" spans="1:13" x14ac:dyDescent="0.25">
      <c r="A768" s="4" t="s">
        <v>178</v>
      </c>
      <c r="B768" s="7" t="str">
        <f>_xll.AtlasFormulas.AtlasFunctions.AtlasTable("PROD",DataAreaId,"T.SalesTable","%CustAccount","","","","","","","SalesId",$A768)</f>
        <v>364-000069</v>
      </c>
      <c r="C768" s="7" t="str">
        <f>_xll.AtlasFormulas.AtlasFunctions.AtlasTable("PROD",DataAreaId,"T.CustTable","%Name","","","","","","","AccountNum",$B768)</f>
        <v>Sealteq Ivacon B.V.</v>
      </c>
      <c r="D768" s="4" t="s">
        <v>235</v>
      </c>
      <c r="E768" s="4" t="s">
        <v>237</v>
      </c>
      <c r="F768" s="6">
        <v>42823</v>
      </c>
      <c r="G768" s="4" t="s">
        <v>605</v>
      </c>
      <c r="H768" s="9">
        <v>2</v>
      </c>
      <c r="I768" s="6">
        <v>42823</v>
      </c>
      <c r="J768" s="4" t="s">
        <v>960</v>
      </c>
      <c r="K768" s="10" t="s">
        <v>1814</v>
      </c>
      <c r="L768" s="7">
        <f>_xll.AtlasFormulas.AtlasFunctions.AtlasBalance("PROD",DataAreaId,"T.LedgerTrans","Sum|AmountMST|0","","","","","","","AccountNum|Voucher","120010",$J768)</f>
        <v>4649.3999999999996</v>
      </c>
      <c r="M768">
        <f>_xll.AtlasFormulas.AtlasFunctions.AtlasBalance("PROD",DataAreaId,"T.LedgerTrans","Sum|AmountMST|0","","","","","","","AccountNum|Voucher","120010",$K768)</f>
        <v>-4649.3999999999996</v>
      </c>
    </row>
    <row r="769" spans="1:13" x14ac:dyDescent="0.25">
      <c r="A769" s="4" t="s">
        <v>283</v>
      </c>
      <c r="B769" s="7" t="str">
        <f>_xll.AtlasFormulas.AtlasFunctions.AtlasTable("PROD",DataAreaId,"T.SalesTable","%CustAccount","","","","","","","SalesId",$A769)</f>
        <v>364-000055</v>
      </c>
      <c r="C769" s="7" t="str">
        <f>_xll.AtlasFormulas.AtlasFunctions.AtlasTable("PROD",DataAreaId,"T.CustTable","%Name","","","","","","","AccountNum",$B769)</f>
        <v>Aannemingsmaatschappij van Gelder B.V.</v>
      </c>
      <c r="D769" s="4" t="s">
        <v>235</v>
      </c>
      <c r="E769" s="4" t="s">
        <v>237</v>
      </c>
      <c r="F769" s="6">
        <v>42822</v>
      </c>
      <c r="G769" s="4" t="s">
        <v>605</v>
      </c>
      <c r="H769" s="9">
        <v>1</v>
      </c>
      <c r="I769" s="6">
        <v>42837</v>
      </c>
      <c r="J769" s="4" t="s">
        <v>800</v>
      </c>
      <c r="K769" s="10" t="s">
        <v>2451</v>
      </c>
      <c r="L769" s="7">
        <f>_xll.AtlasFormulas.AtlasFunctions.AtlasBalance("PROD",DataAreaId,"T.LedgerTrans","Sum|AmountMST|0","","","","","","","AccountNum|Voucher","120010",$J769)</f>
        <v>4262.38</v>
      </c>
      <c r="M769">
        <f>_xll.AtlasFormulas.AtlasFunctions.AtlasBalance("PROD",DataAreaId,"T.LedgerTrans","Sum|AmountMST|0","","","","","","","AccountNum|Voucher","120010",$K769)</f>
        <v>0</v>
      </c>
    </row>
    <row r="770" spans="1:13" x14ac:dyDescent="0.25">
      <c r="A770" s="4" t="s">
        <v>283</v>
      </c>
      <c r="B770" s="7" t="str">
        <f>_xll.AtlasFormulas.AtlasFunctions.AtlasTable("PROD",DataAreaId,"T.SalesTable","%CustAccount","","","","","","","SalesId",$A770)</f>
        <v>364-000055</v>
      </c>
      <c r="C770" s="7" t="str">
        <f>_xll.AtlasFormulas.AtlasFunctions.AtlasTable("PROD",DataAreaId,"T.CustTable","%Name","","","","","","","AccountNum",$B770)</f>
        <v>Aannemingsmaatschappij van Gelder B.V.</v>
      </c>
      <c r="D770" s="4" t="s">
        <v>235</v>
      </c>
      <c r="E770" s="4" t="s">
        <v>237</v>
      </c>
      <c r="F770" s="6">
        <v>42822</v>
      </c>
      <c r="G770" s="4" t="s">
        <v>605</v>
      </c>
      <c r="H770" s="9">
        <v>1649</v>
      </c>
      <c r="I770" s="6">
        <v>42831</v>
      </c>
      <c r="J770" s="4" t="s">
        <v>800</v>
      </c>
      <c r="K770" s="10" t="s">
        <v>613</v>
      </c>
      <c r="L770" s="7">
        <f>_xll.AtlasFormulas.AtlasFunctions.AtlasBalance("PROD",DataAreaId,"T.LedgerTrans","Sum|AmountMST|0","","","","","","","AccountNum|Voucher","120010",$J770)</f>
        <v>4262.38</v>
      </c>
      <c r="M770">
        <f>_xll.AtlasFormulas.AtlasFunctions.AtlasBalance("PROD",DataAreaId,"T.LedgerTrans","Sum|AmountMST|0","","","","","","","AccountNum|Voucher","120010",$K770)</f>
        <v>0</v>
      </c>
    </row>
    <row r="771" spans="1:13" x14ac:dyDescent="0.25">
      <c r="A771" s="4" t="s">
        <v>308</v>
      </c>
      <c r="B771" s="7" t="str">
        <f>_xll.AtlasFormulas.AtlasFunctions.AtlasTable("PROD",DataAreaId,"T.SalesTable","%CustAccount","","","","","","","SalesId",$A771)</f>
        <v>364-000058</v>
      </c>
      <c r="C771" s="7" t="str">
        <f>_xll.AtlasFormulas.AtlasFunctions.AtlasTable("PROD",DataAreaId,"T.CustTable","%Name","","","","","","","AccountNum",$B771)</f>
        <v>D. van der Steen B.V.</v>
      </c>
      <c r="D771" s="4" t="s">
        <v>235</v>
      </c>
      <c r="E771" s="4" t="s">
        <v>237</v>
      </c>
      <c r="F771" s="6">
        <v>42894</v>
      </c>
      <c r="G771" s="4" t="s">
        <v>605</v>
      </c>
      <c r="H771" s="9">
        <v>1</v>
      </c>
      <c r="I771" s="6">
        <v>42894</v>
      </c>
      <c r="J771" s="4" t="s">
        <v>609</v>
      </c>
      <c r="K771" s="10" t="s">
        <v>609</v>
      </c>
      <c r="L771" s="7">
        <f>_xll.AtlasFormulas.AtlasFunctions.AtlasBalance("PROD",DataAreaId,"T.LedgerTrans","Sum|AmountMST|0","","","","","","","AccountNum|Voucher","120010",$J771)</f>
        <v>0</v>
      </c>
      <c r="M771">
        <f>_xll.AtlasFormulas.AtlasFunctions.AtlasBalance("PROD",DataAreaId,"T.LedgerTrans","Sum|AmountMST|0","","","","","","","AccountNum|Voucher","120010",$K771)</f>
        <v>0</v>
      </c>
    </row>
    <row r="772" spans="1:13" x14ac:dyDescent="0.25">
      <c r="A772" s="4" t="s">
        <v>304</v>
      </c>
      <c r="B772" s="7" t="str">
        <f>_xll.AtlasFormulas.AtlasFunctions.AtlasTable("PROD",DataAreaId,"T.SalesTable","%CustAccount","","","","","","","SalesId",$A772)</f>
        <v>364-000025</v>
      </c>
      <c r="C772" s="7" t="str">
        <f>_xll.AtlasFormulas.AtlasFunctions.AtlasTable("PROD",DataAreaId,"T.CustTable","%Name","","","","","","","AccountNum",$B772)</f>
        <v>KWS Infra Leek</v>
      </c>
      <c r="D772" s="4" t="s">
        <v>235</v>
      </c>
      <c r="E772" s="4" t="s">
        <v>237</v>
      </c>
      <c r="F772" s="6">
        <v>42892</v>
      </c>
      <c r="G772" s="4" t="s">
        <v>605</v>
      </c>
      <c r="H772" s="9">
        <v>1</v>
      </c>
      <c r="I772" s="6">
        <v>42894</v>
      </c>
      <c r="J772" s="4" t="s">
        <v>921</v>
      </c>
      <c r="K772" s="10" t="s">
        <v>2208</v>
      </c>
      <c r="L772" s="7">
        <f>_xll.AtlasFormulas.AtlasFunctions.AtlasBalance("PROD",DataAreaId,"T.LedgerTrans","Sum|AmountMST|0","","","","","","","AccountNum|Voucher","120010",$J772)</f>
        <v>8818.9500000000007</v>
      </c>
      <c r="M772">
        <f>_xll.AtlasFormulas.AtlasFunctions.AtlasBalance("PROD",DataAreaId,"T.LedgerTrans","Sum|AmountMST|0","","","","","","","AccountNum|Voucher","120010",$K772)</f>
        <v>-8810.7000000000007</v>
      </c>
    </row>
    <row r="773" spans="1:13" x14ac:dyDescent="0.25">
      <c r="A773" s="4" t="s">
        <v>266</v>
      </c>
      <c r="B773" s="7" t="str">
        <f>_xll.AtlasFormulas.AtlasFunctions.AtlasTable("PROD",DataAreaId,"T.SalesTable","%CustAccount","","","","","","","SalesId",$A773)</f>
        <v>364-000058</v>
      </c>
      <c r="C773" s="7" t="str">
        <f>_xll.AtlasFormulas.AtlasFunctions.AtlasTable("PROD",DataAreaId,"T.CustTable","%Name","","","","","","","AccountNum",$B773)</f>
        <v>D. van der Steen B.V.</v>
      </c>
      <c r="D773" s="4" t="s">
        <v>235</v>
      </c>
      <c r="E773" s="4" t="s">
        <v>237</v>
      </c>
      <c r="F773" s="6">
        <v>42909</v>
      </c>
      <c r="G773" s="4" t="s">
        <v>605</v>
      </c>
      <c r="H773" s="9">
        <v>1</v>
      </c>
      <c r="I773" s="6">
        <v>42914</v>
      </c>
      <c r="J773" s="4" t="s">
        <v>2324</v>
      </c>
      <c r="K773" s="10" t="s">
        <v>2352</v>
      </c>
      <c r="L773" s="7">
        <f>_xll.AtlasFormulas.AtlasFunctions.AtlasBalance("PROD",DataAreaId,"T.LedgerTrans","Sum|AmountMST|0","","","","","","","AccountNum|Voucher","120010",$J773)</f>
        <v>14035</v>
      </c>
      <c r="M773">
        <f>_xll.AtlasFormulas.AtlasFunctions.AtlasBalance("PROD",DataAreaId,"T.LedgerTrans","Sum|AmountMST|0","","","","","","","AccountNum|Voucher","120010",$K773)</f>
        <v>-14035</v>
      </c>
    </row>
    <row r="774" spans="1:13" x14ac:dyDescent="0.25">
      <c r="A774" s="4" t="s">
        <v>306</v>
      </c>
      <c r="B774" s="7" t="str">
        <f>_xll.AtlasFormulas.AtlasFunctions.AtlasTable("PROD",DataAreaId,"T.SalesTable","%CustAccount","","","","","","","SalesId",$A774)</f>
        <v>364-000025</v>
      </c>
      <c r="C774" s="7" t="str">
        <f>_xll.AtlasFormulas.AtlasFunctions.AtlasTable("PROD",DataAreaId,"T.CustTable","%Name","","","","","","","AccountNum",$B774)</f>
        <v>KWS Infra Leek</v>
      </c>
      <c r="D774" s="4" t="s">
        <v>235</v>
      </c>
      <c r="E774" s="4" t="s">
        <v>237</v>
      </c>
      <c r="F774" s="6">
        <v>42894</v>
      </c>
      <c r="G774" s="4" t="s">
        <v>605</v>
      </c>
      <c r="H774" s="9">
        <v>1</v>
      </c>
      <c r="I774" s="6">
        <v>42894</v>
      </c>
      <c r="J774" s="4" t="s">
        <v>931</v>
      </c>
      <c r="K774" s="10" t="s">
        <v>2204</v>
      </c>
      <c r="L774" s="7">
        <f>_xll.AtlasFormulas.AtlasFunctions.AtlasBalance("PROD",DataAreaId,"T.LedgerTrans","Sum|AmountMST|0","","","","","","","AccountNum|Voucher","120010",$J774)</f>
        <v>7912.36</v>
      </c>
      <c r="M774">
        <f>_xll.AtlasFormulas.AtlasFunctions.AtlasBalance("PROD",DataAreaId,"T.LedgerTrans","Sum|AmountMST|0","","","","","","","AccountNum|Voucher","120010",$K774)</f>
        <v>-7912.36</v>
      </c>
    </row>
    <row r="775" spans="1:13" x14ac:dyDescent="0.25">
      <c r="A775" s="4" t="s">
        <v>238</v>
      </c>
      <c r="B775" s="7" t="str">
        <f>_xll.AtlasFormulas.AtlasFunctions.AtlasTable("PROD",DataAreaId,"T.SalesTable","%CustAccount","","","","","","","SalesId",$A775)</f>
        <v>364-000058</v>
      </c>
      <c r="C775" s="7" t="str">
        <f>_xll.AtlasFormulas.AtlasFunctions.AtlasTable("PROD",DataAreaId,"T.CustTable","%Name","","","","","","","AccountNum",$B775)</f>
        <v>D. van der Steen B.V.</v>
      </c>
      <c r="D775" s="4" t="s">
        <v>235</v>
      </c>
      <c r="E775" s="4" t="s">
        <v>237</v>
      </c>
      <c r="F775" s="6">
        <v>42909</v>
      </c>
      <c r="G775" s="4" t="s">
        <v>605</v>
      </c>
      <c r="H775" s="9">
        <v>1</v>
      </c>
      <c r="I775" s="6">
        <v>42914</v>
      </c>
      <c r="J775" s="4" t="s">
        <v>2320</v>
      </c>
      <c r="K775" s="10" t="s">
        <v>2350</v>
      </c>
      <c r="L775" s="7">
        <f>_xll.AtlasFormulas.AtlasFunctions.AtlasBalance("PROD",DataAreaId,"T.LedgerTrans","Sum|AmountMST|0","","","","","","","AccountNum|Voucher","120010",$J775)</f>
        <v>17062.5</v>
      </c>
      <c r="M775">
        <f>_xll.AtlasFormulas.AtlasFunctions.AtlasBalance("PROD",DataAreaId,"T.LedgerTrans","Sum|AmountMST|0","","","","","","","AccountNum|Voucher","120010",$K775)</f>
        <v>-16500.12</v>
      </c>
    </row>
    <row r="776" spans="1:13" x14ac:dyDescent="0.25">
      <c r="A776" s="4" t="s">
        <v>307</v>
      </c>
      <c r="B776" s="7" t="str">
        <f>_xll.AtlasFormulas.AtlasFunctions.AtlasTable("PROD",DataAreaId,"T.SalesTable","%CustAccount","","","","","","","SalesId",$A776)</f>
        <v>364-000058</v>
      </c>
      <c r="C776" s="7" t="str">
        <f>_xll.AtlasFormulas.AtlasFunctions.AtlasTable("PROD",DataAreaId,"T.CustTable","%Name","","","","","","","AccountNum",$B776)</f>
        <v>D. van der Steen B.V.</v>
      </c>
      <c r="D776" s="4" t="s">
        <v>235</v>
      </c>
      <c r="E776" s="4" t="s">
        <v>237</v>
      </c>
      <c r="F776" s="6">
        <v>42894</v>
      </c>
      <c r="G776" s="4" t="s">
        <v>605</v>
      </c>
      <c r="H776" s="9">
        <v>1</v>
      </c>
      <c r="I776" s="6">
        <v>42894</v>
      </c>
      <c r="J776" s="4" t="s">
        <v>612</v>
      </c>
      <c r="K776" s="10" t="s">
        <v>612</v>
      </c>
      <c r="L776" s="7">
        <f>_xll.AtlasFormulas.AtlasFunctions.AtlasBalance("PROD",DataAreaId,"T.LedgerTrans","Sum|AmountMST|0","","","","","","","AccountNum|Voucher","120010",$J776)</f>
        <v>0</v>
      </c>
      <c r="M776">
        <f>_xll.AtlasFormulas.AtlasFunctions.AtlasBalance("PROD",DataAreaId,"T.LedgerTrans","Sum|AmountMST|0","","","","","","","AccountNum|Voucher","120010",$K776)</f>
        <v>0</v>
      </c>
    </row>
    <row r="777" spans="1:13" x14ac:dyDescent="0.25">
      <c r="A777" s="4" t="s">
        <v>238</v>
      </c>
      <c r="B777" s="7" t="str">
        <f>_xll.AtlasFormulas.AtlasFunctions.AtlasTable("PROD",DataAreaId,"T.SalesTable","%CustAccount","","","","","","","SalesId",$A777)</f>
        <v>364-000058</v>
      </c>
      <c r="C777" s="7" t="str">
        <f>_xll.AtlasFormulas.AtlasFunctions.AtlasTable("PROD",DataAreaId,"T.CustTable","%Name","","","","","","","AccountNum",$B777)</f>
        <v>D. van der Steen B.V.</v>
      </c>
      <c r="D777" s="4" t="s">
        <v>235</v>
      </c>
      <c r="E777" s="4" t="s">
        <v>237</v>
      </c>
      <c r="F777" s="6">
        <v>42909</v>
      </c>
      <c r="G777" s="4" t="s">
        <v>605</v>
      </c>
      <c r="H777" s="9">
        <v>1</v>
      </c>
      <c r="I777" s="6">
        <v>42914</v>
      </c>
      <c r="J777" s="4" t="s">
        <v>2320</v>
      </c>
      <c r="K777" s="10" t="s">
        <v>2350</v>
      </c>
      <c r="L777" s="7">
        <f>_xll.AtlasFormulas.AtlasFunctions.AtlasBalance("PROD",DataAreaId,"T.LedgerTrans","Sum|AmountMST|0","","","","","","","AccountNum|Voucher","120010",$J777)</f>
        <v>17062.5</v>
      </c>
      <c r="M777">
        <f>_xll.AtlasFormulas.AtlasFunctions.AtlasBalance("PROD",DataAreaId,"T.LedgerTrans","Sum|AmountMST|0","","","","","","","AccountNum|Voucher","120010",$K777)</f>
        <v>-16500.12</v>
      </c>
    </row>
    <row r="778" spans="1:13" x14ac:dyDescent="0.25">
      <c r="A778" s="4" t="s">
        <v>190</v>
      </c>
      <c r="B778" s="7" t="str">
        <f>_xll.AtlasFormulas.AtlasFunctions.AtlasTable("PROD",DataAreaId,"T.SalesTable","%CustAccount","","","","","","","SalesId",$A778)</f>
        <v>364-000011</v>
      </c>
      <c r="C778" s="7" t="str">
        <f>_xll.AtlasFormulas.AtlasFunctions.AtlasTable("PROD",DataAreaId,"T.CustTable","%Name","","","","","","","AccountNum",$B778)</f>
        <v>Fortius B.K.International bvba</v>
      </c>
      <c r="D778" s="4" t="s">
        <v>191</v>
      </c>
      <c r="E778" s="4" t="s">
        <v>192</v>
      </c>
      <c r="F778" s="6">
        <v>42809</v>
      </c>
      <c r="G778" s="4" t="s">
        <v>605</v>
      </c>
      <c r="H778" s="9">
        <v>100</v>
      </c>
      <c r="I778" s="6">
        <v>42809</v>
      </c>
      <c r="J778" s="4" t="s">
        <v>965</v>
      </c>
      <c r="K778" s="10" t="s">
        <v>965</v>
      </c>
      <c r="L778" s="7">
        <f>_xll.AtlasFormulas.AtlasFunctions.AtlasBalance("PROD",DataAreaId,"T.LedgerTrans","Sum|AmountMST|0","","","","","","","AccountNum|Voucher","120010",$J778)</f>
        <v>125</v>
      </c>
      <c r="M778">
        <f>_xll.AtlasFormulas.AtlasFunctions.AtlasBalance("PROD",DataAreaId,"T.LedgerTrans","Sum|AmountMST|0","","","","","","","AccountNum|Voucher","120010",$K778)</f>
        <v>125</v>
      </c>
    </row>
    <row r="779" spans="1:13" x14ac:dyDescent="0.25">
      <c r="A779" s="4" t="s">
        <v>190</v>
      </c>
      <c r="B779" s="7" t="str">
        <f>_xll.AtlasFormulas.AtlasFunctions.AtlasTable("PROD",DataAreaId,"T.SalesTable","%CustAccount","","","","","","","SalesId",$A779)</f>
        <v>364-000011</v>
      </c>
      <c r="C779" s="7" t="str">
        <f>_xll.AtlasFormulas.AtlasFunctions.AtlasTable("PROD",DataAreaId,"T.CustTable","%Name","","","","","","","AccountNum",$B779)</f>
        <v>Fortius B.K.International bvba</v>
      </c>
      <c r="D779" s="4" t="s">
        <v>191</v>
      </c>
      <c r="E779" s="4" t="s">
        <v>192</v>
      </c>
      <c r="F779" s="6">
        <v>42809</v>
      </c>
      <c r="G779" s="4" t="s">
        <v>605</v>
      </c>
      <c r="H779" s="9">
        <v>100</v>
      </c>
      <c r="I779" s="6">
        <v>42809</v>
      </c>
      <c r="J779" s="4" t="s">
        <v>966</v>
      </c>
      <c r="K779" s="10" t="s">
        <v>1750</v>
      </c>
      <c r="L779" s="7">
        <f>_xll.AtlasFormulas.AtlasFunctions.AtlasBalance("PROD",DataAreaId,"T.LedgerTrans","Sum|AmountMST|0","","","","","","","AccountNum|Voucher","120010",$J779)</f>
        <v>125</v>
      </c>
      <c r="M779">
        <f>_xll.AtlasFormulas.AtlasFunctions.AtlasBalance("PROD",DataAreaId,"T.LedgerTrans","Sum|AmountMST|0","","","","","","","AccountNum|Voucher","120010",$K779)</f>
        <v>-125</v>
      </c>
    </row>
    <row r="780" spans="1:13" x14ac:dyDescent="0.25">
      <c r="A780" s="4" t="s">
        <v>190</v>
      </c>
      <c r="B780" s="7" t="str">
        <f>_xll.AtlasFormulas.AtlasFunctions.AtlasTable("PROD",DataAreaId,"T.SalesTable","%CustAccount","","","","","","","SalesId",$A780)</f>
        <v>364-000011</v>
      </c>
      <c r="C780" s="7" t="str">
        <f>_xll.AtlasFormulas.AtlasFunctions.AtlasTable("PROD",DataAreaId,"T.CustTable","%Name","","","","","","","AccountNum",$B780)</f>
        <v>Fortius B.K.International bvba</v>
      </c>
      <c r="D780" s="4" t="s">
        <v>191</v>
      </c>
      <c r="E780" s="4" t="s">
        <v>192</v>
      </c>
      <c r="F780" s="6">
        <v>42808</v>
      </c>
      <c r="G780" s="4" t="s">
        <v>605</v>
      </c>
      <c r="H780" s="9">
        <v>100</v>
      </c>
      <c r="I780" s="6">
        <v>42809</v>
      </c>
      <c r="J780" s="4" t="s">
        <v>967</v>
      </c>
      <c r="K780" s="10" t="s">
        <v>611</v>
      </c>
      <c r="L780" s="7">
        <f>_xll.AtlasFormulas.AtlasFunctions.AtlasBalance("PROD",DataAreaId,"T.LedgerTrans","Sum|AmountMST|0","","","","","","","AccountNum|Voucher","120010",$J780)</f>
        <v>0</v>
      </c>
      <c r="M780">
        <f>_xll.AtlasFormulas.AtlasFunctions.AtlasBalance("PROD",DataAreaId,"T.LedgerTrans","Sum|AmountMST|0","","","","","","","AccountNum|Voucher","120010",$K780)</f>
        <v>0</v>
      </c>
    </row>
    <row r="781" spans="1:13" x14ac:dyDescent="0.25">
      <c r="A781" s="4" t="s">
        <v>305</v>
      </c>
      <c r="B781" s="7" t="str">
        <f>_xll.AtlasFormulas.AtlasFunctions.AtlasTable("PROD",DataAreaId,"T.SalesTable","%CustAccount","","","","","","","SalesId",$A781)</f>
        <v>364-000007</v>
      </c>
      <c r="C781" s="7" t="str">
        <f>_xll.AtlasFormulas.AtlasFunctions.AtlasTable("PROD",DataAreaId,"T.CustTable","%Name","","","","","","","AccountNum",$B781)</f>
        <v>Versluys &amp; Zoon B.V.</v>
      </c>
      <c r="D781" s="4" t="s">
        <v>235</v>
      </c>
      <c r="E781" s="4" t="s">
        <v>237</v>
      </c>
      <c r="F781" s="6">
        <v>42893</v>
      </c>
      <c r="G781" s="4" t="s">
        <v>605</v>
      </c>
      <c r="H781" s="9">
        <v>1</v>
      </c>
      <c r="I781" s="6">
        <v>42900</v>
      </c>
      <c r="J781" s="4" t="s">
        <v>903</v>
      </c>
      <c r="K781" s="10" t="s">
        <v>2256</v>
      </c>
      <c r="L781" s="7">
        <f>_xll.AtlasFormulas.AtlasFunctions.AtlasBalance("PROD",DataAreaId,"T.LedgerTrans","Sum|AmountMST|0","","","","","","","AccountNum|Voucher","120010",$J781)</f>
        <v>6680.55</v>
      </c>
      <c r="M781">
        <f>_xll.AtlasFormulas.AtlasFunctions.AtlasBalance("PROD",DataAreaId,"T.LedgerTrans","Sum|AmountMST|0","","","","","","","AccountNum|Voucher","120010",$K781)</f>
        <v>-6342</v>
      </c>
    </row>
    <row r="782" spans="1:13" x14ac:dyDescent="0.25">
      <c r="A782" s="4" t="s">
        <v>312</v>
      </c>
      <c r="B782" s="7" t="str">
        <f>_xll.AtlasFormulas.AtlasFunctions.AtlasTable("PROD",DataAreaId,"T.SalesTable","%CustAccount","","","","","","","SalesId",$A782)</f>
        <v>364-000007</v>
      </c>
      <c r="C782" s="7" t="str">
        <f>_xll.AtlasFormulas.AtlasFunctions.AtlasTable("PROD",DataAreaId,"T.CustTable","%Name","","","","","","","AccountNum",$B782)</f>
        <v>Versluys &amp; Zoon B.V.</v>
      </c>
      <c r="D782" s="4" t="s">
        <v>235</v>
      </c>
      <c r="E782" s="4" t="s">
        <v>237</v>
      </c>
      <c r="F782" s="6">
        <v>42900</v>
      </c>
      <c r="G782" s="4" t="s">
        <v>605</v>
      </c>
      <c r="H782" s="9">
        <v>1</v>
      </c>
      <c r="I782" s="6">
        <v>42901</v>
      </c>
      <c r="J782" s="4" t="s">
        <v>901</v>
      </c>
      <c r="K782" s="10" t="s">
        <v>2278</v>
      </c>
      <c r="L782" s="7">
        <f>_xll.AtlasFormulas.AtlasFunctions.AtlasBalance("PROD",DataAreaId,"T.LedgerTrans","Sum|AmountMST|0","","","","","","","AccountNum|Voucher","120010",$J782)</f>
        <v>11298.15</v>
      </c>
      <c r="M782">
        <f>_xll.AtlasFormulas.AtlasFunctions.AtlasBalance("PROD",DataAreaId,"T.LedgerTrans","Sum|AmountMST|0","","","","","","","AccountNum|Voucher","120010",$K782)</f>
        <v>-10819</v>
      </c>
    </row>
    <row r="783" spans="1:13" x14ac:dyDescent="0.25">
      <c r="A783" s="4" t="s">
        <v>302</v>
      </c>
      <c r="B783" s="7" t="str">
        <f>_xll.AtlasFormulas.AtlasFunctions.AtlasTable("PROD",DataAreaId,"T.SalesTable","%CustAccount","","","","","","","SalesId",$A783)</f>
        <v>364-000044</v>
      </c>
      <c r="C783" s="7" t="str">
        <f>_xll.AtlasFormulas.AtlasFunctions.AtlasTable("PROD",DataAreaId,"T.CustTable","%Name","","","","","","","AccountNum",$B783)</f>
        <v>Schagen Infra B.V.</v>
      </c>
      <c r="D783" s="4" t="s">
        <v>235</v>
      </c>
      <c r="E783" s="4" t="s">
        <v>237</v>
      </c>
      <c r="F783" s="6">
        <v>42886</v>
      </c>
      <c r="G783" s="4" t="s">
        <v>605</v>
      </c>
      <c r="H783" s="9">
        <v>6579.5</v>
      </c>
      <c r="I783" s="6">
        <v>42886</v>
      </c>
      <c r="J783" s="4" t="s">
        <v>915</v>
      </c>
      <c r="K783" s="10" t="s">
        <v>2149</v>
      </c>
      <c r="L783" s="7">
        <f>_xll.AtlasFormulas.AtlasFunctions.AtlasBalance("PROD",DataAreaId,"T.LedgerTrans","Sum|AmountMST|0","","","","","","","AccountNum|Voucher","120010",$J783)</f>
        <v>6239.88</v>
      </c>
      <c r="M783">
        <f>_xll.AtlasFormulas.AtlasFunctions.AtlasBalance("PROD",DataAreaId,"T.LedgerTrans","Sum|AmountMST|0","","","","","","","AccountNum|Voucher","120010",$K783)</f>
        <v>-2302.83</v>
      </c>
    </row>
    <row r="784" spans="1:13" x14ac:dyDescent="0.25">
      <c r="A784" s="4" t="s">
        <v>303</v>
      </c>
      <c r="B784" s="7" t="str">
        <f>_xll.AtlasFormulas.AtlasFunctions.AtlasTable("PROD",DataAreaId,"T.SalesTable","%CustAccount","","","","","","","SalesId",$A784)</f>
        <v>364-000044</v>
      </c>
      <c r="C784" s="7" t="str">
        <f>_xll.AtlasFormulas.AtlasFunctions.AtlasTable("PROD",DataAreaId,"T.CustTable","%Name","","","","","","","AccountNum",$B784)</f>
        <v>Schagen Infra B.V.</v>
      </c>
      <c r="D784" s="4" t="s">
        <v>235</v>
      </c>
      <c r="E784" s="4" t="s">
        <v>237</v>
      </c>
      <c r="F784" s="6">
        <v>42886</v>
      </c>
      <c r="G784" s="4" t="s">
        <v>605</v>
      </c>
      <c r="H784" s="9">
        <v>1406.5</v>
      </c>
      <c r="I784" s="6">
        <v>42886</v>
      </c>
      <c r="J784" s="4" t="s">
        <v>956</v>
      </c>
      <c r="K784" s="10" t="s">
        <v>2145</v>
      </c>
      <c r="L784" s="7">
        <f>_xll.AtlasFormulas.AtlasFunctions.AtlasBalance("PROD",DataAreaId,"T.LedgerTrans","Sum|AmountMST|0","","","","","","","AccountNum|Voucher","120010",$J784)</f>
        <v>9958.0300000000007</v>
      </c>
      <c r="M784">
        <f>_xll.AtlasFormulas.AtlasFunctions.AtlasBalance("PROD",DataAreaId,"T.LedgerTrans","Sum|AmountMST|0","","","","","","","AccountNum|Voucher","120010",$K784)</f>
        <v>-492.28</v>
      </c>
    </row>
    <row r="785" spans="1:13" x14ac:dyDescent="0.25">
      <c r="A785" s="4" t="s">
        <v>296</v>
      </c>
      <c r="B785" s="7" t="str">
        <f>_xll.AtlasFormulas.AtlasFunctions.AtlasTable("PROD",DataAreaId,"T.SalesTable","%CustAccount","","","","","","","SalesId",$A785)</f>
        <v>364-000123</v>
      </c>
      <c r="C785" s="7" t="str">
        <f>_xll.AtlasFormulas.AtlasFunctions.AtlasTable("PROD",DataAreaId,"T.CustTable","%Name","","","","","","","AccountNum",$B785)</f>
        <v>Roelofs Wegenbouw B.V., den Ham</v>
      </c>
      <c r="D785" s="4" t="s">
        <v>235</v>
      </c>
      <c r="E785" s="4" t="s">
        <v>237</v>
      </c>
      <c r="F785" s="6">
        <v>42871</v>
      </c>
      <c r="G785" s="4" t="s">
        <v>605</v>
      </c>
      <c r="H785" s="9">
        <v>1</v>
      </c>
      <c r="I785" s="6">
        <v>42872</v>
      </c>
      <c r="J785" s="4" t="s">
        <v>968</v>
      </c>
      <c r="K785" s="10" t="s">
        <v>2094</v>
      </c>
      <c r="L785" s="7">
        <f>_xll.AtlasFormulas.AtlasFunctions.AtlasBalance("PROD",DataAreaId,"T.LedgerTrans","Sum|AmountMST|0","","","","","","","AccountNum|Voucher","120010",$J785)</f>
        <v>1425</v>
      </c>
      <c r="M785">
        <f>_xll.AtlasFormulas.AtlasFunctions.AtlasBalance("PROD",DataAreaId,"T.LedgerTrans","Sum|AmountMST|0","","","","","","","AccountNum|Voucher","120010",$K785)</f>
        <v>-1425</v>
      </c>
    </row>
    <row r="786" spans="1:13" x14ac:dyDescent="0.25">
      <c r="A786" s="4" t="s">
        <v>297</v>
      </c>
      <c r="B786" s="7" t="str">
        <f>_xll.AtlasFormulas.AtlasFunctions.AtlasTable("PROD",DataAreaId,"T.SalesTable","%CustAccount","","","","","","","SalesId",$A786)</f>
        <v>364-000020</v>
      </c>
      <c r="C786" s="7" t="str">
        <f>_xll.AtlasFormulas.AtlasFunctions.AtlasTable("PROD",DataAreaId,"T.CustTable","%Name","","","","","","","AccountNum",$B786)</f>
        <v>Reef Infra B.V.</v>
      </c>
      <c r="D786" s="4" t="s">
        <v>235</v>
      </c>
      <c r="E786" s="4" t="s">
        <v>237</v>
      </c>
      <c r="F786" s="6">
        <v>42873</v>
      </c>
      <c r="G786" s="4" t="s">
        <v>605</v>
      </c>
      <c r="H786" s="9">
        <v>16</v>
      </c>
      <c r="I786" s="6">
        <v>42874</v>
      </c>
      <c r="J786" s="4" t="s">
        <v>854</v>
      </c>
      <c r="K786" s="10" t="s">
        <v>2107</v>
      </c>
      <c r="L786" s="7">
        <f>_xll.AtlasFormulas.AtlasFunctions.AtlasBalance("PROD",DataAreaId,"T.LedgerTrans","Sum|AmountMST|0","","","","","","","AccountNum|Voucher","120010",$J786)</f>
        <v>6504.56</v>
      </c>
      <c r="M786">
        <f>_xll.AtlasFormulas.AtlasFunctions.AtlasBalance("PROD",DataAreaId,"T.LedgerTrans","Sum|AmountMST|0","","","","","","","AccountNum|Voucher","120010",$K786)</f>
        <v>-6253.76</v>
      </c>
    </row>
    <row r="787" spans="1:13" x14ac:dyDescent="0.25">
      <c r="A787" s="4" t="s">
        <v>210</v>
      </c>
      <c r="B787" s="7" t="str">
        <f>_xll.AtlasFormulas.AtlasFunctions.AtlasTable("PROD",DataAreaId,"T.SalesTable","%CustAccount","","","","","","","SalesId",$A787)</f>
        <v>364-000011</v>
      </c>
      <c r="C787" s="7" t="str">
        <f>_xll.AtlasFormulas.AtlasFunctions.AtlasTable("PROD",DataAreaId,"T.CustTable","%Name","","","","","","","AccountNum",$B787)</f>
        <v>Fortius B.K.International bvba</v>
      </c>
      <c r="D787" s="4" t="s">
        <v>86</v>
      </c>
      <c r="E787" s="4" t="s">
        <v>87</v>
      </c>
      <c r="F787" s="6">
        <v>42835</v>
      </c>
      <c r="G787" s="4" t="s">
        <v>605</v>
      </c>
      <c r="H787" s="9">
        <v>30</v>
      </c>
      <c r="I787" s="6">
        <v>42835</v>
      </c>
      <c r="J787" s="4" t="s">
        <v>713</v>
      </c>
      <c r="K787" s="10" t="s">
        <v>1857</v>
      </c>
      <c r="L787" s="7">
        <f>_xll.AtlasFormulas.AtlasFunctions.AtlasBalance("PROD",DataAreaId,"T.LedgerTrans","Sum|AmountMST|0","","","","","","","AccountNum|Voucher","120010",$J787)</f>
        <v>924</v>
      </c>
      <c r="M787">
        <f>_xll.AtlasFormulas.AtlasFunctions.AtlasBalance("PROD",DataAreaId,"T.LedgerTrans","Sum|AmountMST|0","","","","","","","AccountNum|Voucher","120010",$K787)</f>
        <v>-924</v>
      </c>
    </row>
    <row r="788" spans="1:13" x14ac:dyDescent="0.25">
      <c r="A788" s="4" t="s">
        <v>219</v>
      </c>
      <c r="B788" s="7" t="str">
        <f>_xll.AtlasFormulas.AtlasFunctions.AtlasTable("PROD",DataAreaId,"T.SalesTable","%CustAccount","","","","","","","SalesId",$A788)</f>
        <v>364-000093</v>
      </c>
      <c r="C788" s="7" t="str">
        <f>_xll.AtlasFormulas.AtlasFunctions.AtlasTable("PROD",DataAreaId,"T.CustTable","%Name","","","","","","","AccountNum",$B788)</f>
        <v>Blauwhoff Bouwcenter</v>
      </c>
      <c r="D788" s="4" t="s">
        <v>88</v>
      </c>
      <c r="E788" s="4" t="s">
        <v>89</v>
      </c>
      <c r="F788" s="6">
        <v>42837</v>
      </c>
      <c r="G788" s="4" t="s">
        <v>605</v>
      </c>
      <c r="H788" s="9">
        <v>80</v>
      </c>
      <c r="I788" s="6">
        <v>42838</v>
      </c>
      <c r="J788" s="4" t="s">
        <v>972</v>
      </c>
      <c r="K788" s="10" t="s">
        <v>1902</v>
      </c>
      <c r="L788" s="7">
        <f>_xll.AtlasFormulas.AtlasFunctions.AtlasBalance("PROD",DataAreaId,"T.LedgerTrans","Sum|AmountMST|0","","","","","","","AccountNum|Voucher","120010",$J788)</f>
        <v>680</v>
      </c>
      <c r="M788">
        <f>_xll.AtlasFormulas.AtlasFunctions.AtlasBalance("PROD",DataAreaId,"T.LedgerTrans","Sum|AmountMST|0","","","","","","","AccountNum|Voucher","120010",$K788)</f>
        <v>-680</v>
      </c>
    </row>
    <row r="789" spans="1:13" x14ac:dyDescent="0.25">
      <c r="A789" s="4" t="s">
        <v>215</v>
      </c>
      <c r="B789" s="7" t="str">
        <f>_xll.AtlasFormulas.AtlasFunctions.AtlasTable("PROD",DataAreaId,"T.SalesTable","%CustAccount","","","","","","","SalesId",$A789)</f>
        <v>364-000090</v>
      </c>
      <c r="C789" s="7" t="str">
        <f>_xll.AtlasFormulas.AtlasFunctions.AtlasTable("PROD",DataAreaId,"T.CustTable","%Name","","","","","","","AccountNum",$B789)</f>
        <v>Aann.bedr. Gebr. Rijneveld Mijdrecht B.V.</v>
      </c>
      <c r="D789" s="4" t="s">
        <v>88</v>
      </c>
      <c r="E789" s="4" t="s">
        <v>89</v>
      </c>
      <c r="F789" s="6">
        <v>42831</v>
      </c>
      <c r="G789" s="4" t="s">
        <v>605</v>
      </c>
      <c r="H789" s="9">
        <v>71</v>
      </c>
      <c r="I789" s="6">
        <v>42832</v>
      </c>
      <c r="J789" s="4" t="s">
        <v>973</v>
      </c>
      <c r="K789" s="10" t="s">
        <v>1840</v>
      </c>
      <c r="L789" s="7">
        <f>_xll.AtlasFormulas.AtlasFunctions.AtlasBalance("PROD",DataAreaId,"T.LedgerTrans","Sum|AmountMST|0","","","","","","","AccountNum|Voucher","120010",$J789)</f>
        <v>603.5</v>
      </c>
      <c r="M789">
        <f>_xll.AtlasFormulas.AtlasFunctions.AtlasBalance("PROD",DataAreaId,"T.LedgerTrans","Sum|AmountMST|0","","","","","","","AccountNum|Voucher","120010",$K789)</f>
        <v>-603.5</v>
      </c>
    </row>
    <row r="790" spans="1:13" x14ac:dyDescent="0.25">
      <c r="A790" s="4" t="s">
        <v>216</v>
      </c>
      <c r="B790" s="7" t="str">
        <f>_xll.AtlasFormulas.AtlasFunctions.AtlasTable("PROD",DataAreaId,"T.SalesTable","%CustAccount","","","","","","","SalesId",$A790)</f>
        <v>364-000001</v>
      </c>
      <c r="C790" s="7" t="str">
        <f>_xll.AtlasFormulas.AtlasFunctions.AtlasTable("PROD",DataAreaId,"T.CustTable","%Name","","","","","","","AccountNum",$B790)</f>
        <v>Gemeente De Ronde Venen</v>
      </c>
      <c r="D790" s="4" t="s">
        <v>88</v>
      </c>
      <c r="E790" s="4" t="s">
        <v>89</v>
      </c>
      <c r="F790" s="6">
        <v>42836</v>
      </c>
      <c r="G790" s="4" t="s">
        <v>605</v>
      </c>
      <c r="H790" s="9">
        <v>40</v>
      </c>
      <c r="I790" s="6">
        <v>42837</v>
      </c>
      <c r="J790" s="4" t="s">
        <v>974</v>
      </c>
      <c r="K790" s="10" t="s">
        <v>1874</v>
      </c>
      <c r="L790" s="7">
        <f>_xll.AtlasFormulas.AtlasFunctions.AtlasBalance("PROD",DataAreaId,"T.LedgerTrans","Sum|AmountMST|0","","","","","","","AccountNum|Voucher","120010",$J790)</f>
        <v>340</v>
      </c>
      <c r="M790">
        <f>_xll.AtlasFormulas.AtlasFunctions.AtlasBalance("PROD",DataAreaId,"T.LedgerTrans","Sum|AmountMST|0","","","","","","","AccountNum|Voucher","120010",$K790)</f>
        <v>-385</v>
      </c>
    </row>
    <row r="791" spans="1:13" x14ac:dyDescent="0.25">
      <c r="A791" s="4" t="s">
        <v>217</v>
      </c>
      <c r="B791" s="7" t="str">
        <f>_xll.AtlasFormulas.AtlasFunctions.AtlasTable("PROD",DataAreaId,"T.SalesTable","%CustAccount","","","","","","","SalesId",$A791)</f>
        <v>364-000001</v>
      </c>
      <c r="C791" s="7" t="str">
        <f>_xll.AtlasFormulas.AtlasFunctions.AtlasTable("PROD",DataAreaId,"T.CustTable","%Name","","","","","","","AccountNum",$B791)</f>
        <v>Gemeente De Ronde Venen</v>
      </c>
      <c r="D791" s="4" t="s">
        <v>88</v>
      </c>
      <c r="E791" s="4" t="s">
        <v>89</v>
      </c>
      <c r="F791" s="6">
        <v>42836</v>
      </c>
      <c r="G791" s="4" t="s">
        <v>605</v>
      </c>
      <c r="H791" s="9">
        <v>40</v>
      </c>
      <c r="I791" s="6">
        <v>42837</v>
      </c>
      <c r="J791" s="4" t="s">
        <v>975</v>
      </c>
      <c r="K791" s="10" t="s">
        <v>1878</v>
      </c>
      <c r="L791" s="7">
        <f>_xll.AtlasFormulas.AtlasFunctions.AtlasBalance("PROD",DataAreaId,"T.LedgerTrans","Sum|AmountMST|0","","","","","","","AccountNum|Voucher","120010",$J791)</f>
        <v>340</v>
      </c>
      <c r="M791">
        <f>_xll.AtlasFormulas.AtlasFunctions.AtlasBalance("PROD",DataAreaId,"T.LedgerTrans","Sum|AmountMST|0","","","","","","","AccountNum|Voucher","120010",$K791)</f>
        <v>-385</v>
      </c>
    </row>
    <row r="792" spans="1:13" x14ac:dyDescent="0.25">
      <c r="A792" s="4" t="s">
        <v>218</v>
      </c>
      <c r="B792" s="7" t="str">
        <f>_xll.AtlasFormulas.AtlasFunctions.AtlasTable("PROD",DataAreaId,"T.SalesTable","%CustAccount","","","","","","","SalesId",$A792)</f>
        <v>364-000001</v>
      </c>
      <c r="C792" s="7" t="str">
        <f>_xll.AtlasFormulas.AtlasFunctions.AtlasTable("PROD",DataAreaId,"T.CustTable","%Name","","","","","","","AccountNum",$B792)</f>
        <v>Gemeente De Ronde Venen</v>
      </c>
      <c r="D792" s="4" t="s">
        <v>88</v>
      </c>
      <c r="E792" s="4" t="s">
        <v>89</v>
      </c>
      <c r="F792" s="6">
        <v>42836</v>
      </c>
      <c r="G792" s="4" t="s">
        <v>605</v>
      </c>
      <c r="H792" s="9">
        <v>40</v>
      </c>
      <c r="I792" s="6">
        <v>42837</v>
      </c>
      <c r="J792" s="4" t="s">
        <v>976</v>
      </c>
      <c r="K792" s="10" t="s">
        <v>1876</v>
      </c>
      <c r="L792" s="7">
        <f>_xll.AtlasFormulas.AtlasFunctions.AtlasBalance("PROD",DataAreaId,"T.LedgerTrans","Sum|AmountMST|0","","","","","","","AccountNum|Voucher","120010",$J792)</f>
        <v>340</v>
      </c>
      <c r="M792">
        <f>_xll.AtlasFormulas.AtlasFunctions.AtlasBalance("PROD",DataAreaId,"T.LedgerTrans","Sum|AmountMST|0","","","","","","","AccountNum|Voucher","120010",$K792)</f>
        <v>-385</v>
      </c>
    </row>
    <row r="793" spans="1:13" x14ac:dyDescent="0.25">
      <c r="A793" s="4" t="s">
        <v>213</v>
      </c>
      <c r="B793" s="7" t="str">
        <f>_xll.AtlasFormulas.AtlasFunctions.AtlasTable("PROD",DataAreaId,"T.SalesTable","%CustAccount","","","","","","","SalesId",$A793)</f>
        <v>364-000090</v>
      </c>
      <c r="C793" s="7" t="str">
        <f>_xll.AtlasFormulas.AtlasFunctions.AtlasTable("PROD",DataAreaId,"T.CustTable","%Name","","","","","","","AccountNum",$B793)</f>
        <v>Aann.bedr. Gebr. Rijneveld Mijdrecht B.V.</v>
      </c>
      <c r="D793" s="4" t="s">
        <v>88</v>
      </c>
      <c r="E793" s="4" t="s">
        <v>89</v>
      </c>
      <c r="F793" s="6">
        <v>42779</v>
      </c>
      <c r="G793" s="4" t="s">
        <v>605</v>
      </c>
      <c r="H793" s="9">
        <v>80</v>
      </c>
      <c r="I793" s="6">
        <v>42780</v>
      </c>
      <c r="J793" s="4" t="s">
        <v>977</v>
      </c>
      <c r="K793" s="10" t="s">
        <v>1665</v>
      </c>
      <c r="L793" s="7">
        <f>_xll.AtlasFormulas.AtlasFunctions.AtlasBalance("PROD",DataAreaId,"T.LedgerTrans","Sum|AmountMST|0","","","","","","","AccountNum|Voucher","120010",$J793)</f>
        <v>680</v>
      </c>
      <c r="M793">
        <f>_xll.AtlasFormulas.AtlasFunctions.AtlasBalance("PROD",DataAreaId,"T.LedgerTrans","Sum|AmountMST|0","","","","","","","AccountNum|Voucher","120010",$K793)</f>
        <v>-680</v>
      </c>
    </row>
    <row r="794" spans="1:13" x14ac:dyDescent="0.25">
      <c r="A794" s="4" t="s">
        <v>214</v>
      </c>
      <c r="B794" s="7" t="str">
        <f>_xll.AtlasFormulas.AtlasFunctions.AtlasTable("PROD",DataAreaId,"T.SalesTable","%CustAccount","","","","","","","SalesId",$A794)</f>
        <v>364-000090</v>
      </c>
      <c r="C794" s="7" t="str">
        <f>_xll.AtlasFormulas.AtlasFunctions.AtlasTable("PROD",DataAreaId,"T.CustTable","%Name","","","","","","","AccountNum",$B794)</f>
        <v>Aann.bedr. Gebr. Rijneveld Mijdrecht B.V.</v>
      </c>
      <c r="D794" s="4" t="s">
        <v>88</v>
      </c>
      <c r="E794" s="4" t="s">
        <v>89</v>
      </c>
      <c r="F794" s="6">
        <v>42797</v>
      </c>
      <c r="G794" s="4" t="s">
        <v>605</v>
      </c>
      <c r="H794" s="9">
        <v>40</v>
      </c>
      <c r="I794" s="6">
        <v>42797</v>
      </c>
      <c r="J794" s="4" t="s">
        <v>978</v>
      </c>
      <c r="K794" s="10" t="s">
        <v>2452</v>
      </c>
      <c r="L794" s="7">
        <f>_xll.AtlasFormulas.AtlasFunctions.AtlasBalance("PROD",DataAreaId,"T.LedgerTrans","Sum|AmountMST|0","","","","","","","AccountNum|Voucher","120010",$J794)</f>
        <v>0</v>
      </c>
      <c r="M794">
        <f>_xll.AtlasFormulas.AtlasFunctions.AtlasBalance("PROD",DataAreaId,"T.LedgerTrans","Sum|AmountMST|0","","","","","","","AccountNum|Voucher","120010",$K794)</f>
        <v>0</v>
      </c>
    </row>
    <row r="795" spans="1:13" x14ac:dyDescent="0.25">
      <c r="A795" s="4" t="s">
        <v>211</v>
      </c>
      <c r="B795" s="7" t="str">
        <f>_xll.AtlasFormulas.AtlasFunctions.AtlasTable("PROD",DataAreaId,"T.SalesTable","%CustAccount","","","","","","","SalesId",$A795)</f>
        <v>364-000093</v>
      </c>
      <c r="C795" s="7" t="str">
        <f>_xll.AtlasFormulas.AtlasFunctions.AtlasTable("PROD",DataAreaId,"T.CustTable","%Name","","","","","","","AccountNum",$B795)</f>
        <v>Blauwhoff Bouwcenter</v>
      </c>
      <c r="D795" s="4" t="s">
        <v>88</v>
      </c>
      <c r="E795" s="4" t="s">
        <v>89</v>
      </c>
      <c r="F795" s="6">
        <v>42752</v>
      </c>
      <c r="G795" s="4" t="s">
        <v>605</v>
      </c>
      <c r="H795" s="9">
        <v>40</v>
      </c>
      <c r="I795" s="6">
        <v>42758</v>
      </c>
      <c r="J795" s="4" t="s">
        <v>979</v>
      </c>
      <c r="K795" s="10" t="s">
        <v>1578</v>
      </c>
      <c r="L795" s="7">
        <f>_xll.AtlasFormulas.AtlasFunctions.AtlasBalance("PROD",DataAreaId,"T.LedgerTrans","Sum|AmountMST|0","","","","","","","AccountNum|Voucher","120010",$J795)</f>
        <v>340</v>
      </c>
      <c r="M795">
        <f>_xll.AtlasFormulas.AtlasFunctions.AtlasBalance("PROD",DataAreaId,"T.LedgerTrans","Sum|AmountMST|0","","","","","","","AccountNum|Voucher","120010",$K795)</f>
        <v>-340</v>
      </c>
    </row>
    <row r="796" spans="1:13" x14ac:dyDescent="0.25">
      <c r="A796" s="4" t="s">
        <v>212</v>
      </c>
      <c r="B796" s="7" t="str">
        <f>_xll.AtlasFormulas.AtlasFunctions.AtlasTable("PROD",DataAreaId,"T.SalesTable","%CustAccount","","","","","","","SalesId",$A796)</f>
        <v>364-000109</v>
      </c>
      <c r="C796" s="7" t="str">
        <f>_xll.AtlasFormulas.AtlasFunctions.AtlasTable("PROD",DataAreaId,"T.CustTable","%Name","","","","","","","AccountNum",$B796)</f>
        <v>De Meerlanden Infrabeheer</v>
      </c>
      <c r="D796" s="4" t="s">
        <v>88</v>
      </c>
      <c r="E796" s="4" t="s">
        <v>89</v>
      </c>
      <c r="F796" s="6">
        <v>42758</v>
      </c>
      <c r="G796" s="4" t="s">
        <v>605</v>
      </c>
      <c r="H796" s="9">
        <v>4</v>
      </c>
      <c r="I796" s="6">
        <v>42758</v>
      </c>
      <c r="J796" s="4" t="s">
        <v>980</v>
      </c>
      <c r="K796" s="10" t="s">
        <v>1582</v>
      </c>
      <c r="L796" s="7">
        <f>_xll.AtlasFormulas.AtlasFunctions.AtlasBalance("PROD",DataAreaId,"T.LedgerTrans","Sum|AmountMST|0","","","","","","","AccountNum|Voucher","120010",$J796)</f>
        <v>34</v>
      </c>
      <c r="M796">
        <f>_xll.AtlasFormulas.AtlasFunctions.AtlasBalance("PROD",DataAreaId,"T.LedgerTrans","Sum|AmountMST|0","","","","","","","AccountNum|Voucher","120010",$K796)</f>
        <v>-34</v>
      </c>
    </row>
    <row r="797" spans="1:13" x14ac:dyDescent="0.25">
      <c r="A797" s="4" t="s">
        <v>220</v>
      </c>
      <c r="B797" s="7" t="str">
        <f>_xll.AtlasFormulas.AtlasFunctions.AtlasTable("PROD",DataAreaId,"T.SalesTable","%CustAccount","","","","","","","SalesId",$A797)</f>
        <v>364-000090</v>
      </c>
      <c r="C797" s="7" t="str">
        <f>_xll.AtlasFormulas.AtlasFunctions.AtlasTable("PROD",DataAreaId,"T.CustTable","%Name","","","","","","","AccountNum",$B797)</f>
        <v>Aann.bedr. Gebr. Rijneveld Mijdrecht B.V.</v>
      </c>
      <c r="D797" s="4" t="s">
        <v>88</v>
      </c>
      <c r="E797" s="4" t="s">
        <v>89</v>
      </c>
      <c r="F797" s="6">
        <v>42887</v>
      </c>
      <c r="G797" s="4" t="s">
        <v>605</v>
      </c>
      <c r="H797" s="9">
        <v>4</v>
      </c>
      <c r="I797" s="6">
        <v>42894</v>
      </c>
      <c r="J797" s="4" t="s">
        <v>981</v>
      </c>
      <c r="K797" s="10" t="s">
        <v>2214</v>
      </c>
      <c r="L797" s="7">
        <f>_xll.AtlasFormulas.AtlasFunctions.AtlasBalance("PROD",DataAreaId,"T.LedgerTrans","Sum|AmountMST|0","","","","","","","AccountNum|Voucher","120010",$J797)</f>
        <v>34</v>
      </c>
      <c r="M797">
        <f>_xll.AtlasFormulas.AtlasFunctions.AtlasBalance("PROD",DataAreaId,"T.LedgerTrans","Sum|AmountMST|0","","","","","","","AccountNum|Voucher","120010",$K797)</f>
        <v>-34</v>
      </c>
    </row>
    <row r="798" spans="1:13" x14ac:dyDescent="0.25">
      <c r="A798" s="4" t="s">
        <v>221</v>
      </c>
      <c r="B798" s="7" t="str">
        <f>_xll.AtlasFormulas.AtlasFunctions.AtlasTable("PROD",DataAreaId,"T.SalesTable","%CustAccount","","","","","","","SalesId",$A798)</f>
        <v>364-000109</v>
      </c>
      <c r="C798" s="7" t="str">
        <f>_xll.AtlasFormulas.AtlasFunctions.AtlasTable("PROD",DataAreaId,"T.CustTable","%Name","","","","","","","AccountNum",$B798)</f>
        <v>De Meerlanden Infrabeheer</v>
      </c>
      <c r="D798" s="4" t="s">
        <v>222</v>
      </c>
      <c r="E798" s="4" t="s">
        <v>223</v>
      </c>
      <c r="F798" s="6">
        <v>42767</v>
      </c>
      <c r="G798" s="4" t="s">
        <v>605</v>
      </c>
      <c r="H798" s="9">
        <v>12</v>
      </c>
      <c r="I798" s="6">
        <v>42774</v>
      </c>
      <c r="J798" s="4" t="s">
        <v>982</v>
      </c>
      <c r="K798" s="10" t="s">
        <v>1623</v>
      </c>
      <c r="L798" s="7">
        <f>_xll.AtlasFormulas.AtlasFunctions.AtlasBalance("PROD",DataAreaId,"T.LedgerTrans","Sum|AmountMST|0","","","","","","","AccountNum|Voucher","120010",$J798)</f>
        <v>71.400000000000006</v>
      </c>
      <c r="M798">
        <f>_xll.AtlasFormulas.AtlasFunctions.AtlasBalance("PROD",DataAreaId,"T.LedgerTrans","Sum|AmountMST|0","","","","","","","AccountNum|Voucher","120010",$K798)</f>
        <v>-71.400000000000006</v>
      </c>
    </row>
    <row r="799" spans="1:13" x14ac:dyDescent="0.25">
      <c r="A799" s="4" t="s">
        <v>224</v>
      </c>
      <c r="B799" s="7" t="str">
        <f>_xll.AtlasFormulas.AtlasFunctions.AtlasTable("PROD",DataAreaId,"T.SalesTable","%CustAccount","","","","","","","SalesId",$A799)</f>
        <v>364-000125</v>
      </c>
      <c r="C799" s="7" t="str">
        <f>_xll.AtlasFormulas.AtlasFunctions.AtlasTable("PROD",DataAreaId,"T.CustTable","%Name","","","","","","","AccountNum",$B799)</f>
        <v>Ooms Construction B.V.</v>
      </c>
      <c r="D799" s="4" t="s">
        <v>222</v>
      </c>
      <c r="E799" s="4" t="s">
        <v>223</v>
      </c>
      <c r="F799" s="6">
        <v>42775</v>
      </c>
      <c r="G799" s="4" t="s">
        <v>605</v>
      </c>
      <c r="H799" s="9">
        <v>5</v>
      </c>
      <c r="I799" s="6">
        <v>42776</v>
      </c>
      <c r="J799" s="4" t="s">
        <v>983</v>
      </c>
      <c r="K799" s="10" t="s">
        <v>1650</v>
      </c>
      <c r="L799" s="7">
        <f>_xll.AtlasFormulas.AtlasFunctions.AtlasBalance("PROD",DataAreaId,"T.LedgerTrans","Sum|AmountMST|0","","","","","","","AccountNum|Voucher","120010",$J799)</f>
        <v>129.81</v>
      </c>
      <c r="M799">
        <f>_xll.AtlasFormulas.AtlasFunctions.AtlasBalance("PROD",DataAreaId,"T.LedgerTrans","Sum|AmountMST|0","","","","","","","AccountNum|Voucher","120010",$K799)</f>
        <v>-129.81</v>
      </c>
    </row>
    <row r="800" spans="1:13" x14ac:dyDescent="0.25">
      <c r="A800" s="4" t="s">
        <v>226</v>
      </c>
      <c r="B800" s="7" t="str">
        <f>_xll.AtlasFormulas.AtlasFunctions.AtlasTable("PROD",DataAreaId,"T.SalesTable","%CustAccount","","","","","","","SalesId",$A800)</f>
        <v>364-000026</v>
      </c>
      <c r="C800" s="7" t="str">
        <f>_xll.AtlasFormulas.AtlasFunctions.AtlasTable("PROD",DataAreaId,"T.CustTable","%Name","","","","","","","AccountNum",$B800)</f>
        <v>BAM Infra Regionaal Amsterdam</v>
      </c>
      <c r="D800" s="4" t="s">
        <v>222</v>
      </c>
      <c r="E800" s="4" t="s">
        <v>223</v>
      </c>
      <c r="F800" s="6">
        <v>42790</v>
      </c>
      <c r="G800" s="4" t="s">
        <v>605</v>
      </c>
      <c r="H800" s="9">
        <v>3</v>
      </c>
      <c r="I800" s="6">
        <v>42793</v>
      </c>
      <c r="J800" s="4" t="s">
        <v>984</v>
      </c>
      <c r="K800" s="10" t="s">
        <v>1682</v>
      </c>
      <c r="L800" s="7">
        <f>_xll.AtlasFormulas.AtlasFunctions.AtlasBalance("PROD",DataAreaId,"T.LedgerTrans","Sum|AmountMST|0","","","","","","","AccountNum|Voucher","120010",$J800)</f>
        <v>206.85</v>
      </c>
      <c r="M800">
        <f>_xll.AtlasFormulas.AtlasFunctions.AtlasBalance("PROD",DataAreaId,"T.LedgerTrans","Sum|AmountMST|0","","","","","","","AccountNum|Voucher","120010",$K800)</f>
        <v>-206.85</v>
      </c>
    </row>
    <row r="801" spans="1:13" x14ac:dyDescent="0.25">
      <c r="A801" s="4" t="s">
        <v>225</v>
      </c>
      <c r="B801" s="7" t="str">
        <f>_xll.AtlasFormulas.AtlasFunctions.AtlasTable("PROD",DataAreaId,"T.SalesTable","%CustAccount","","","","","","","SalesId",$A801)</f>
        <v>364-000125</v>
      </c>
      <c r="C801" s="7" t="str">
        <f>_xll.AtlasFormulas.AtlasFunctions.AtlasTable("PROD",DataAreaId,"T.CustTable","%Name","","","","","","","AccountNum",$B801)</f>
        <v>Ooms Construction B.V.</v>
      </c>
      <c r="D801" s="4" t="s">
        <v>222</v>
      </c>
      <c r="E801" s="4" t="s">
        <v>223</v>
      </c>
      <c r="F801" s="6">
        <v>42782</v>
      </c>
      <c r="G801" s="4" t="s">
        <v>605</v>
      </c>
      <c r="H801" s="9">
        <v>3</v>
      </c>
      <c r="I801" s="6">
        <v>42790</v>
      </c>
      <c r="J801" s="4" t="s">
        <v>985</v>
      </c>
      <c r="K801" s="10" t="s">
        <v>2453</v>
      </c>
      <c r="L801" s="7">
        <f>_xll.AtlasFormulas.AtlasFunctions.AtlasBalance("PROD",DataAreaId,"T.LedgerTrans","Sum|AmountMST|0","","","","","","","AccountNum|Voucher","120010",$J801)</f>
        <v>0</v>
      </c>
      <c r="M801">
        <f>_xll.AtlasFormulas.AtlasFunctions.AtlasBalance("PROD",DataAreaId,"T.LedgerTrans","Sum|AmountMST|0","","","","","","","AccountNum|Voucher","120010",$K801)</f>
        <v>0</v>
      </c>
    </row>
    <row r="802" spans="1:13" x14ac:dyDescent="0.25">
      <c r="A802" s="4" t="s">
        <v>227</v>
      </c>
      <c r="B802" s="7" t="str">
        <f>_xll.AtlasFormulas.AtlasFunctions.AtlasTable("PROD",DataAreaId,"T.SalesTable","%CustAccount","","","","","","","SalesId",$A802)</f>
        <v>364-000026</v>
      </c>
      <c r="C802" s="7" t="str">
        <f>_xll.AtlasFormulas.AtlasFunctions.AtlasTable("PROD",DataAreaId,"T.CustTable","%Name","","","","","","","AccountNum",$B802)</f>
        <v>BAM Infra Regionaal Amsterdam</v>
      </c>
      <c r="D802" s="4" t="s">
        <v>222</v>
      </c>
      <c r="E802" s="4" t="s">
        <v>223</v>
      </c>
      <c r="F802" s="6">
        <v>42801</v>
      </c>
      <c r="G802" s="4" t="s">
        <v>605</v>
      </c>
      <c r="H802" s="9">
        <v>3</v>
      </c>
      <c r="I802" s="6">
        <v>42804</v>
      </c>
      <c r="J802" s="4" t="s">
        <v>986</v>
      </c>
      <c r="K802" s="10" t="s">
        <v>1723</v>
      </c>
      <c r="L802" s="7">
        <f>_xll.AtlasFormulas.AtlasFunctions.AtlasBalance("PROD",DataAreaId,"T.LedgerTrans","Sum|AmountMST|0","","","","","","","AccountNum|Voucher","120010",$J802)</f>
        <v>206.85</v>
      </c>
      <c r="M802">
        <f>_xll.AtlasFormulas.AtlasFunctions.AtlasBalance("PROD",DataAreaId,"T.LedgerTrans","Sum|AmountMST|0","","","","","","","AccountNum|Voucher","120010",$K802)</f>
        <v>-212.51</v>
      </c>
    </row>
    <row r="803" spans="1:13" x14ac:dyDescent="0.25">
      <c r="A803" s="4" t="s">
        <v>227</v>
      </c>
      <c r="B803" s="7" t="str">
        <f>_xll.AtlasFormulas.AtlasFunctions.AtlasTable("PROD",DataAreaId,"T.SalesTable","%CustAccount","","","","","","","SalesId",$A803)</f>
        <v>364-000026</v>
      </c>
      <c r="C803" s="7" t="str">
        <f>_xll.AtlasFormulas.AtlasFunctions.AtlasTable("PROD",DataAreaId,"T.CustTable","%Name","","","","","","","AccountNum",$B803)</f>
        <v>BAM Infra Regionaal Amsterdam</v>
      </c>
      <c r="D803" s="4" t="s">
        <v>222</v>
      </c>
      <c r="E803" s="4" t="s">
        <v>223</v>
      </c>
      <c r="F803" s="6">
        <v>42801</v>
      </c>
      <c r="G803" s="4" t="s">
        <v>605</v>
      </c>
      <c r="H803" s="9">
        <v>1</v>
      </c>
      <c r="I803" s="6">
        <v>42804</v>
      </c>
      <c r="J803" s="4" t="s">
        <v>987</v>
      </c>
      <c r="K803" s="10" t="s">
        <v>1723</v>
      </c>
      <c r="L803" s="7">
        <f>_xll.AtlasFormulas.AtlasFunctions.AtlasBalance("PROD",DataAreaId,"T.LedgerTrans","Sum|AmountMST|0","","","","","","","AccountNum|Voucher","120010",$J803)</f>
        <v>5.66</v>
      </c>
      <c r="M803">
        <f>_xll.AtlasFormulas.AtlasFunctions.AtlasBalance("PROD",DataAreaId,"T.LedgerTrans","Sum|AmountMST|0","","","","","","","AccountNum|Voucher","120010",$K803)</f>
        <v>-212.51</v>
      </c>
    </row>
    <row r="804" spans="1:13" x14ac:dyDescent="0.25">
      <c r="A804" s="4" t="s">
        <v>227</v>
      </c>
      <c r="B804" s="7" t="str">
        <f>_xll.AtlasFormulas.AtlasFunctions.AtlasTable("PROD",DataAreaId,"T.SalesTable","%CustAccount","","","","","","","SalesId",$A804)</f>
        <v>364-000026</v>
      </c>
      <c r="C804" s="7" t="str">
        <f>_xll.AtlasFormulas.AtlasFunctions.AtlasTable("PROD",DataAreaId,"T.CustTable","%Name","","","","","","","AccountNum",$B804)</f>
        <v>BAM Infra Regionaal Amsterdam</v>
      </c>
      <c r="D804" s="4" t="s">
        <v>228</v>
      </c>
      <c r="E804" s="4" t="s">
        <v>229</v>
      </c>
      <c r="F804" s="6">
        <v>42801</v>
      </c>
      <c r="G804" s="4" t="s">
        <v>605</v>
      </c>
      <c r="H804" s="9">
        <v>10</v>
      </c>
      <c r="I804" s="6">
        <v>42804</v>
      </c>
      <c r="J804" s="4" t="s">
        <v>986</v>
      </c>
      <c r="K804" s="10" t="s">
        <v>1723</v>
      </c>
      <c r="L804" s="7">
        <f>_xll.AtlasFormulas.AtlasFunctions.AtlasBalance("PROD",DataAreaId,"T.LedgerTrans","Sum|AmountMST|0","","","","","","","AccountNum|Voucher","120010",$J804)</f>
        <v>206.85</v>
      </c>
      <c r="M804">
        <f>_xll.AtlasFormulas.AtlasFunctions.AtlasBalance("PROD",DataAreaId,"T.LedgerTrans","Sum|AmountMST|0","","","","","","","AccountNum|Voucher","120010",$K804)</f>
        <v>-212.51</v>
      </c>
    </row>
    <row r="805" spans="1:13" x14ac:dyDescent="0.25">
      <c r="A805" s="4" t="s">
        <v>231</v>
      </c>
      <c r="B805" s="7" t="str">
        <f>_xll.AtlasFormulas.AtlasFunctions.AtlasTable("PROD",DataAreaId,"T.SalesTable","%CustAccount","","","","","","","SalesId",$A805)</f>
        <v>364-000125</v>
      </c>
      <c r="C805" s="7" t="str">
        <f>_xll.AtlasFormulas.AtlasFunctions.AtlasTable("PROD",DataAreaId,"T.CustTable","%Name","","","","","","","AccountNum",$B805)</f>
        <v>Ooms Construction B.V.</v>
      </c>
      <c r="D805" s="4" t="s">
        <v>228</v>
      </c>
      <c r="E805" s="4" t="s">
        <v>229</v>
      </c>
      <c r="F805" s="6">
        <v>42804</v>
      </c>
      <c r="G805" s="4" t="s">
        <v>605</v>
      </c>
      <c r="H805" s="9">
        <v>10</v>
      </c>
      <c r="I805" s="6">
        <v>42804</v>
      </c>
      <c r="J805" s="4" t="s">
        <v>988</v>
      </c>
      <c r="K805" s="10" t="s">
        <v>1719</v>
      </c>
      <c r="L805" s="7">
        <f>_xll.AtlasFormulas.AtlasFunctions.AtlasBalance("PROD",DataAreaId,"T.LedgerTrans","Sum|AmountMST|0","","","","","","","AccountNum|Voucher","120010",$J805)</f>
        <v>189</v>
      </c>
      <c r="M805">
        <f>_xll.AtlasFormulas.AtlasFunctions.AtlasBalance("PROD",DataAreaId,"T.LedgerTrans","Sum|AmountMST|0","","","","","","","AccountNum|Voucher","120010",$K805)</f>
        <v>-189</v>
      </c>
    </row>
    <row r="806" spans="1:13" x14ac:dyDescent="0.25">
      <c r="A806" s="4" t="s">
        <v>225</v>
      </c>
      <c r="B806" s="7" t="str">
        <f>_xll.AtlasFormulas.AtlasFunctions.AtlasTable("PROD",DataAreaId,"T.SalesTable","%CustAccount","","","","","","","SalesId",$A806)</f>
        <v>364-000125</v>
      </c>
      <c r="C806" s="7" t="str">
        <f>_xll.AtlasFormulas.AtlasFunctions.AtlasTable("PROD",DataAreaId,"T.CustTable","%Name","","","","","","","AccountNum",$B806)</f>
        <v>Ooms Construction B.V.</v>
      </c>
      <c r="D806" s="4" t="s">
        <v>228</v>
      </c>
      <c r="E806" s="4" t="s">
        <v>229</v>
      </c>
      <c r="F806" s="6">
        <v>42782</v>
      </c>
      <c r="G806" s="4" t="s">
        <v>605</v>
      </c>
      <c r="H806" s="9">
        <v>10</v>
      </c>
      <c r="I806" s="6">
        <v>42790</v>
      </c>
      <c r="J806" s="4" t="s">
        <v>985</v>
      </c>
      <c r="K806" s="10" t="s">
        <v>2453</v>
      </c>
      <c r="L806" s="7">
        <f>_xll.AtlasFormulas.AtlasFunctions.AtlasBalance("PROD",DataAreaId,"T.LedgerTrans","Sum|AmountMST|0","","","","","","","AccountNum|Voucher","120010",$J806)</f>
        <v>0</v>
      </c>
      <c r="M806">
        <f>_xll.AtlasFormulas.AtlasFunctions.AtlasBalance("PROD",DataAreaId,"T.LedgerTrans","Sum|AmountMST|0","","","","","","","AccountNum|Voucher","120010",$K806)</f>
        <v>0</v>
      </c>
    </row>
    <row r="807" spans="1:13" x14ac:dyDescent="0.25">
      <c r="A807" s="4" t="s">
        <v>230</v>
      </c>
      <c r="B807" s="7" t="str">
        <f>_xll.AtlasFormulas.AtlasFunctions.AtlasTable("PROD",DataAreaId,"T.SalesTable","%CustAccount","","","","","","","SalesId",$A807)</f>
        <v>364-000073</v>
      </c>
      <c r="C807" s="7" t="str">
        <f>_xll.AtlasFormulas.AtlasFunctions.AtlasTable("PROD",DataAreaId,"T.CustTable","%Name","","","","","","","AccountNum",$B807)</f>
        <v>Aannemersbedrijf Luteijn &amp; Dijkstal</v>
      </c>
      <c r="D807" s="4" t="s">
        <v>228</v>
      </c>
      <c r="E807" s="4" t="s">
        <v>229</v>
      </c>
      <c r="F807" s="6">
        <v>42786</v>
      </c>
      <c r="G807" s="4" t="s">
        <v>605</v>
      </c>
      <c r="H807" s="9">
        <v>21</v>
      </c>
      <c r="I807" s="6">
        <v>42790</v>
      </c>
      <c r="J807" s="4" t="s">
        <v>989</v>
      </c>
      <c r="K807" s="10" t="s">
        <v>2454</v>
      </c>
      <c r="L807" s="7">
        <f>_xll.AtlasFormulas.AtlasFunctions.AtlasBalance("PROD",DataAreaId,"T.LedgerTrans","Sum|AmountMST|0","","","","","","","AccountNum|Voucher","120010",$J807)</f>
        <v>0</v>
      </c>
      <c r="M807">
        <f>_xll.AtlasFormulas.AtlasFunctions.AtlasBalance("PROD",DataAreaId,"T.LedgerTrans","Sum|AmountMST|0","","","","","","","AccountNum|Voucher","120010",$K807)</f>
        <v>0</v>
      </c>
    </row>
    <row r="808" spans="1:13" x14ac:dyDescent="0.25">
      <c r="A808" s="4" t="s">
        <v>226</v>
      </c>
      <c r="B808" s="7" t="str">
        <f>_xll.AtlasFormulas.AtlasFunctions.AtlasTable("PROD",DataAreaId,"T.SalesTable","%CustAccount","","","","","","","SalesId",$A808)</f>
        <v>364-000026</v>
      </c>
      <c r="C808" s="7" t="str">
        <f>_xll.AtlasFormulas.AtlasFunctions.AtlasTable("PROD",DataAreaId,"T.CustTable","%Name","","","","","","","AccountNum",$B808)</f>
        <v>BAM Infra Regionaal Amsterdam</v>
      </c>
      <c r="D808" s="4" t="s">
        <v>228</v>
      </c>
      <c r="E808" s="4" t="s">
        <v>229</v>
      </c>
      <c r="F808" s="6">
        <v>42790</v>
      </c>
      <c r="G808" s="4" t="s">
        <v>605</v>
      </c>
      <c r="H808" s="9">
        <v>10</v>
      </c>
      <c r="I808" s="6">
        <v>42793</v>
      </c>
      <c r="J808" s="4" t="s">
        <v>984</v>
      </c>
      <c r="K808" s="10" t="s">
        <v>1682</v>
      </c>
      <c r="L808" s="7">
        <f>_xll.AtlasFormulas.AtlasFunctions.AtlasBalance("PROD",DataAreaId,"T.LedgerTrans","Sum|AmountMST|0","","","","","","","AccountNum|Voucher","120010",$J808)</f>
        <v>206.85</v>
      </c>
      <c r="M808">
        <f>_xll.AtlasFormulas.AtlasFunctions.AtlasBalance("PROD",DataAreaId,"T.LedgerTrans","Sum|AmountMST|0","","","","","","","AccountNum|Voucher","120010",$K808)</f>
        <v>-206.85</v>
      </c>
    </row>
    <row r="809" spans="1:13" x14ac:dyDescent="0.25">
      <c r="A809" s="4" t="s">
        <v>224</v>
      </c>
      <c r="B809" s="7" t="str">
        <f>_xll.AtlasFormulas.AtlasFunctions.AtlasTable("PROD",DataAreaId,"T.SalesTable","%CustAccount","","","","","","","SalesId",$A809)</f>
        <v>364-000125</v>
      </c>
      <c r="C809" s="7" t="str">
        <f>_xll.AtlasFormulas.AtlasFunctions.AtlasTable("PROD",DataAreaId,"T.CustTable","%Name","","","","","","","AccountNum",$B809)</f>
        <v>Ooms Construction B.V.</v>
      </c>
      <c r="D809" s="4" t="s">
        <v>228</v>
      </c>
      <c r="E809" s="4" t="s">
        <v>229</v>
      </c>
      <c r="F809" s="6">
        <v>42775</v>
      </c>
      <c r="G809" s="4" t="s">
        <v>605</v>
      </c>
      <c r="H809" s="9">
        <v>5</v>
      </c>
      <c r="I809" s="6">
        <v>42776</v>
      </c>
      <c r="J809" s="4" t="s">
        <v>983</v>
      </c>
      <c r="K809" s="10" t="s">
        <v>1650</v>
      </c>
      <c r="L809" s="7">
        <f>_xll.AtlasFormulas.AtlasFunctions.AtlasBalance("PROD",DataAreaId,"T.LedgerTrans","Sum|AmountMST|0","","","","","","","AccountNum|Voucher","120010",$J809)</f>
        <v>129.81</v>
      </c>
      <c r="M809">
        <f>_xll.AtlasFormulas.AtlasFunctions.AtlasBalance("PROD",DataAreaId,"T.LedgerTrans","Sum|AmountMST|0","","","","","","","AccountNum|Voucher","120010",$K809)</f>
        <v>-129.81</v>
      </c>
    </row>
    <row r="810" spans="1:13" x14ac:dyDescent="0.25">
      <c r="A810" s="4" t="s">
        <v>232</v>
      </c>
      <c r="B810" s="7" t="str">
        <f>_xll.AtlasFormulas.AtlasFunctions.AtlasTable("PROD",DataAreaId,"T.SalesTable","%CustAccount","","","","","","","SalesId",$A810)</f>
        <v>364-000126</v>
      </c>
      <c r="C810" s="7" t="str">
        <f>_xll.AtlasFormulas.AtlasFunctions.AtlasTable("PROD",DataAreaId,"T.CustTable","%Name","","","","","","","AccountNum",$B810)</f>
        <v>Van Doorn Geldermalsen B.V.</v>
      </c>
      <c r="D810" s="4" t="s">
        <v>90</v>
      </c>
      <c r="E810" s="4" t="s">
        <v>91</v>
      </c>
      <c r="F810" s="6">
        <v>42793</v>
      </c>
      <c r="G810" s="4" t="s">
        <v>605</v>
      </c>
      <c r="H810" s="9">
        <v>2700</v>
      </c>
      <c r="I810" s="6">
        <v>42797</v>
      </c>
      <c r="J810" s="4" t="s">
        <v>990</v>
      </c>
      <c r="K810" s="10" t="s">
        <v>1696</v>
      </c>
      <c r="L810" s="7">
        <f>_xll.AtlasFormulas.AtlasFunctions.AtlasBalance("PROD",DataAreaId,"T.LedgerTrans","Sum|AmountMST|0","","","","","","","AccountNum|Voucher","120010",$J810)</f>
        <v>3780</v>
      </c>
      <c r="M810">
        <f>_xll.AtlasFormulas.AtlasFunctions.AtlasBalance("PROD",DataAreaId,"T.LedgerTrans","Sum|AmountMST|0","","","","","","","AccountNum|Voucher","120010",$K810)</f>
        <v>-3780</v>
      </c>
    </row>
    <row r="811" spans="1:13" x14ac:dyDescent="0.25">
      <c r="A811" s="4" t="s">
        <v>183</v>
      </c>
      <c r="B811" s="7" t="str">
        <f>_xll.AtlasFormulas.AtlasFunctions.AtlasTable("PROD",DataAreaId,"T.SalesTable","%CustAccount","","","","","","","SalesId",$A811)</f>
        <v>364-000011</v>
      </c>
      <c r="C811" s="7" t="str">
        <f>_xll.AtlasFormulas.AtlasFunctions.AtlasTable("PROD",DataAreaId,"T.CustTable","%Name","","","","","","","AccountNum",$B811)</f>
        <v>Fortius B.K.International bvba</v>
      </c>
      <c r="D811" s="4" t="s">
        <v>72</v>
      </c>
      <c r="E811" s="4" t="s">
        <v>73</v>
      </c>
      <c r="F811" s="6">
        <v>42872</v>
      </c>
      <c r="G811" s="4" t="s">
        <v>605</v>
      </c>
      <c r="H811" s="9">
        <v>682.5</v>
      </c>
      <c r="I811" s="6">
        <v>42872</v>
      </c>
      <c r="J811" s="4" t="s">
        <v>991</v>
      </c>
      <c r="K811" s="10" t="s">
        <v>2092</v>
      </c>
      <c r="L811" s="7">
        <f>_xll.AtlasFormulas.AtlasFunctions.AtlasBalance("PROD",DataAreaId,"T.LedgerTrans","Sum|AmountMST|0","","","","","","","AccountNum|Voucher","120010",$J811)</f>
        <v>24410.85</v>
      </c>
      <c r="M811">
        <f>_xll.AtlasFormulas.AtlasFunctions.AtlasBalance("PROD",DataAreaId,"T.LedgerTrans","Sum|AmountMST|0","","","","","","","AccountNum|Voucher","120010",$K811)</f>
        <v>-24410.85</v>
      </c>
    </row>
    <row r="812" spans="1:13" x14ac:dyDescent="0.25">
      <c r="A812" s="4" t="s">
        <v>188</v>
      </c>
      <c r="B812" s="7" t="str">
        <f>_xll.AtlasFormulas.AtlasFunctions.AtlasTable("PROD",DataAreaId,"T.SalesTable","%CustAccount","","","","","","","SalesId",$A812)</f>
        <v>364-000011</v>
      </c>
      <c r="C812" s="7" t="str">
        <f>_xll.AtlasFormulas.AtlasFunctions.AtlasTable("PROD",DataAreaId,"T.CustTable","%Name","","","","","","","AccountNum",$B812)</f>
        <v>Fortius B.K.International bvba</v>
      </c>
      <c r="D812" s="4" t="s">
        <v>72</v>
      </c>
      <c r="E812" s="4" t="s">
        <v>73</v>
      </c>
      <c r="F812" s="6">
        <v>42894</v>
      </c>
      <c r="G812" s="4" t="s">
        <v>605</v>
      </c>
      <c r="H812" s="9">
        <v>1267.5</v>
      </c>
      <c r="I812" s="6">
        <v>42900</v>
      </c>
      <c r="J812" s="4" t="s">
        <v>992</v>
      </c>
      <c r="K812" s="10" t="s">
        <v>2455</v>
      </c>
      <c r="L812" s="7">
        <f>_xll.AtlasFormulas.AtlasFunctions.AtlasBalance("PROD",DataAreaId,"T.LedgerTrans","Sum|AmountMST|0","","","","","","","AccountNum|Voucher","120010",$J812)</f>
        <v>0</v>
      </c>
      <c r="M812">
        <f>_xll.AtlasFormulas.AtlasFunctions.AtlasBalance("PROD",DataAreaId,"T.LedgerTrans","Sum|AmountMST|0","","","","","","","AccountNum|Voucher","120010",$K812)</f>
        <v>0</v>
      </c>
    </row>
    <row r="813" spans="1:13" x14ac:dyDescent="0.25">
      <c r="A813" s="4" t="s">
        <v>193</v>
      </c>
      <c r="B813" s="7" t="str">
        <f>_xll.AtlasFormulas.AtlasFunctions.AtlasTable("PROD",DataAreaId,"T.SalesTable","%CustAccount","","","","","","","SalesId",$A813)</f>
        <v>364-000011</v>
      </c>
      <c r="C813" s="7" t="str">
        <f>_xll.AtlasFormulas.AtlasFunctions.AtlasTable("PROD",DataAreaId,"T.CustTable","%Name","","","","","","","AccountNum",$B813)</f>
        <v>Fortius B.K.International bvba</v>
      </c>
      <c r="D813" s="4" t="s">
        <v>72</v>
      </c>
      <c r="E813" s="4" t="s">
        <v>73</v>
      </c>
      <c r="F813" s="6">
        <v>42886</v>
      </c>
      <c r="G813" s="4" t="s">
        <v>605</v>
      </c>
      <c r="H813" s="9">
        <v>292.5</v>
      </c>
      <c r="I813" s="6">
        <v>42886</v>
      </c>
      <c r="J813" s="4" t="s">
        <v>757</v>
      </c>
      <c r="K813" s="10" t="s">
        <v>2159</v>
      </c>
      <c r="L813" s="7">
        <f>_xll.AtlasFormulas.AtlasFunctions.AtlasBalance("PROD",DataAreaId,"T.LedgerTrans","Sum|AmountMST|0","","","","","","","AccountNum|Voucher","120010",$J813)</f>
        <v>18522</v>
      </c>
      <c r="M813">
        <f>_xll.AtlasFormulas.AtlasFunctions.AtlasBalance("PROD",DataAreaId,"T.LedgerTrans","Sum|AmountMST|0","","","","","","","AccountNum|Voucher","120010",$K813)</f>
        <v>-18522</v>
      </c>
    </row>
    <row r="814" spans="1:13" x14ac:dyDescent="0.25">
      <c r="A814" s="4" t="s">
        <v>196</v>
      </c>
      <c r="B814" s="7" t="str">
        <f>_xll.AtlasFormulas.AtlasFunctions.AtlasTable("PROD",DataAreaId,"T.SalesTable","%CustAccount","","","","","","","SalesId",$A814)</f>
        <v>364-000159</v>
      </c>
      <c r="C814" s="7" t="str">
        <f>_xll.AtlasFormulas.AtlasFunctions.AtlasTable("PROD",DataAreaId,"T.CustTable","%Name","","","","","","","AccountNum",$B814)</f>
        <v>QuakeShield B.V.</v>
      </c>
      <c r="D814" s="4" t="s">
        <v>194</v>
      </c>
      <c r="E814" s="4" t="s">
        <v>195</v>
      </c>
      <c r="F814" s="6">
        <v>42838</v>
      </c>
      <c r="G814" s="4" t="s">
        <v>605</v>
      </c>
      <c r="H814" s="9">
        <v>1</v>
      </c>
      <c r="I814" s="6">
        <v>42838</v>
      </c>
      <c r="J814" s="4" t="s">
        <v>708</v>
      </c>
      <c r="K814" s="10" t="s">
        <v>1912</v>
      </c>
      <c r="L814" s="7">
        <f>_xll.AtlasFormulas.AtlasFunctions.AtlasBalance("PROD",DataAreaId,"T.LedgerTrans","Sum|AmountMST|0","","","","","","","AccountNum|Voucher","120010",$J814)</f>
        <v>1118</v>
      </c>
      <c r="M814">
        <f>_xll.AtlasFormulas.AtlasFunctions.AtlasBalance("PROD",DataAreaId,"T.LedgerTrans","Sum|AmountMST|0","","","","","","","AccountNum|Voucher","120010",$K814)</f>
        <v>-1118</v>
      </c>
    </row>
    <row r="815" spans="1:13" x14ac:dyDescent="0.25">
      <c r="A815" s="4" t="s">
        <v>178</v>
      </c>
      <c r="B815" s="7" t="str">
        <f>_xll.AtlasFormulas.AtlasFunctions.AtlasTable("PROD",DataAreaId,"T.SalesTable","%CustAccount","","","","","","","SalesId",$A815)</f>
        <v>364-000069</v>
      </c>
      <c r="C815" s="7" t="str">
        <f>_xll.AtlasFormulas.AtlasFunctions.AtlasTable("PROD",DataAreaId,"T.CustTable","%Name","","","","","","","AccountNum",$B815)</f>
        <v>Sealteq Ivacon B.V.</v>
      </c>
      <c r="D815" s="4" t="s">
        <v>194</v>
      </c>
      <c r="E815" s="4" t="s">
        <v>195</v>
      </c>
      <c r="F815" s="6">
        <v>42823</v>
      </c>
      <c r="G815" s="4" t="s">
        <v>605</v>
      </c>
      <c r="H815" s="9">
        <v>1</v>
      </c>
      <c r="I815" s="6">
        <v>42823</v>
      </c>
      <c r="J815" s="4" t="s">
        <v>960</v>
      </c>
      <c r="K815" s="10" t="s">
        <v>1814</v>
      </c>
      <c r="L815" s="7">
        <f>_xll.AtlasFormulas.AtlasFunctions.AtlasBalance("PROD",DataAreaId,"T.LedgerTrans","Sum|AmountMST|0","","","","","","","AccountNum|Voucher","120010",$J815)</f>
        <v>4649.3999999999996</v>
      </c>
      <c r="M815">
        <f>_xll.AtlasFormulas.AtlasFunctions.AtlasBalance("PROD",DataAreaId,"T.LedgerTrans","Sum|AmountMST|0","","","","","","","AccountNum|Voucher","120010",$K815)</f>
        <v>-4649.3999999999996</v>
      </c>
    </row>
    <row r="816" spans="1:13" x14ac:dyDescent="0.25">
      <c r="A816" s="4" t="s">
        <v>198</v>
      </c>
      <c r="B816" s="7" t="str">
        <f>_xll.AtlasFormulas.AtlasFunctions.AtlasTable("PROD",DataAreaId,"T.SalesTable","%CustAccount","","","","","","","SalesId",$A816)</f>
        <v>364-000010</v>
      </c>
      <c r="C816" s="7" t="str">
        <f>_xll.AtlasFormulas.AtlasFunctions.AtlasTable("PROD",DataAreaId,"T.CustTable","%Name","","","","","","","AccountNum",$B816)</f>
        <v>Balm Uitwendige Wapening B.V.</v>
      </c>
      <c r="D816" s="4" t="s">
        <v>74</v>
      </c>
      <c r="E816" s="4" t="s">
        <v>75</v>
      </c>
      <c r="F816" s="6">
        <v>42902</v>
      </c>
      <c r="G816" s="4" t="s">
        <v>605</v>
      </c>
      <c r="H816" s="9">
        <v>660</v>
      </c>
      <c r="I816" s="6">
        <v>42902</v>
      </c>
      <c r="J816" s="4" t="s">
        <v>994</v>
      </c>
      <c r="K816" s="10" t="s">
        <v>2284</v>
      </c>
      <c r="L816" s="7">
        <f>_xll.AtlasFormulas.AtlasFunctions.AtlasBalance("PROD",DataAreaId,"T.LedgerTrans","Sum|AmountMST|0","","","","","","","AccountNum|Voucher","120010",$J816)</f>
        <v>1881</v>
      </c>
      <c r="M816">
        <f>_xll.AtlasFormulas.AtlasFunctions.AtlasBalance("PROD",DataAreaId,"T.LedgerTrans","Sum|AmountMST|0","","","","","","","AccountNum|Voucher","120010",$K816)</f>
        <v>-1881</v>
      </c>
    </row>
    <row r="817" spans="1:13" x14ac:dyDescent="0.25">
      <c r="A817" s="4" t="s">
        <v>197</v>
      </c>
      <c r="B817" s="7" t="str">
        <f>_xll.AtlasFormulas.AtlasFunctions.AtlasTable("PROD",DataAreaId,"T.SalesTable","%CustAccount","","","","","","","SalesId",$A817)</f>
        <v>364-000010</v>
      </c>
      <c r="C817" s="7" t="str">
        <f>_xll.AtlasFormulas.AtlasFunctions.AtlasTable("PROD",DataAreaId,"T.CustTable","%Name","","","","","","","AccountNum",$B817)</f>
        <v>Balm Uitwendige Wapening B.V.</v>
      </c>
      <c r="D817" s="4" t="s">
        <v>74</v>
      </c>
      <c r="E817" s="4" t="s">
        <v>75</v>
      </c>
      <c r="F817" s="6">
        <v>42893</v>
      </c>
      <c r="G817" s="4" t="s">
        <v>605</v>
      </c>
      <c r="H817" s="9">
        <v>574.20000000000005</v>
      </c>
      <c r="I817" s="6">
        <v>42894</v>
      </c>
      <c r="J817" s="4" t="s">
        <v>993</v>
      </c>
      <c r="K817" s="10" t="s">
        <v>2230</v>
      </c>
      <c r="L817" s="7">
        <f>_xll.AtlasFormulas.AtlasFunctions.AtlasBalance("PROD",DataAreaId,"T.LedgerTrans","Sum|AmountMST|0","","","","","","","AccountNum|Voucher","120010",$J817)</f>
        <v>1636.47</v>
      </c>
      <c r="M817">
        <f>_xll.AtlasFormulas.AtlasFunctions.AtlasBalance("PROD",DataAreaId,"T.LedgerTrans","Sum|AmountMST|0","","","","","","","AccountNum|Voucher","120010",$K817)</f>
        <v>-1636.47</v>
      </c>
    </row>
    <row r="818" spans="1:13" x14ac:dyDescent="0.25">
      <c r="A818" s="4" t="s">
        <v>200</v>
      </c>
      <c r="B818" s="7" t="str">
        <f>_xll.AtlasFormulas.AtlasFunctions.AtlasTable("PROD",DataAreaId,"T.SalesTable","%CustAccount","","","","","","","SalesId",$A818)</f>
        <v>364-000159</v>
      </c>
      <c r="C818" s="7" t="str">
        <f>_xll.AtlasFormulas.AtlasFunctions.AtlasTable("PROD",DataAreaId,"T.CustTable","%Name","","","","","","","AccountNum",$B818)</f>
        <v>QuakeShield B.V.</v>
      </c>
      <c r="D818" s="4" t="s">
        <v>78</v>
      </c>
      <c r="E818" s="4" t="s">
        <v>79</v>
      </c>
      <c r="F818" s="6">
        <v>42873</v>
      </c>
      <c r="G818" s="4" t="s">
        <v>605</v>
      </c>
      <c r="H818" s="9">
        <v>168</v>
      </c>
      <c r="I818" s="6">
        <v>42879</v>
      </c>
      <c r="J818" s="4" t="s">
        <v>817</v>
      </c>
      <c r="K818" s="10" t="s">
        <v>2436</v>
      </c>
      <c r="L818" s="7">
        <f>_xll.AtlasFormulas.AtlasFunctions.AtlasBalance("PROD",DataAreaId,"T.LedgerTrans","Sum|AmountMST|0","","","","","","","AccountNum|Voucher","120010",$J818)</f>
        <v>0</v>
      </c>
      <c r="M818">
        <f>_xll.AtlasFormulas.AtlasFunctions.AtlasBalance("PROD",DataAreaId,"T.LedgerTrans","Sum|AmountMST|0","","","","","","","AccountNum|Voucher","120010",$K818)</f>
        <v>0</v>
      </c>
    </row>
    <row r="819" spans="1:13" x14ac:dyDescent="0.25">
      <c r="A819" s="4" t="s">
        <v>178</v>
      </c>
      <c r="B819" s="7" t="str">
        <f>_xll.AtlasFormulas.AtlasFunctions.AtlasTable("PROD",DataAreaId,"T.SalesTable","%CustAccount","","","","","","","SalesId",$A819)</f>
        <v>364-000069</v>
      </c>
      <c r="C819" s="7" t="str">
        <f>_xll.AtlasFormulas.AtlasFunctions.AtlasTable("PROD",DataAreaId,"T.CustTable","%Name","","","","","","","AccountNum",$B819)</f>
        <v>Sealteq Ivacon B.V.</v>
      </c>
      <c r="D819" s="4" t="s">
        <v>78</v>
      </c>
      <c r="E819" s="4" t="s">
        <v>79</v>
      </c>
      <c r="F819" s="6">
        <v>42823</v>
      </c>
      <c r="G819" s="4" t="s">
        <v>605</v>
      </c>
      <c r="H819" s="9">
        <v>172</v>
      </c>
      <c r="I819" s="6">
        <v>42823</v>
      </c>
      <c r="J819" s="4" t="s">
        <v>960</v>
      </c>
      <c r="K819" s="10" t="s">
        <v>1814</v>
      </c>
      <c r="L819" s="7">
        <f>_xll.AtlasFormulas.AtlasFunctions.AtlasBalance("PROD",DataAreaId,"T.LedgerTrans","Sum|AmountMST|0","","","","","","","AccountNum|Voucher","120010",$J819)</f>
        <v>4649.3999999999996</v>
      </c>
      <c r="M819">
        <f>_xll.AtlasFormulas.AtlasFunctions.AtlasBalance("PROD",DataAreaId,"T.LedgerTrans","Sum|AmountMST|0","","","","","","","AccountNum|Voucher","120010",$K819)</f>
        <v>-4649.3999999999996</v>
      </c>
    </row>
    <row r="820" spans="1:13" x14ac:dyDescent="0.25">
      <c r="A820" s="4" t="s">
        <v>199</v>
      </c>
      <c r="B820" s="7" t="str">
        <f>_xll.AtlasFormulas.AtlasFunctions.AtlasTable("PROD",DataAreaId,"T.SalesTable","%CustAccount","","","","","","","SalesId",$A820)</f>
        <v>364-000159</v>
      </c>
      <c r="C820" s="7" t="str">
        <f>_xll.AtlasFormulas.AtlasFunctions.AtlasTable("PROD",DataAreaId,"T.CustTable","%Name","","","","","","","AccountNum",$B820)</f>
        <v>QuakeShield B.V.</v>
      </c>
      <c r="D820" s="4" t="s">
        <v>78</v>
      </c>
      <c r="E820" s="4" t="s">
        <v>79</v>
      </c>
      <c r="F820" s="6">
        <v>42838</v>
      </c>
      <c r="G820" s="4" t="s">
        <v>605</v>
      </c>
      <c r="H820" s="9">
        <v>42</v>
      </c>
      <c r="I820" s="6">
        <v>42838</v>
      </c>
      <c r="J820" s="4" t="s">
        <v>995</v>
      </c>
      <c r="K820" s="10" t="s">
        <v>2456</v>
      </c>
      <c r="L820" s="7">
        <f>_xll.AtlasFormulas.AtlasFunctions.AtlasBalance("PROD",DataAreaId,"T.LedgerTrans","Sum|AmountMST|0","","","","","","","AccountNum|Voucher","120010",$J820)</f>
        <v>0</v>
      </c>
      <c r="M820">
        <f>_xll.AtlasFormulas.AtlasFunctions.AtlasBalance("PROD",DataAreaId,"T.LedgerTrans","Sum|AmountMST|0","","","","","","","AccountNum|Voucher","120010",$K820)</f>
        <v>0</v>
      </c>
    </row>
    <row r="821" spans="1:13" x14ac:dyDescent="0.25">
      <c r="A821" s="4" t="s">
        <v>204</v>
      </c>
      <c r="B821" s="7" t="str">
        <f>_xll.AtlasFormulas.AtlasFunctions.AtlasTable("PROD",DataAreaId,"T.SalesTable","%CustAccount","","","","","","","SalesId",$A821)</f>
        <v>364-000159</v>
      </c>
      <c r="C821" s="7" t="str">
        <f>_xll.AtlasFormulas.AtlasFunctions.AtlasTable("PROD",DataAreaId,"T.CustTable","%Name","","","","","","","AccountNum",$B821)</f>
        <v>QuakeShield B.V.</v>
      </c>
      <c r="D821" s="4" t="s">
        <v>80</v>
      </c>
      <c r="E821" s="4" t="s">
        <v>81</v>
      </c>
      <c r="F821" s="6">
        <v>42850</v>
      </c>
      <c r="G821" s="4" t="s">
        <v>605</v>
      </c>
      <c r="H821" s="9">
        <v>64</v>
      </c>
      <c r="I821" s="6">
        <v>42853</v>
      </c>
      <c r="J821" s="4" t="s">
        <v>700</v>
      </c>
      <c r="K821" s="10" t="s">
        <v>1936</v>
      </c>
      <c r="L821" s="7">
        <f>_xll.AtlasFormulas.AtlasFunctions.AtlasBalance("PROD",DataAreaId,"T.LedgerTrans","Sum|AmountMST|0","","","","","","","AccountNum|Voucher","120010",$J821)</f>
        <v>1030</v>
      </c>
      <c r="M821">
        <f>_xll.AtlasFormulas.AtlasFunctions.AtlasBalance("PROD",DataAreaId,"T.LedgerTrans","Sum|AmountMST|0","","","","","","","AccountNum|Voucher","120010",$K821)</f>
        <v>-1030</v>
      </c>
    </row>
    <row r="822" spans="1:13" x14ac:dyDescent="0.25">
      <c r="A822" s="4" t="s">
        <v>183</v>
      </c>
      <c r="B822" s="7" t="str">
        <f>_xll.AtlasFormulas.AtlasFunctions.AtlasTable("PROD",DataAreaId,"T.SalesTable","%CustAccount","","","","","","","SalesId",$A822)</f>
        <v>364-000011</v>
      </c>
      <c r="C822" s="7" t="str">
        <f>_xll.AtlasFormulas.AtlasFunctions.AtlasTable("PROD",DataAreaId,"T.CustTable","%Name","","","","","","","AccountNum",$B822)</f>
        <v>Fortius B.K.International bvba</v>
      </c>
      <c r="D822" s="4" t="s">
        <v>80</v>
      </c>
      <c r="E822" s="4" t="s">
        <v>81</v>
      </c>
      <c r="F822" s="6">
        <v>42872</v>
      </c>
      <c r="G822" s="4" t="s">
        <v>605</v>
      </c>
      <c r="H822" s="9">
        <v>855</v>
      </c>
      <c r="I822" s="6">
        <v>42872</v>
      </c>
      <c r="J822" s="4" t="s">
        <v>991</v>
      </c>
      <c r="K822" s="10" t="s">
        <v>2092</v>
      </c>
      <c r="L822" s="7">
        <f>_xll.AtlasFormulas.AtlasFunctions.AtlasBalance("PROD",DataAreaId,"T.LedgerTrans","Sum|AmountMST|0","","","","","","","AccountNum|Voucher","120010",$J822)</f>
        <v>24410.85</v>
      </c>
      <c r="M822">
        <f>_xll.AtlasFormulas.AtlasFunctions.AtlasBalance("PROD",DataAreaId,"T.LedgerTrans","Sum|AmountMST|0","","","","","","","AccountNum|Voucher","120010",$K822)</f>
        <v>-24410.85</v>
      </c>
    </row>
    <row r="823" spans="1:13" x14ac:dyDescent="0.25">
      <c r="A823" s="4" t="s">
        <v>205</v>
      </c>
      <c r="B823" s="7" t="str">
        <f>_xll.AtlasFormulas.AtlasFunctions.AtlasTable("PROD",DataAreaId,"T.SalesTable","%CustAccount","","","","","","","SalesId",$A823)</f>
        <v>364-000011</v>
      </c>
      <c r="C823" s="7" t="str">
        <f>_xll.AtlasFormulas.AtlasFunctions.AtlasTable("PROD",DataAreaId,"T.CustTable","%Name","","","","","","","AccountNum",$B823)</f>
        <v>Fortius B.K.International bvba</v>
      </c>
      <c r="D823" s="4" t="s">
        <v>80</v>
      </c>
      <c r="E823" s="4" t="s">
        <v>81</v>
      </c>
      <c r="F823" s="6">
        <v>42859</v>
      </c>
      <c r="G823" s="4" t="s">
        <v>605</v>
      </c>
      <c r="H823" s="9">
        <v>40</v>
      </c>
      <c r="I823" s="6">
        <v>42867</v>
      </c>
      <c r="J823" s="4" t="s">
        <v>996</v>
      </c>
      <c r="K823" s="10" t="s">
        <v>2035</v>
      </c>
      <c r="L823" s="7">
        <f>_xll.AtlasFormulas.AtlasFunctions.AtlasBalance("PROD",DataAreaId,"T.LedgerTrans","Sum|AmountMST|0","","","","","","","AccountNum|Voucher","120010",$J823)</f>
        <v>0</v>
      </c>
      <c r="M823">
        <f>_xll.AtlasFormulas.AtlasFunctions.AtlasBalance("PROD",DataAreaId,"T.LedgerTrans","Sum|AmountMST|0","","","","","","","AccountNum|Voucher","120010",$K823)</f>
        <v>-75</v>
      </c>
    </row>
    <row r="824" spans="1:13" x14ac:dyDescent="0.25">
      <c r="A824" s="4" t="s">
        <v>207</v>
      </c>
      <c r="B824" s="7" t="str">
        <f>_xll.AtlasFormulas.AtlasFunctions.AtlasTable("PROD",DataAreaId,"T.SalesTable","%CustAccount","","","","","","","SalesId",$A824)</f>
        <v>364-000159</v>
      </c>
      <c r="C824" s="7" t="str">
        <f>_xll.AtlasFormulas.AtlasFunctions.AtlasTable("PROD",DataAreaId,"T.CustTable","%Name","","","","","","","AccountNum",$B824)</f>
        <v>QuakeShield B.V.</v>
      </c>
      <c r="D824" s="4" t="s">
        <v>80</v>
      </c>
      <c r="E824" s="4" t="s">
        <v>81</v>
      </c>
      <c r="F824" s="6">
        <v>42884</v>
      </c>
      <c r="G824" s="4" t="s">
        <v>605</v>
      </c>
      <c r="H824" s="9">
        <v>120</v>
      </c>
      <c r="I824" s="6">
        <v>42886</v>
      </c>
      <c r="J824" s="4" t="s">
        <v>997</v>
      </c>
      <c r="K824" s="10" t="s">
        <v>2161</v>
      </c>
      <c r="L824" s="7">
        <f>_xll.AtlasFormulas.AtlasFunctions.AtlasBalance("PROD",DataAreaId,"T.LedgerTrans","Sum|AmountMST|0","","","","","","","AccountNum|Voucher","120010",$J824)</f>
        <v>1650</v>
      </c>
      <c r="M824">
        <f>_xll.AtlasFormulas.AtlasFunctions.AtlasBalance("PROD",DataAreaId,"T.LedgerTrans","Sum|AmountMST|0","","","","","","","AccountNum|Voucher","120010",$K824)</f>
        <v>-1650</v>
      </c>
    </row>
    <row r="825" spans="1:13" x14ac:dyDescent="0.25">
      <c r="A825" s="4" t="s">
        <v>206</v>
      </c>
      <c r="B825" s="7" t="str">
        <f>_xll.AtlasFormulas.AtlasFunctions.AtlasTable("PROD",DataAreaId,"T.SalesTable","%CustAccount","","","","","","","SalesId",$A825)</f>
        <v>364-000159</v>
      </c>
      <c r="C825" s="7" t="str">
        <f>_xll.AtlasFormulas.AtlasFunctions.AtlasTable("PROD",DataAreaId,"T.CustTable","%Name","","","","","","","AccountNum",$B825)</f>
        <v>QuakeShield B.V.</v>
      </c>
      <c r="D825" s="4" t="s">
        <v>80</v>
      </c>
      <c r="E825" s="4" t="s">
        <v>81</v>
      </c>
      <c r="F825" s="6">
        <v>42877</v>
      </c>
      <c r="G825" s="4" t="s">
        <v>605</v>
      </c>
      <c r="H825" s="9">
        <v>80</v>
      </c>
      <c r="I825" s="6">
        <v>42879</v>
      </c>
      <c r="J825" s="4" t="s">
        <v>998</v>
      </c>
      <c r="K825" s="10" t="s">
        <v>2457</v>
      </c>
      <c r="L825" s="7">
        <f>_xll.AtlasFormulas.AtlasFunctions.AtlasBalance("PROD",DataAreaId,"T.LedgerTrans","Sum|AmountMST|0","","","","","","","AccountNum|Voucher","120010",$J825)</f>
        <v>0</v>
      </c>
      <c r="M825">
        <f>_xll.AtlasFormulas.AtlasFunctions.AtlasBalance("PROD",DataAreaId,"T.LedgerTrans","Sum|AmountMST|0","","","","","","","AccountNum|Voucher","120010",$K825)</f>
        <v>0</v>
      </c>
    </row>
    <row r="826" spans="1:13" x14ac:dyDescent="0.25">
      <c r="A826" s="4" t="s">
        <v>186</v>
      </c>
      <c r="B826" s="7" t="str">
        <f>_xll.AtlasFormulas.AtlasFunctions.AtlasTable("PROD",DataAreaId,"T.SalesTable","%CustAccount","","","","","","","SalesId",$A826)</f>
        <v>364-000159</v>
      </c>
      <c r="C826" s="7" t="str">
        <f>_xll.AtlasFormulas.AtlasFunctions.AtlasTable("PROD",DataAreaId,"T.CustTable","%Name","","","","","","","AccountNum",$B826)</f>
        <v>QuakeShield B.V.</v>
      </c>
      <c r="D826" s="4" t="s">
        <v>80</v>
      </c>
      <c r="E826" s="4" t="s">
        <v>81</v>
      </c>
      <c r="F826" s="6">
        <v>42888</v>
      </c>
      <c r="G826" s="4" t="s">
        <v>605</v>
      </c>
      <c r="H826" s="9">
        <v>160</v>
      </c>
      <c r="I826" s="6">
        <v>42894</v>
      </c>
      <c r="J826" s="4" t="s">
        <v>999</v>
      </c>
      <c r="K826" s="10" t="s">
        <v>2200</v>
      </c>
      <c r="L826" s="7">
        <f>_xll.AtlasFormulas.AtlasFunctions.AtlasBalance("PROD",DataAreaId,"T.LedgerTrans","Sum|AmountMST|0","","","","","","","AccountNum|Voucher","120010",$J826)</f>
        <v>2200</v>
      </c>
      <c r="M826">
        <f>_xll.AtlasFormulas.AtlasFunctions.AtlasBalance("PROD",DataAreaId,"T.LedgerTrans","Sum|AmountMST|0","","","","","","","AccountNum|Voucher","120010",$K826)</f>
        <v>-3027.78</v>
      </c>
    </row>
    <row r="827" spans="1:13" x14ac:dyDescent="0.25">
      <c r="A827" s="4" t="s">
        <v>208</v>
      </c>
      <c r="B827" s="7" t="str">
        <f>_xll.AtlasFormulas.AtlasFunctions.AtlasTable("PROD",DataAreaId,"T.SalesTable","%CustAccount","","","","","","","SalesId",$A827)</f>
        <v>364-000011</v>
      </c>
      <c r="C827" s="7" t="str">
        <f>_xll.AtlasFormulas.AtlasFunctions.AtlasTable("PROD",DataAreaId,"T.CustTable","%Name","","","","","","","AccountNum",$B827)</f>
        <v>Fortius B.K.International bvba</v>
      </c>
      <c r="D827" s="4" t="s">
        <v>80</v>
      </c>
      <c r="E827" s="4" t="s">
        <v>81</v>
      </c>
      <c r="F827" s="6">
        <v>42894</v>
      </c>
      <c r="G827" s="4" t="s">
        <v>605</v>
      </c>
      <c r="H827" s="9">
        <v>960</v>
      </c>
      <c r="I827" s="6">
        <v>42900</v>
      </c>
      <c r="J827" s="4" t="s">
        <v>971</v>
      </c>
      <c r="K827" s="10" t="s">
        <v>2458</v>
      </c>
      <c r="L827" s="7">
        <f>_xll.AtlasFormulas.AtlasFunctions.AtlasBalance("PROD",DataAreaId,"T.LedgerTrans","Sum|AmountMST|0","","","","","","","AccountNum|Voucher","120010",$J827)</f>
        <v>0</v>
      </c>
      <c r="M827">
        <f>_xll.AtlasFormulas.AtlasFunctions.AtlasBalance("PROD",DataAreaId,"T.LedgerTrans","Sum|AmountMST|0","","","","","","","AccountNum|Voucher","120010",$K827)</f>
        <v>0</v>
      </c>
    </row>
    <row r="828" spans="1:13" x14ac:dyDescent="0.25">
      <c r="A828" s="4" t="s">
        <v>188</v>
      </c>
      <c r="B828" s="7" t="str">
        <f>_xll.AtlasFormulas.AtlasFunctions.AtlasTable("PROD",DataAreaId,"T.SalesTable","%CustAccount","","","","","","","SalesId",$A828)</f>
        <v>364-000011</v>
      </c>
      <c r="C828" s="7" t="str">
        <f>_xll.AtlasFormulas.AtlasFunctions.AtlasTable("PROD",DataAreaId,"T.CustTable","%Name","","","","","","","AccountNum",$B828)</f>
        <v>Fortius B.K.International bvba</v>
      </c>
      <c r="D828" s="4" t="s">
        <v>80</v>
      </c>
      <c r="E828" s="4" t="s">
        <v>81</v>
      </c>
      <c r="F828" s="6">
        <v>42894</v>
      </c>
      <c r="G828" s="4" t="s">
        <v>605</v>
      </c>
      <c r="H828" s="9">
        <v>400</v>
      </c>
      <c r="I828" s="6">
        <v>42900</v>
      </c>
      <c r="J828" s="4" t="s">
        <v>969</v>
      </c>
      <c r="K828" s="10" t="s">
        <v>2455</v>
      </c>
      <c r="L828" s="7">
        <f>_xll.AtlasFormulas.AtlasFunctions.AtlasBalance("PROD",DataAreaId,"T.LedgerTrans","Sum|AmountMST|0","","","","","","","AccountNum|Voucher","120010",$J828)</f>
        <v>0</v>
      </c>
      <c r="M828">
        <f>_xll.AtlasFormulas.AtlasFunctions.AtlasBalance("PROD",DataAreaId,"T.LedgerTrans","Sum|AmountMST|0","","","","","","","AccountNum|Voucher","120010",$K828)</f>
        <v>0</v>
      </c>
    </row>
    <row r="829" spans="1:13" x14ac:dyDescent="0.25">
      <c r="A829" s="4" t="s">
        <v>209</v>
      </c>
      <c r="B829" s="7" t="str">
        <f>_xll.AtlasFormulas.AtlasFunctions.AtlasTable("PROD",DataAreaId,"T.SalesTable","%CustAccount","","","","","","","SalesId",$A829)</f>
        <v>364-000011</v>
      </c>
      <c r="C829" s="7" t="str">
        <f>_xll.AtlasFormulas.AtlasFunctions.AtlasTable("PROD",DataAreaId,"T.CustTable","%Name","","","","","","","AccountNum",$B829)</f>
        <v>Fortius B.K.International bvba</v>
      </c>
      <c r="D829" s="4" t="s">
        <v>80</v>
      </c>
      <c r="E829" s="4" t="s">
        <v>81</v>
      </c>
      <c r="F829" s="6">
        <v>42906</v>
      </c>
      <c r="G829" s="4" t="s">
        <v>605</v>
      </c>
      <c r="H829" s="9">
        <v>960</v>
      </c>
      <c r="I829" s="6">
        <v>42906</v>
      </c>
      <c r="J829" s="4" t="s">
        <v>970</v>
      </c>
      <c r="K829" s="10" t="s">
        <v>2304</v>
      </c>
      <c r="L829" s="7">
        <f>_xll.AtlasFormulas.AtlasFunctions.AtlasBalance("PROD",DataAreaId,"T.LedgerTrans","Sum|AmountMST|0","","","","","","","AccountNum|Voucher","120010",$J829)</f>
        <v>11348.88</v>
      </c>
      <c r="M829">
        <f>_xll.AtlasFormulas.AtlasFunctions.AtlasBalance("PROD",DataAreaId,"T.LedgerTrans","Sum|AmountMST|0","","","","","","","AccountNum|Voucher","120010",$K829)</f>
        <v>-11348.88</v>
      </c>
    </row>
    <row r="830" spans="1:13" x14ac:dyDescent="0.25">
      <c r="A830" s="4" t="s">
        <v>172</v>
      </c>
      <c r="B830" s="7" t="str">
        <f>_xll.AtlasFormulas.AtlasFunctions.AtlasTable("PROD",DataAreaId,"T.SalesTable","%CustAccount","","","","","","","SalesId",$A830)</f>
        <v>364-000183</v>
      </c>
      <c r="C830" s="7" t="str">
        <f>_xll.AtlasFormulas.AtlasFunctions.AtlasTable("PROD",DataAreaId,"T.CustTable","%Name","","","","","","","AccountNum",$B830)</f>
        <v>Rodacal Beyem S.L</v>
      </c>
      <c r="D830" s="4" t="s">
        <v>173</v>
      </c>
      <c r="E830" s="4" t="s">
        <v>174</v>
      </c>
      <c r="F830" s="6">
        <v>42872</v>
      </c>
      <c r="G830" s="4" t="s">
        <v>605</v>
      </c>
      <c r="H830" s="9">
        <v>40</v>
      </c>
      <c r="I830" s="6">
        <v>42874</v>
      </c>
      <c r="J830" s="4" t="s">
        <v>1000</v>
      </c>
      <c r="K830" s="10" t="s">
        <v>2397</v>
      </c>
      <c r="L830" s="7">
        <f>_xll.AtlasFormulas.AtlasFunctions.AtlasBalance("PROD",DataAreaId,"T.LedgerTrans","Sum|AmountMST|0","","","","","","","AccountNum|Voucher","120010",$J830)</f>
        <v>0</v>
      </c>
      <c r="M830">
        <f>_xll.AtlasFormulas.AtlasFunctions.AtlasBalance("PROD",DataAreaId,"T.LedgerTrans","Sum|AmountMST|0","","","","","","","AccountNum|Voucher","120010",$K830)</f>
        <v>0</v>
      </c>
    </row>
    <row r="831" spans="1:13" x14ac:dyDescent="0.25">
      <c r="A831" s="4" t="s">
        <v>175</v>
      </c>
      <c r="B831" s="7" t="str">
        <f>_xll.AtlasFormulas.AtlasFunctions.AtlasTable("PROD",DataAreaId,"T.SalesTable","%CustAccount","","","","","","","SalesId",$A831)</f>
        <v>364-000183</v>
      </c>
      <c r="C831" s="7" t="str">
        <f>_xll.AtlasFormulas.AtlasFunctions.AtlasTable("PROD",DataAreaId,"T.CustTable","%Name","","","","","","","AccountNum",$B831)</f>
        <v>Rodacal Beyem S.L</v>
      </c>
      <c r="D831" s="4" t="s">
        <v>173</v>
      </c>
      <c r="E831" s="4" t="s">
        <v>174</v>
      </c>
      <c r="F831" s="6">
        <v>42873</v>
      </c>
      <c r="G831" s="4" t="s">
        <v>605</v>
      </c>
      <c r="H831" s="9">
        <v>40</v>
      </c>
      <c r="I831" s="6">
        <v>42877</v>
      </c>
      <c r="J831" s="4" t="s">
        <v>798</v>
      </c>
      <c r="K831" s="10" t="s">
        <v>2115</v>
      </c>
      <c r="L831" s="7">
        <f>_xll.AtlasFormulas.AtlasFunctions.AtlasBalance("PROD",DataAreaId,"T.LedgerTrans","Sum|AmountMST|0","","","","","","","AccountNum|Voucher","120010",$J831)</f>
        <v>3998</v>
      </c>
      <c r="M831">
        <f>_xll.AtlasFormulas.AtlasFunctions.AtlasBalance("PROD",DataAreaId,"T.LedgerTrans","Sum|AmountMST|0","","","","","","","AccountNum|Voucher","120010",$K831)</f>
        <v>-3998</v>
      </c>
    </row>
    <row r="832" spans="1:13" x14ac:dyDescent="0.25">
      <c r="A832" s="4" t="s">
        <v>184</v>
      </c>
      <c r="B832" s="7" t="str">
        <f>_xll.AtlasFormulas.AtlasFunctions.AtlasTable("PROD",DataAreaId,"T.SalesTable","%CustAccount","","","","","","","SalesId",$A832)</f>
        <v>364-000159</v>
      </c>
      <c r="C832" s="7" t="str">
        <f>_xll.AtlasFormulas.AtlasFunctions.AtlasTable("PROD",DataAreaId,"T.CustTable","%Name","","","","","","","AccountNum",$B832)</f>
        <v>QuakeShield B.V.</v>
      </c>
      <c r="D832" s="4" t="s">
        <v>61</v>
      </c>
      <c r="E832" s="4" t="s">
        <v>60</v>
      </c>
      <c r="F832" s="6">
        <v>42874</v>
      </c>
      <c r="G832" s="4" t="s">
        <v>605</v>
      </c>
      <c r="H832" s="9">
        <v>97.5</v>
      </c>
      <c r="I832" s="6">
        <v>42879</v>
      </c>
      <c r="J832" s="4" t="s">
        <v>1001</v>
      </c>
      <c r="K832" s="10" t="s">
        <v>2130</v>
      </c>
      <c r="L832" s="7">
        <f>_xll.AtlasFormulas.AtlasFunctions.AtlasBalance("PROD",DataAreaId,"T.LedgerTrans","Sum|AmountMST|0","","","","","","","AccountNum|Voucher","120010",$J832)</f>
        <v>0</v>
      </c>
      <c r="M832">
        <f>_xll.AtlasFormulas.AtlasFunctions.AtlasBalance("PROD",DataAreaId,"T.LedgerTrans","Sum|AmountMST|0","","","","","","","AccountNum|Voucher","120010",$K832)</f>
        <v>-49</v>
      </c>
    </row>
    <row r="833" spans="1:13" x14ac:dyDescent="0.25">
      <c r="A833" s="4" t="s">
        <v>186</v>
      </c>
      <c r="B833" s="7" t="str">
        <f>_xll.AtlasFormulas.AtlasFunctions.AtlasTable("PROD",DataAreaId,"T.SalesTable","%CustAccount","","","","","","","SalesId",$A833)</f>
        <v>364-000159</v>
      </c>
      <c r="C833" s="7" t="str">
        <f>_xll.AtlasFormulas.AtlasFunctions.AtlasTable("PROD",DataAreaId,"T.CustTable","%Name","","","","","","","AccountNum",$B833)</f>
        <v>QuakeShield B.V.</v>
      </c>
      <c r="D833" s="4" t="s">
        <v>61</v>
      </c>
      <c r="E833" s="4" t="s">
        <v>60</v>
      </c>
      <c r="F833" s="6">
        <v>42888</v>
      </c>
      <c r="G833" s="4" t="s">
        <v>605</v>
      </c>
      <c r="H833" s="9">
        <v>97.5</v>
      </c>
      <c r="I833" s="6">
        <v>42894</v>
      </c>
      <c r="J833" s="4" t="s">
        <v>1002</v>
      </c>
      <c r="K833" s="10" t="s">
        <v>2200</v>
      </c>
      <c r="L833" s="7">
        <f>_xll.AtlasFormulas.AtlasFunctions.AtlasBalance("PROD",DataAreaId,"T.LedgerTrans","Sum|AmountMST|0","","","","","","","AccountNum|Voucher","120010",$J833)</f>
        <v>827.78</v>
      </c>
      <c r="M833">
        <f>_xll.AtlasFormulas.AtlasFunctions.AtlasBalance("PROD",DataAreaId,"T.LedgerTrans","Sum|AmountMST|0","","","","","","","AccountNum|Voucher","120010",$K833)</f>
        <v>-3027.78</v>
      </c>
    </row>
    <row r="834" spans="1:13" x14ac:dyDescent="0.25">
      <c r="A834" s="4" t="s">
        <v>185</v>
      </c>
      <c r="B834" s="7" t="str">
        <f>_xll.AtlasFormulas.AtlasFunctions.AtlasTable("PROD",DataAreaId,"T.SalesTable","%CustAccount","","","","","","","SalesId",$A834)</f>
        <v>364-000176</v>
      </c>
      <c r="C834" s="7" t="str">
        <f>_xll.AtlasFormulas.AtlasFunctions.AtlasTable("PROD",DataAreaId,"T.CustTable","%Name","","","","","","","AccountNum",$B834)</f>
        <v>Bedeko Betontechniek</v>
      </c>
      <c r="D834" s="4" t="s">
        <v>61</v>
      </c>
      <c r="E834" s="4" t="s">
        <v>60</v>
      </c>
      <c r="F834" s="6">
        <v>42888</v>
      </c>
      <c r="G834" s="4" t="s">
        <v>605</v>
      </c>
      <c r="H834" s="9">
        <v>97.5</v>
      </c>
      <c r="I834" s="6">
        <v>42894</v>
      </c>
      <c r="J834" s="4" t="s">
        <v>795</v>
      </c>
      <c r="K834" s="10" t="s">
        <v>2212</v>
      </c>
      <c r="L834" s="7">
        <f>_xll.AtlasFormulas.AtlasFunctions.AtlasBalance("PROD",DataAreaId,"T.LedgerTrans","Sum|AmountMST|0","","","","","","","AccountNum|Voucher","120010",$J834)</f>
        <v>827.78</v>
      </c>
      <c r="M834">
        <f>_xll.AtlasFormulas.AtlasFunctions.AtlasBalance("PROD",DataAreaId,"T.LedgerTrans","Sum|AmountMST|0","","","","","","","AccountNum|Voucher","120010",$K834)</f>
        <v>-827.78</v>
      </c>
    </row>
    <row r="835" spans="1:13" x14ac:dyDescent="0.25">
      <c r="A835" s="4" t="s">
        <v>187</v>
      </c>
      <c r="B835" s="7" t="str">
        <f>_xll.AtlasFormulas.AtlasFunctions.AtlasTable("PROD",DataAreaId,"T.SalesTable","%CustAccount","","","","","","","SalesId",$A835)</f>
        <v>364-000079</v>
      </c>
      <c r="C835" s="7" t="str">
        <f>_xll.AtlasFormulas.AtlasFunctions.AtlasTable("PROD",DataAreaId,"T.CustTable","%Name","","","","","","","AccountNum",$B835)</f>
        <v>Bruud</v>
      </c>
      <c r="D835" s="4" t="s">
        <v>61</v>
      </c>
      <c r="E835" s="4" t="s">
        <v>60</v>
      </c>
      <c r="F835" s="6">
        <v>42892</v>
      </c>
      <c r="G835" s="4" t="s">
        <v>605</v>
      </c>
      <c r="H835" s="9">
        <v>292.5</v>
      </c>
      <c r="I835" s="6">
        <v>42894</v>
      </c>
      <c r="J835" s="4" t="s">
        <v>1003</v>
      </c>
      <c r="K835" s="10" t="s">
        <v>2459</v>
      </c>
      <c r="L835" s="7">
        <f>_xll.AtlasFormulas.AtlasFunctions.AtlasBalance("PROD",DataAreaId,"T.LedgerTrans","Sum|AmountMST|0","","","","","","","AccountNum|Voucher","120010",$J835)</f>
        <v>0</v>
      </c>
      <c r="M835">
        <f>_xll.AtlasFormulas.AtlasFunctions.AtlasBalance("PROD",DataAreaId,"T.LedgerTrans","Sum|AmountMST|0","","","","","","","AccountNum|Voucher","120010",$K835)</f>
        <v>0</v>
      </c>
    </row>
    <row r="836" spans="1:13" x14ac:dyDescent="0.25">
      <c r="A836" s="4" t="s">
        <v>188</v>
      </c>
      <c r="B836" s="7" t="str">
        <f>_xll.AtlasFormulas.AtlasFunctions.AtlasTable("PROD",DataAreaId,"T.SalesTable","%CustAccount","","","","","","","SalesId",$A836)</f>
        <v>364-000011</v>
      </c>
      <c r="C836" s="7" t="str">
        <f>_xll.AtlasFormulas.AtlasFunctions.AtlasTable("PROD",DataAreaId,"T.CustTable","%Name","","","","","","","AccountNum",$B836)</f>
        <v>Fortius B.K.International bvba</v>
      </c>
      <c r="D836" s="4" t="s">
        <v>61</v>
      </c>
      <c r="E836" s="4" t="s">
        <v>60</v>
      </c>
      <c r="F836" s="6">
        <v>42894</v>
      </c>
      <c r="G836" s="4" t="s">
        <v>605</v>
      </c>
      <c r="H836" s="9">
        <v>975</v>
      </c>
      <c r="I836" s="6">
        <v>42900</v>
      </c>
      <c r="J836" s="4" t="s">
        <v>969</v>
      </c>
      <c r="K836" s="10" t="s">
        <v>2455</v>
      </c>
      <c r="L836" s="7">
        <f>_xll.AtlasFormulas.AtlasFunctions.AtlasBalance("PROD",DataAreaId,"T.LedgerTrans","Sum|AmountMST|0","","","","","","","AccountNum|Voucher","120010",$J836)</f>
        <v>0</v>
      </c>
      <c r="M836">
        <f>_xll.AtlasFormulas.AtlasFunctions.AtlasBalance("PROD",DataAreaId,"T.LedgerTrans","Sum|AmountMST|0","","","","","","","AccountNum|Voucher","120010",$K836)</f>
        <v>0</v>
      </c>
    </row>
    <row r="837" spans="1:13" x14ac:dyDescent="0.25">
      <c r="A837" s="4" t="s">
        <v>189</v>
      </c>
      <c r="B837" s="7" t="str">
        <f>_xll.AtlasFormulas.AtlasFunctions.AtlasTable("PROD",DataAreaId,"T.SalesTable","%CustAccount","","","","","","","SalesId",$A837)</f>
        <v>364-000176</v>
      </c>
      <c r="C837" s="7" t="str">
        <f>_xll.AtlasFormulas.AtlasFunctions.AtlasTable("PROD",DataAreaId,"T.CustTable","%Name","","","","","","","AccountNum",$B837)</f>
        <v>Bedeko Betontechniek</v>
      </c>
      <c r="D837" s="4" t="s">
        <v>61</v>
      </c>
      <c r="E837" s="4" t="s">
        <v>60</v>
      </c>
      <c r="F837" s="6">
        <v>42901</v>
      </c>
      <c r="G837" s="4" t="s">
        <v>605</v>
      </c>
      <c r="H837" s="9">
        <v>97.5</v>
      </c>
      <c r="I837" s="6">
        <v>42906</v>
      </c>
      <c r="J837" s="4" t="s">
        <v>662</v>
      </c>
      <c r="K837" s="10" t="s">
        <v>2308</v>
      </c>
      <c r="L837" s="7">
        <f>_xll.AtlasFormulas.AtlasFunctions.AtlasBalance("PROD",DataAreaId,"T.LedgerTrans","Sum|AmountMST|0","","","","","","","AccountNum|Voucher","120010",$J837)</f>
        <v>947.78</v>
      </c>
      <c r="M837">
        <f>_xll.AtlasFormulas.AtlasFunctions.AtlasBalance("PROD",DataAreaId,"T.LedgerTrans","Sum|AmountMST|0","","","","","","","AccountNum|Voucher","120010",$K837)</f>
        <v>-947.78</v>
      </c>
    </row>
    <row r="838" spans="1:13" x14ac:dyDescent="0.25">
      <c r="A838" s="4" t="s">
        <v>176</v>
      </c>
      <c r="B838" s="7" t="str">
        <f>_xll.AtlasFormulas.AtlasFunctions.AtlasTable("PROD",DataAreaId,"T.SalesTable","%CustAccount","","","","","","","SalesId",$A838)</f>
        <v>364-000071</v>
      </c>
      <c r="C838" s="7" t="str">
        <f>_xll.AtlasFormulas.AtlasFunctions.AtlasTable("PROD",DataAreaId,"T.CustTable","%Name","","","","","","","AccountNum",$B838)</f>
        <v>Totech B.V.</v>
      </c>
      <c r="D838" s="4" t="s">
        <v>61</v>
      </c>
      <c r="E838" s="4" t="s">
        <v>60</v>
      </c>
      <c r="F838" s="6">
        <v>42767</v>
      </c>
      <c r="G838" s="4" t="s">
        <v>605</v>
      </c>
      <c r="H838" s="9">
        <v>97.5</v>
      </c>
      <c r="I838" s="6">
        <v>42776</v>
      </c>
      <c r="J838" s="4" t="s">
        <v>1004</v>
      </c>
      <c r="K838" s="10" t="s">
        <v>1648</v>
      </c>
      <c r="L838" s="7">
        <f>_xll.AtlasFormulas.AtlasFunctions.AtlasBalance("PROD",DataAreaId,"T.LedgerTrans","Sum|AmountMST|0","","","","","","","AccountNum|Voucher","120010",$J838)</f>
        <v>848.25</v>
      </c>
      <c r="M838">
        <f>_xll.AtlasFormulas.AtlasFunctions.AtlasBalance("PROD",DataAreaId,"T.LedgerTrans","Sum|AmountMST|0","","","","","","","AccountNum|Voucher","120010",$K838)</f>
        <v>-848.25</v>
      </c>
    </row>
    <row r="839" spans="1:13" x14ac:dyDescent="0.25">
      <c r="A839" s="4" t="s">
        <v>177</v>
      </c>
      <c r="B839" s="7" t="str">
        <f>_xll.AtlasFormulas.AtlasFunctions.AtlasTable("PROD",DataAreaId,"T.SalesTable","%CustAccount","","","","","","","SalesId",$A839)</f>
        <v>364-000079</v>
      </c>
      <c r="C839" s="7" t="str">
        <f>_xll.AtlasFormulas.AtlasFunctions.AtlasTable("PROD",DataAreaId,"T.CustTable","%Name","","","","","","","AccountNum",$B839)</f>
        <v>Bruud</v>
      </c>
      <c r="D839" s="4" t="s">
        <v>61</v>
      </c>
      <c r="E839" s="4" t="s">
        <v>60</v>
      </c>
      <c r="F839" s="6">
        <v>42779</v>
      </c>
      <c r="G839" s="4" t="s">
        <v>605</v>
      </c>
      <c r="H839" s="9">
        <v>195</v>
      </c>
      <c r="I839" s="6">
        <v>42780</v>
      </c>
      <c r="J839" s="4" t="s">
        <v>1005</v>
      </c>
      <c r="K839" s="10" t="s">
        <v>1669</v>
      </c>
      <c r="L839" s="7">
        <f>_xll.AtlasFormulas.AtlasFunctions.AtlasBalance("PROD",DataAreaId,"T.LedgerTrans","Sum|AmountMST|0","","","","","","","AccountNum|Voucher","120010",$J839)</f>
        <v>2115.75</v>
      </c>
      <c r="M839">
        <f>_xll.AtlasFormulas.AtlasFunctions.AtlasBalance("PROD",DataAreaId,"T.LedgerTrans","Sum|AmountMST|0","","","","","","","AccountNum|Voucher","120010",$K839)</f>
        <v>-2115.75</v>
      </c>
    </row>
    <row r="840" spans="1:13" x14ac:dyDescent="0.25">
      <c r="A840" s="4" t="s">
        <v>178</v>
      </c>
      <c r="B840" s="7" t="str">
        <f>_xll.AtlasFormulas.AtlasFunctions.AtlasTable("PROD",DataAreaId,"T.SalesTable","%CustAccount","","","","","","","SalesId",$A840)</f>
        <v>364-000069</v>
      </c>
      <c r="C840" s="7" t="str">
        <f>_xll.AtlasFormulas.AtlasFunctions.AtlasTable("PROD",DataAreaId,"T.CustTable","%Name","","","","","","","AccountNum",$B840)</f>
        <v>Sealteq Ivacon B.V.</v>
      </c>
      <c r="D840" s="4" t="s">
        <v>61</v>
      </c>
      <c r="E840" s="4" t="s">
        <v>60</v>
      </c>
      <c r="F840" s="6">
        <v>42823</v>
      </c>
      <c r="G840" s="4" t="s">
        <v>605</v>
      </c>
      <c r="H840" s="9">
        <v>60</v>
      </c>
      <c r="I840" s="6">
        <v>42823</v>
      </c>
      <c r="J840" s="4" t="s">
        <v>960</v>
      </c>
      <c r="K840" s="10" t="s">
        <v>1814</v>
      </c>
      <c r="L840" s="7">
        <f>_xll.AtlasFormulas.AtlasFunctions.AtlasBalance("PROD",DataAreaId,"T.LedgerTrans","Sum|AmountMST|0","","","","","","","AccountNum|Voucher","120010",$J840)</f>
        <v>4649.3999999999996</v>
      </c>
      <c r="M840">
        <f>_xll.AtlasFormulas.AtlasFunctions.AtlasBalance("PROD",DataAreaId,"T.LedgerTrans","Sum|AmountMST|0","","","","","","","AccountNum|Voucher","120010",$K840)</f>
        <v>-4649.3999999999996</v>
      </c>
    </row>
    <row r="841" spans="1:13" x14ac:dyDescent="0.25">
      <c r="A841" s="4" t="s">
        <v>179</v>
      </c>
      <c r="B841" s="7" t="str">
        <f>_xll.AtlasFormulas.AtlasFunctions.AtlasTable("PROD",DataAreaId,"T.SalesTable","%CustAccount","","","","","","","SalesId",$A841)</f>
        <v>364-000176</v>
      </c>
      <c r="C841" s="7" t="str">
        <f>_xll.AtlasFormulas.AtlasFunctions.AtlasTable("PROD",DataAreaId,"T.CustTable","%Name","","","","","","","AccountNum",$B841)</f>
        <v>Bedeko Betontechniek</v>
      </c>
      <c r="D841" s="4" t="s">
        <v>61</v>
      </c>
      <c r="E841" s="4" t="s">
        <v>60</v>
      </c>
      <c r="F841" s="6">
        <v>42825</v>
      </c>
      <c r="G841" s="4" t="s">
        <v>605</v>
      </c>
      <c r="H841" s="9">
        <v>97.5</v>
      </c>
      <c r="I841" s="6">
        <v>42832</v>
      </c>
      <c r="J841" s="4" t="s">
        <v>1006</v>
      </c>
      <c r="K841" s="10" t="s">
        <v>2460</v>
      </c>
      <c r="L841" s="7">
        <f>_xll.AtlasFormulas.AtlasFunctions.AtlasBalance("PROD",DataAreaId,"T.LedgerTrans","Sum|AmountMST|0","","","","","","","AccountNum|Voucher","120010",$J841)</f>
        <v>0</v>
      </c>
      <c r="M841">
        <f>_xll.AtlasFormulas.AtlasFunctions.AtlasBalance("PROD",DataAreaId,"T.LedgerTrans","Sum|AmountMST|0","","","","","","","AccountNum|Voucher","120010",$K841)</f>
        <v>0</v>
      </c>
    </row>
    <row r="842" spans="1:13" x14ac:dyDescent="0.25">
      <c r="A842" s="4" t="s">
        <v>181</v>
      </c>
      <c r="B842" s="7" t="str">
        <f>_xll.AtlasFormulas.AtlasFunctions.AtlasTable("PROD",DataAreaId,"T.SalesTable","%CustAccount","","","","","","","SalesId",$A842)</f>
        <v>364-000079</v>
      </c>
      <c r="C842" s="7" t="str">
        <f>_xll.AtlasFormulas.AtlasFunctions.AtlasTable("PROD",DataAreaId,"T.CustTable","%Name","","","","","","","AccountNum",$B842)</f>
        <v>Bruud</v>
      </c>
      <c r="D842" s="4" t="s">
        <v>61</v>
      </c>
      <c r="E842" s="4" t="s">
        <v>60</v>
      </c>
      <c r="F842" s="6">
        <v>42850</v>
      </c>
      <c r="G842" s="4" t="s">
        <v>605</v>
      </c>
      <c r="H842" s="9">
        <v>97.5</v>
      </c>
      <c r="I842" s="6">
        <v>42863</v>
      </c>
      <c r="J842" s="4" t="s">
        <v>1007</v>
      </c>
      <c r="K842" s="10" t="s">
        <v>1975</v>
      </c>
      <c r="L842" s="7">
        <f>_xll.AtlasFormulas.AtlasFunctions.AtlasBalance("PROD",DataAreaId,"T.LedgerTrans","Sum|AmountMST|0","","","","","","","AccountNum|Voucher","120010",$J842)</f>
        <v>1057.8800000000001</v>
      </c>
      <c r="M842">
        <f>_xll.AtlasFormulas.AtlasFunctions.AtlasBalance("PROD",DataAreaId,"T.LedgerTrans","Sum|AmountMST|0","","","","","","","AccountNum|Voucher","120010",$K842)</f>
        <v>-1057.8800000000001</v>
      </c>
    </row>
    <row r="843" spans="1:13" x14ac:dyDescent="0.25">
      <c r="A843" s="4" t="s">
        <v>180</v>
      </c>
      <c r="B843" s="7" t="str">
        <f>_xll.AtlasFormulas.AtlasFunctions.AtlasTable("PROD",DataAreaId,"T.SalesTable","%CustAccount","","","","","","","SalesId",$A843)</f>
        <v>364-000176</v>
      </c>
      <c r="C843" s="7" t="str">
        <f>_xll.AtlasFormulas.AtlasFunctions.AtlasTable("PROD",DataAreaId,"T.CustTable","%Name","","","","","","","AccountNum",$B843)</f>
        <v>Bedeko Betontechniek</v>
      </c>
      <c r="D843" s="4" t="s">
        <v>61</v>
      </c>
      <c r="E843" s="4" t="s">
        <v>60</v>
      </c>
      <c r="F843" s="6">
        <v>42844</v>
      </c>
      <c r="G843" s="4" t="s">
        <v>605</v>
      </c>
      <c r="H843" s="9">
        <v>195</v>
      </c>
      <c r="I843" s="6">
        <v>42853</v>
      </c>
      <c r="J843" s="4" t="s">
        <v>1008</v>
      </c>
      <c r="K843" s="10" t="s">
        <v>2461</v>
      </c>
      <c r="L843" s="7">
        <f>_xll.AtlasFormulas.AtlasFunctions.AtlasBalance("PROD",DataAreaId,"T.LedgerTrans","Sum|AmountMST|0","","","","","","","AccountNum|Voucher","120010",$J843)</f>
        <v>0</v>
      </c>
      <c r="M843">
        <f>_xll.AtlasFormulas.AtlasFunctions.AtlasBalance("PROD",DataAreaId,"T.LedgerTrans","Sum|AmountMST|0","","","","","","","AccountNum|Voucher","120010",$K843)</f>
        <v>0</v>
      </c>
    </row>
    <row r="844" spans="1:13" x14ac:dyDescent="0.25">
      <c r="A844" s="4" t="s">
        <v>182</v>
      </c>
      <c r="B844" s="7" t="str">
        <f>_xll.AtlasFormulas.AtlasFunctions.AtlasTable("PROD",DataAreaId,"T.SalesTable","%CustAccount","","","","","","","SalesId",$A844)</f>
        <v>364-000176</v>
      </c>
      <c r="C844" s="7" t="str">
        <f>_xll.AtlasFormulas.AtlasFunctions.AtlasTable("PROD",DataAreaId,"T.CustTable","%Name","","","","","","","AccountNum",$B844)</f>
        <v>Bedeko Betontechniek</v>
      </c>
      <c r="D844" s="4" t="s">
        <v>61</v>
      </c>
      <c r="E844" s="4" t="s">
        <v>60</v>
      </c>
      <c r="F844" s="6">
        <v>42866</v>
      </c>
      <c r="G844" s="4" t="s">
        <v>605</v>
      </c>
      <c r="H844" s="9">
        <v>195</v>
      </c>
      <c r="I844" s="6">
        <v>42870</v>
      </c>
      <c r="J844" s="4" t="s">
        <v>1009</v>
      </c>
      <c r="K844" s="10" t="s">
        <v>2065</v>
      </c>
      <c r="L844" s="7">
        <f>_xll.AtlasFormulas.AtlasFunctions.AtlasBalance("PROD",DataAreaId,"T.LedgerTrans","Sum|AmountMST|0","","","","","","","AccountNum|Voucher","120010",$J844)</f>
        <v>1655.55</v>
      </c>
      <c r="M844">
        <f>_xll.AtlasFormulas.AtlasFunctions.AtlasBalance("PROD",DataAreaId,"T.LedgerTrans","Sum|AmountMST|0","","","","","","","AccountNum|Voucher","120010",$K844)</f>
        <v>-1655.55</v>
      </c>
    </row>
    <row r="845" spans="1:13" x14ac:dyDescent="0.25">
      <c r="A845" s="4" t="s">
        <v>183</v>
      </c>
      <c r="B845" s="7" t="str">
        <f>_xll.AtlasFormulas.AtlasFunctions.AtlasTable("PROD",DataAreaId,"T.SalesTable","%CustAccount","","","","","","","SalesId",$A845)</f>
        <v>364-000011</v>
      </c>
      <c r="C845" s="7" t="str">
        <f>_xll.AtlasFormulas.AtlasFunctions.AtlasTable("PROD",DataAreaId,"T.CustTable","%Name","","","","","","","AccountNum",$B845)</f>
        <v>Fortius B.K.International bvba</v>
      </c>
      <c r="D845" s="4" t="s">
        <v>61</v>
      </c>
      <c r="E845" s="4" t="s">
        <v>60</v>
      </c>
      <c r="F845" s="6">
        <v>42872</v>
      </c>
      <c r="G845" s="4" t="s">
        <v>605</v>
      </c>
      <c r="H845" s="9">
        <v>975</v>
      </c>
      <c r="I845" s="6">
        <v>42872</v>
      </c>
      <c r="J845" s="4" t="s">
        <v>991</v>
      </c>
      <c r="K845" s="10" t="s">
        <v>2092</v>
      </c>
      <c r="L845" s="7">
        <f>_xll.AtlasFormulas.AtlasFunctions.AtlasBalance("PROD",DataAreaId,"T.LedgerTrans","Sum|AmountMST|0","","","","","","","AccountNum|Voucher","120010",$J845)</f>
        <v>24410.85</v>
      </c>
      <c r="M845">
        <f>_xll.AtlasFormulas.AtlasFunctions.AtlasBalance("PROD",DataAreaId,"T.LedgerTrans","Sum|AmountMST|0","","","","","","","AccountNum|Voucher","120010",$K845)</f>
        <v>-24410.85</v>
      </c>
    </row>
    <row r="846" spans="1:13" x14ac:dyDescent="0.25">
      <c r="A846" s="4" t="s">
        <v>190</v>
      </c>
      <c r="B846" s="7" t="str">
        <f>_xll.AtlasFormulas.AtlasFunctions.AtlasTable("PROD",DataAreaId,"T.SalesTable","%CustAccount","","","","","","","SalesId",$A846)</f>
        <v>364-000011</v>
      </c>
      <c r="C846" s="7" t="str">
        <f>_xll.AtlasFormulas.AtlasFunctions.AtlasTable("PROD",DataAreaId,"T.CustTable","%Name","","","","","","","AccountNum",$B846)</f>
        <v>Fortius B.K.International bvba</v>
      </c>
      <c r="D846" s="4" t="s">
        <v>191</v>
      </c>
      <c r="E846" s="4" t="s">
        <v>192</v>
      </c>
      <c r="F846" s="6">
        <v>42808</v>
      </c>
      <c r="G846" s="4" t="s">
        <v>605</v>
      </c>
      <c r="H846" s="9">
        <v>1400</v>
      </c>
      <c r="I846" s="6">
        <v>42809</v>
      </c>
      <c r="J846" s="4" t="s">
        <v>967</v>
      </c>
      <c r="K846" s="10" t="s">
        <v>1750</v>
      </c>
      <c r="L846" s="7">
        <f>_xll.AtlasFormulas.AtlasFunctions.AtlasBalance("PROD",DataAreaId,"T.LedgerTrans","Sum|AmountMST|0","","","","","","","AccountNum|Voucher","120010",$J846)</f>
        <v>0</v>
      </c>
      <c r="M846">
        <f>_xll.AtlasFormulas.AtlasFunctions.AtlasBalance("PROD",DataAreaId,"T.LedgerTrans","Sum|AmountMST|0","","","","","","","AccountNum|Voucher","120010",$K846)</f>
        <v>-125</v>
      </c>
    </row>
    <row r="847" spans="1:13" x14ac:dyDescent="0.25">
      <c r="A847" s="4" t="s">
        <v>190</v>
      </c>
      <c r="B847" s="7" t="str">
        <f>_xll.AtlasFormulas.AtlasFunctions.AtlasTable("PROD",DataAreaId,"T.SalesTable","%CustAccount","","","","","","","SalesId",$A847)</f>
        <v>364-000011</v>
      </c>
      <c r="C847" s="7" t="str">
        <f>_xll.AtlasFormulas.AtlasFunctions.AtlasTable("PROD",DataAreaId,"T.CustTable","%Name","","","","","","","AccountNum",$B847)</f>
        <v>Fortius B.K.International bvba</v>
      </c>
      <c r="D847" s="4" t="s">
        <v>191</v>
      </c>
      <c r="E847" s="4" t="s">
        <v>192</v>
      </c>
      <c r="F847" s="6">
        <v>42808</v>
      </c>
      <c r="G847" s="4" t="s">
        <v>605</v>
      </c>
      <c r="H847" s="9">
        <v>100</v>
      </c>
      <c r="I847" s="6">
        <v>42809</v>
      </c>
      <c r="J847" s="4" t="s">
        <v>967</v>
      </c>
      <c r="K847" s="10" t="s">
        <v>610</v>
      </c>
      <c r="L847" s="7">
        <f>_xll.AtlasFormulas.AtlasFunctions.AtlasBalance("PROD",DataAreaId,"T.LedgerTrans","Sum|AmountMST|0","","","","","","","AccountNum|Voucher","120010",$J847)</f>
        <v>0</v>
      </c>
      <c r="M847">
        <f>_xll.AtlasFormulas.AtlasFunctions.AtlasBalance("PROD",DataAreaId,"T.LedgerTrans","Sum|AmountMST|0","","","","","","","AccountNum|Voucher","120010",$K847)</f>
        <v>0</v>
      </c>
    </row>
    <row r="848" spans="1:13" x14ac:dyDescent="0.25">
      <c r="A848" s="4" t="s">
        <v>1113</v>
      </c>
      <c r="B848" s="7" t="str">
        <f>_xll.AtlasFormulas.AtlasFunctions.AtlasTable("PROD",DataAreaId,"T.SalesTable","%CustAccount","","","","","","","SalesId",$A848)</f>
        <v>364-000079</v>
      </c>
      <c r="C848" s="7" t="str">
        <f>_xll.AtlasFormulas.AtlasFunctions.AtlasTable("PROD",DataAreaId,"T.CustTable","%Name","","","","","","","AccountNum",$B848)</f>
        <v>Bruud</v>
      </c>
      <c r="D848" s="4" t="s">
        <v>61</v>
      </c>
      <c r="E848" s="4" t="s">
        <v>60</v>
      </c>
      <c r="F848" s="6">
        <v>42914</v>
      </c>
      <c r="G848" s="4" t="s">
        <v>606</v>
      </c>
      <c r="H848" s="9">
        <v>97.5</v>
      </c>
      <c r="I848" s="6"/>
      <c r="J848" s="4" t="s">
        <v>1114</v>
      </c>
      <c r="K848" s="10" t="s">
        <v>71</v>
      </c>
      <c r="L848" s="7">
        <f>_xll.AtlasFormulas.AtlasFunctions.AtlasBalance("PROD",DataAreaId,"T.LedgerTrans","Sum|AmountMST|0","","","","","","","AccountNum|Voucher","120010",$J848)</f>
        <v>1057.8800000000001</v>
      </c>
      <c r="M848">
        <f>_xll.AtlasFormulas.AtlasFunctions.AtlasBalance("PROD",DataAreaId,"T.LedgerTrans","Sum|AmountMST|0","","","","","","","AccountNum|Voucher","120010",$K848)</f>
        <v>0</v>
      </c>
    </row>
    <row r="849" spans="1:13" x14ac:dyDescent="0.25">
      <c r="A849" s="4" t="s">
        <v>201</v>
      </c>
      <c r="B849" s="7" t="str">
        <f>_xll.AtlasFormulas.AtlasFunctions.AtlasTable("PROD",DataAreaId,"T.SalesTable","%CustAccount","","","","","","","SalesId",$A849)</f>
        <v>364-000011</v>
      </c>
      <c r="C849" s="7" t="str">
        <f>_xll.AtlasFormulas.AtlasFunctions.AtlasTable("PROD",DataAreaId,"T.CustTable","%Name","","","","","","","AccountNum",$B849)</f>
        <v>Fortius B.K.International bvba</v>
      </c>
      <c r="D849" s="4" t="s">
        <v>80</v>
      </c>
      <c r="E849" s="4" t="s">
        <v>81</v>
      </c>
      <c r="F849" s="6">
        <v>42914</v>
      </c>
      <c r="G849" s="4" t="s">
        <v>606</v>
      </c>
      <c r="H849" s="9">
        <v>960</v>
      </c>
      <c r="I849" s="6"/>
      <c r="J849" s="4" t="s">
        <v>1098</v>
      </c>
      <c r="K849" s="10" t="s">
        <v>71</v>
      </c>
      <c r="L849" s="7">
        <f>_xll.AtlasFormulas.AtlasFunctions.AtlasBalance("PROD",DataAreaId,"T.LedgerTrans","Sum|AmountMST|0","","","","","","","AccountNum|Voucher","120010",$J849)</f>
        <v>11348.88</v>
      </c>
      <c r="M849">
        <f>_xll.AtlasFormulas.AtlasFunctions.AtlasBalance("PROD",DataAreaId,"T.LedgerTrans","Sum|AmountMST|0","","","","","","","AccountNum|Voucher","120010",$K849)</f>
        <v>0</v>
      </c>
    </row>
    <row r="850" spans="1:13" x14ac:dyDescent="0.25">
      <c r="A850" s="4" t="s">
        <v>233</v>
      </c>
      <c r="B850" s="7" t="str">
        <f>_xll.AtlasFormulas.AtlasFunctions.AtlasTable("PROD",DataAreaId,"T.SalesTable","%CustAccount","","","","","","","SalesId",$A850)</f>
        <v>364-000107</v>
      </c>
      <c r="C850" s="7" t="str">
        <f>_xll.AtlasFormulas.AtlasFunctions.AtlasTable("PROD",DataAreaId,"T.CustTable","%Name","","","","","","","AccountNum",$B850)</f>
        <v>Boskalis NL B.V.</v>
      </c>
      <c r="D850" s="4" t="s">
        <v>90</v>
      </c>
      <c r="E850" s="4" t="s">
        <v>91</v>
      </c>
      <c r="F850" s="6">
        <v>42892</v>
      </c>
      <c r="G850" s="4" t="s">
        <v>606</v>
      </c>
      <c r="H850" s="9">
        <v>1000</v>
      </c>
      <c r="I850" s="6"/>
      <c r="J850" s="4" t="s">
        <v>1010</v>
      </c>
      <c r="K850" s="10" t="s">
        <v>71</v>
      </c>
      <c r="L850" s="7">
        <f>_xll.AtlasFormulas.AtlasFunctions.AtlasBalance("PROD",DataAreaId,"T.LedgerTrans","Sum|AmountMST|0","","","","","","","AccountNum|Voucher","120010",$J850)</f>
        <v>1550</v>
      </c>
      <c r="M850">
        <f>_xll.AtlasFormulas.AtlasFunctions.AtlasBalance("PROD",DataAreaId,"T.LedgerTrans","Sum|AmountMST|0","","","","","","","AccountNum|Voucher","120010",$K850)</f>
        <v>0</v>
      </c>
    </row>
    <row r="851" spans="1:13" x14ac:dyDescent="0.25">
      <c r="A851" s="4" t="s">
        <v>272</v>
      </c>
      <c r="B851" s="7" t="str">
        <f>_xll.AtlasFormulas.AtlasFunctions.AtlasTable("PROD",DataAreaId,"T.SalesTable","%CustAccount","","","","","","","SalesId",$A851)</f>
        <v>364-000033</v>
      </c>
      <c r="C851" s="7" t="str">
        <f>_xll.AtlasFormulas.AtlasFunctions.AtlasTable("PROD",DataAreaId,"T.CustTable","%Name","","","","","","","AccountNum",$B851)</f>
        <v>KWS Infra Diemen</v>
      </c>
      <c r="D851" s="4" t="s">
        <v>235</v>
      </c>
      <c r="E851" s="4" t="s">
        <v>237</v>
      </c>
      <c r="F851" s="6">
        <v>42909</v>
      </c>
      <c r="G851" s="4" t="s">
        <v>606</v>
      </c>
      <c r="H851" s="9">
        <v>1</v>
      </c>
      <c r="I851" s="6"/>
      <c r="J851" s="4" t="s">
        <v>1097</v>
      </c>
      <c r="K851" s="10" t="s">
        <v>71</v>
      </c>
      <c r="L851" s="7">
        <f>_xll.AtlasFormulas.AtlasFunctions.AtlasBalance("PROD",DataAreaId,"T.LedgerTrans","Sum|AmountMST|0","","","","","","","AccountNum|Voucher","120010",$J851)</f>
        <v>1605.75</v>
      </c>
      <c r="M851">
        <f>_xll.AtlasFormulas.AtlasFunctions.AtlasBalance("PROD",DataAreaId,"T.LedgerTrans","Sum|AmountMST|0","","","","","","","AccountNum|Voucher","120010",$K851)</f>
        <v>0</v>
      </c>
    </row>
    <row r="852" spans="1:13" x14ac:dyDescent="0.25">
      <c r="A852" s="4" t="s">
        <v>262</v>
      </c>
      <c r="B852" s="7" t="str">
        <f>_xll.AtlasFormulas.AtlasFunctions.AtlasTable("PROD",DataAreaId,"T.SalesTable","%CustAccount","","","","","","","SalesId",$A852)</f>
        <v>364-000044</v>
      </c>
      <c r="C852" s="7" t="str">
        <f>_xll.AtlasFormulas.AtlasFunctions.AtlasTable("PROD",DataAreaId,"T.CustTable","%Name","","","","","","","AccountNum",$B852)</f>
        <v>Schagen Infra B.V.</v>
      </c>
      <c r="D852" s="4" t="s">
        <v>235</v>
      </c>
      <c r="E852" s="4" t="s">
        <v>237</v>
      </c>
      <c r="F852" s="6">
        <v>42909</v>
      </c>
      <c r="G852" s="4" t="s">
        <v>606</v>
      </c>
      <c r="H852" s="9">
        <v>1</v>
      </c>
      <c r="I852" s="6"/>
      <c r="J852" s="4" t="s">
        <v>1099</v>
      </c>
      <c r="K852" s="10" t="s">
        <v>71</v>
      </c>
      <c r="L852" s="7">
        <f>_xll.AtlasFormulas.AtlasFunctions.AtlasBalance("PROD",DataAreaId,"T.LedgerTrans","Sum|AmountMST|0","","","","","","","AccountNum|Voucher","120010",$J852)</f>
        <v>70456.3</v>
      </c>
      <c r="M852">
        <f>_xll.AtlasFormulas.AtlasFunctions.AtlasBalance("PROD",DataAreaId,"T.LedgerTrans","Sum|AmountMST|0","","","","","","","AccountNum|Voucher","120010",$K852)</f>
        <v>0</v>
      </c>
    </row>
    <row r="853" spans="1:13" x14ac:dyDescent="0.25">
      <c r="A853" s="4" t="s">
        <v>1109</v>
      </c>
      <c r="B853" s="7" t="str">
        <f>_xll.AtlasFormulas.AtlasFunctions.AtlasTable("PROD",DataAreaId,"T.SalesTable","%CustAccount","","","","","","","SalesId",$A853)</f>
        <v>364-000002</v>
      </c>
      <c r="C853" s="7" t="str">
        <f>_xll.AtlasFormulas.AtlasFunctions.AtlasTable("PROD",DataAreaId,"T.CustTable","%Name","","","","","","","AccountNum",$B853)</f>
        <v>Aannemingsbedrijf De Jong en Zoon Beesd B.V.</v>
      </c>
      <c r="D853" s="4" t="s">
        <v>235</v>
      </c>
      <c r="E853" s="4" t="s">
        <v>237</v>
      </c>
      <c r="F853" s="6">
        <v>42909</v>
      </c>
      <c r="G853" s="4" t="s">
        <v>606</v>
      </c>
      <c r="H853" s="9">
        <v>1</v>
      </c>
      <c r="I853" s="6"/>
      <c r="J853" s="4" t="s">
        <v>1110</v>
      </c>
      <c r="K853" s="10" t="s">
        <v>71</v>
      </c>
      <c r="L853" s="7">
        <f>_xll.AtlasFormulas.AtlasFunctions.AtlasBalance("PROD",DataAreaId,"T.LedgerTrans","Sum|AmountMST|0","","","","","","","AccountNum|Voucher","120010",$J853)</f>
        <v>5699.7</v>
      </c>
      <c r="M853">
        <f>_xll.AtlasFormulas.AtlasFunctions.AtlasBalance("PROD",DataAreaId,"T.LedgerTrans","Sum|AmountMST|0","","","","","","","AccountNum|Voucher","120010",$K853)</f>
        <v>0</v>
      </c>
    </row>
    <row r="854" spans="1:13" x14ac:dyDescent="0.25">
      <c r="A854" s="4" t="s">
        <v>265</v>
      </c>
      <c r="B854" s="7" t="str">
        <f>_xll.AtlasFormulas.AtlasFunctions.AtlasTable("PROD",DataAreaId,"T.SalesTable","%CustAccount","","","","","","","SalesId",$A854)</f>
        <v>364-000058</v>
      </c>
      <c r="C854" s="7" t="str">
        <f>_xll.AtlasFormulas.AtlasFunctions.AtlasTable("PROD",DataAreaId,"T.CustTable","%Name","","","","","","","AccountNum",$B854)</f>
        <v>D. van der Steen B.V.</v>
      </c>
      <c r="D854" s="4" t="s">
        <v>235</v>
      </c>
      <c r="E854" s="4" t="s">
        <v>237</v>
      </c>
      <c r="F854" s="6">
        <v>42914</v>
      </c>
      <c r="G854" s="4" t="s">
        <v>606</v>
      </c>
      <c r="H854" s="9">
        <v>1</v>
      </c>
      <c r="I854" s="6"/>
      <c r="J854" s="4" t="s">
        <v>1105</v>
      </c>
      <c r="K854" s="10" t="s">
        <v>71</v>
      </c>
      <c r="L854" s="7">
        <f>_xll.AtlasFormulas.AtlasFunctions.AtlasBalance("PROD",DataAreaId,"T.LedgerTrans","Sum|AmountMST|0","","","","","","","AccountNum|Voucher","120010",$J854)</f>
        <v>22533.25</v>
      </c>
      <c r="M854">
        <f>_xll.AtlasFormulas.AtlasFunctions.AtlasBalance("PROD",DataAreaId,"T.LedgerTrans","Sum|AmountMST|0","","","","","","","AccountNum|Voucher","120010",$K854)</f>
        <v>0</v>
      </c>
    </row>
    <row r="855" spans="1:13" x14ac:dyDescent="0.25">
      <c r="A855" s="4" t="s">
        <v>1124</v>
      </c>
      <c r="B855" s="7" t="str">
        <f>_xll.AtlasFormulas.AtlasFunctions.AtlasTable("PROD",DataAreaId,"T.SalesTable","%CustAccount","","","","","","","SalesId",$A855)</f>
        <v>364-000129</v>
      </c>
      <c r="C855" s="7" t="str">
        <f>_xll.AtlasFormulas.AtlasFunctions.AtlasTable("PROD",DataAreaId,"T.CustTable","%Name","","","","","","","AccountNum",$B855)</f>
        <v>SAAone GWW V.O.F.</v>
      </c>
      <c r="D855" s="4" t="s">
        <v>235</v>
      </c>
      <c r="E855" s="4" t="s">
        <v>237</v>
      </c>
      <c r="F855" s="6">
        <v>42914</v>
      </c>
      <c r="G855" s="4" t="s">
        <v>606</v>
      </c>
      <c r="H855" s="9">
        <v>1</v>
      </c>
      <c r="I855" s="6"/>
      <c r="J855" s="4" t="s">
        <v>1125</v>
      </c>
      <c r="K855" s="10" t="s">
        <v>71</v>
      </c>
      <c r="L855" s="7">
        <f>_xll.AtlasFormulas.AtlasFunctions.AtlasBalance("PROD",DataAreaId,"T.LedgerTrans","Sum|AmountMST|0","","","","","","","AccountNum|Voucher","120010",$J855)</f>
        <v>8364.3799999999992</v>
      </c>
      <c r="M855">
        <f>_xll.AtlasFormulas.AtlasFunctions.AtlasBalance("PROD",DataAreaId,"T.LedgerTrans","Sum|AmountMST|0","","","","","","","AccountNum|Voucher","120010",$K855)</f>
        <v>0</v>
      </c>
    </row>
    <row r="856" spans="1:13" x14ac:dyDescent="0.25">
      <c r="A856" s="4" t="s">
        <v>265</v>
      </c>
      <c r="B856" s="7" t="str">
        <f>_xll.AtlasFormulas.AtlasFunctions.AtlasTable("PROD",DataAreaId,"T.SalesTable","%CustAccount","","","","","","","SalesId",$A856)</f>
        <v>364-000058</v>
      </c>
      <c r="C856" s="7" t="str">
        <f>_xll.AtlasFormulas.AtlasFunctions.AtlasTable("PROD",DataAreaId,"T.CustTable","%Name","","","","","","","AccountNum",$B856)</f>
        <v>D. van der Steen B.V.</v>
      </c>
      <c r="D856" s="4" t="s">
        <v>235</v>
      </c>
      <c r="E856" s="4" t="s">
        <v>237</v>
      </c>
      <c r="F856" s="6">
        <v>42914</v>
      </c>
      <c r="G856" s="4" t="s">
        <v>606</v>
      </c>
      <c r="H856" s="9">
        <v>1</v>
      </c>
      <c r="I856" s="6"/>
      <c r="J856" s="4" t="s">
        <v>1105</v>
      </c>
      <c r="K856" s="10" t="s">
        <v>71</v>
      </c>
      <c r="L856" s="7">
        <f>_xll.AtlasFormulas.AtlasFunctions.AtlasBalance("PROD",DataAreaId,"T.LedgerTrans","Sum|AmountMST|0","","","","","","","AccountNum|Voucher","120010",$J856)</f>
        <v>22533.25</v>
      </c>
      <c r="M856">
        <f>_xll.AtlasFormulas.AtlasFunctions.AtlasBalance("PROD",DataAreaId,"T.LedgerTrans","Sum|AmountMST|0","","","","","","","AccountNum|Voucher","120010",$K856)</f>
        <v>0</v>
      </c>
    </row>
    <row r="857" spans="1:13" x14ac:dyDescent="0.25">
      <c r="A857" s="4" t="s">
        <v>411</v>
      </c>
      <c r="B857" s="7" t="str">
        <f>_xll.AtlasFormulas.AtlasFunctions.AtlasTable("PROD",DataAreaId,"T.SalesTable","%CustAccount","","","","","","","SalesId",$A857)</f>
        <v>364-000013</v>
      </c>
      <c r="C857" s="7" t="str">
        <f>_xll.AtlasFormulas.AtlasFunctions.AtlasTable("PROD",DataAreaId,"T.CustTable","%Name","","","","","","","AccountNum",$B857)</f>
        <v>BAM Wegen B.V. Zuidoost</v>
      </c>
      <c r="D857" s="4" t="s">
        <v>235</v>
      </c>
      <c r="E857" s="4" t="s">
        <v>237</v>
      </c>
      <c r="F857" s="6">
        <v>42909</v>
      </c>
      <c r="G857" s="4" t="s">
        <v>606</v>
      </c>
      <c r="H857" s="9">
        <v>12</v>
      </c>
      <c r="I857" s="6"/>
      <c r="J857" s="4" t="s">
        <v>1106</v>
      </c>
      <c r="K857" s="10" t="s">
        <v>71</v>
      </c>
      <c r="L857" s="7">
        <f>_xll.AtlasFormulas.AtlasFunctions.AtlasBalance("PROD",DataAreaId,"T.LedgerTrans","Sum|AmountMST|0","","","","","","","AccountNum|Voucher","120010",$J857)</f>
        <v>420</v>
      </c>
      <c r="M857">
        <f>_xll.AtlasFormulas.AtlasFunctions.AtlasBalance("PROD",DataAreaId,"T.LedgerTrans","Sum|AmountMST|0","","","","","","","AccountNum|Voucher","120010",$K857)</f>
        <v>0</v>
      </c>
    </row>
    <row r="858" spans="1:13" x14ac:dyDescent="0.25">
      <c r="A858" s="4" t="s">
        <v>411</v>
      </c>
      <c r="B858" s="7" t="str">
        <f>_xll.AtlasFormulas.AtlasFunctions.AtlasTable("PROD",DataAreaId,"T.SalesTable","%CustAccount","","","","","","","SalesId",$A858)</f>
        <v>364-000013</v>
      </c>
      <c r="C858" s="7" t="str">
        <f>_xll.AtlasFormulas.AtlasFunctions.AtlasTable("PROD",DataAreaId,"T.CustTable","%Name","","","","","","","AccountNum",$B858)</f>
        <v>BAM Wegen B.V. Zuidoost</v>
      </c>
      <c r="D858" s="4" t="s">
        <v>235</v>
      </c>
      <c r="E858" s="4" t="s">
        <v>237</v>
      </c>
      <c r="F858" s="6">
        <v>42909</v>
      </c>
      <c r="G858" s="4" t="s">
        <v>606</v>
      </c>
      <c r="H858" s="9">
        <v>1</v>
      </c>
      <c r="I858" s="6"/>
      <c r="J858" s="4" t="s">
        <v>1107</v>
      </c>
      <c r="K858" s="10" t="s">
        <v>71</v>
      </c>
      <c r="L858" s="7">
        <f>_xll.AtlasFormulas.AtlasFunctions.AtlasBalance("PROD",DataAreaId,"T.LedgerTrans","Sum|AmountMST|0","","","","","","","AccountNum|Voucher","120010",$J858)</f>
        <v>180</v>
      </c>
      <c r="M858">
        <f>_xll.AtlasFormulas.AtlasFunctions.AtlasBalance("PROD",DataAreaId,"T.LedgerTrans","Sum|AmountMST|0","","","","","","","AccountNum|Voucher","120010",$K858)</f>
        <v>0</v>
      </c>
    </row>
    <row r="859" spans="1:13" x14ac:dyDescent="0.25">
      <c r="A859" s="4" t="s">
        <v>240</v>
      </c>
      <c r="B859" s="7" t="str">
        <f>_xll.AtlasFormulas.AtlasFunctions.AtlasTable("PROD",DataAreaId,"T.SalesTable","%CustAccount","","","","","","","SalesId",$A859)</f>
        <v>364-000007</v>
      </c>
      <c r="C859" s="7" t="str">
        <f>_xll.AtlasFormulas.AtlasFunctions.AtlasTable("PROD",DataAreaId,"T.CustTable","%Name","","","","","","","AccountNum",$B859)</f>
        <v>Versluys &amp; Zoon B.V.</v>
      </c>
      <c r="D859" s="4" t="s">
        <v>235</v>
      </c>
      <c r="E859" s="4" t="s">
        <v>237</v>
      </c>
      <c r="F859" s="6">
        <v>42909</v>
      </c>
      <c r="G859" s="4" t="s">
        <v>606</v>
      </c>
      <c r="H859" s="9">
        <v>1</v>
      </c>
      <c r="I859" s="6"/>
      <c r="J859" s="4" t="s">
        <v>1094</v>
      </c>
      <c r="K859" s="10" t="s">
        <v>71</v>
      </c>
      <c r="L859" s="7">
        <f>_xll.AtlasFormulas.AtlasFunctions.AtlasBalance("PROD",DataAreaId,"T.LedgerTrans","Sum|AmountMST|0","","","","","","","AccountNum|Voucher","120010",$J859)</f>
        <v>10143.75</v>
      </c>
      <c r="M859">
        <f>_xll.AtlasFormulas.AtlasFunctions.AtlasBalance("PROD",DataAreaId,"T.LedgerTrans","Sum|AmountMST|0","","","","","","","AccountNum|Voucher","120010",$K859)</f>
        <v>0</v>
      </c>
    </row>
    <row r="860" spans="1:13" x14ac:dyDescent="0.25">
      <c r="A860" s="4" t="s">
        <v>239</v>
      </c>
      <c r="B860" s="7" t="str">
        <f>_xll.AtlasFormulas.AtlasFunctions.AtlasTable("PROD",DataAreaId,"T.SalesTable","%CustAccount","","","","","","","SalesId",$A860)</f>
        <v>364-000007</v>
      </c>
      <c r="C860" s="7" t="str">
        <f>_xll.AtlasFormulas.AtlasFunctions.AtlasTable("PROD",DataAreaId,"T.CustTable","%Name","","","","","","","AccountNum",$B860)</f>
        <v>Versluys &amp; Zoon B.V.</v>
      </c>
      <c r="D860" s="4" t="s">
        <v>235</v>
      </c>
      <c r="E860" s="4" t="s">
        <v>237</v>
      </c>
      <c r="F860" s="6">
        <v>42909</v>
      </c>
      <c r="G860" s="4" t="s">
        <v>606</v>
      </c>
      <c r="H860" s="9">
        <v>1</v>
      </c>
      <c r="I860" s="6"/>
      <c r="J860" s="4" t="s">
        <v>1093</v>
      </c>
      <c r="K860" s="10" t="s">
        <v>71</v>
      </c>
      <c r="L860" s="7">
        <f>_xll.AtlasFormulas.AtlasFunctions.AtlasBalance("PROD",DataAreaId,"T.LedgerTrans","Sum|AmountMST|0","","","","","","","AccountNum|Voucher","120010",$J860)</f>
        <v>15194.25</v>
      </c>
      <c r="M860">
        <f>_xll.AtlasFormulas.AtlasFunctions.AtlasBalance("PROD",DataAreaId,"T.LedgerTrans","Sum|AmountMST|0","","","","","","","AccountNum|Voucher","120010",$K860)</f>
        <v>0</v>
      </c>
    </row>
    <row r="861" spans="1:13" x14ac:dyDescent="0.25">
      <c r="A861" s="4" t="s">
        <v>267</v>
      </c>
      <c r="B861" s="7" t="str">
        <f>_xll.AtlasFormulas.AtlasFunctions.AtlasTable("PROD",DataAreaId,"T.SalesTable","%CustAccount","","","","","","","SalesId",$A861)</f>
        <v>364-000058</v>
      </c>
      <c r="C861" s="7" t="str">
        <f>_xll.AtlasFormulas.AtlasFunctions.AtlasTable("PROD",DataAreaId,"T.CustTable","%Name","","","","","","","AccountNum",$B861)</f>
        <v>D. van der Steen B.V.</v>
      </c>
      <c r="D861" s="4" t="s">
        <v>235</v>
      </c>
      <c r="E861" s="4" t="s">
        <v>237</v>
      </c>
      <c r="F861" s="6">
        <v>42914</v>
      </c>
      <c r="G861" s="4" t="s">
        <v>606</v>
      </c>
      <c r="H861" s="9">
        <v>1</v>
      </c>
      <c r="I861" s="6"/>
      <c r="J861" s="4" t="s">
        <v>1096</v>
      </c>
      <c r="K861" s="10" t="s">
        <v>71</v>
      </c>
      <c r="L861" s="7">
        <f>_xll.AtlasFormulas.AtlasFunctions.AtlasBalance("PROD",DataAreaId,"T.LedgerTrans","Sum|AmountMST|0","","","","","","","AccountNum|Voucher","120010",$J861)</f>
        <v>7802.5</v>
      </c>
      <c r="M861">
        <f>_xll.AtlasFormulas.AtlasFunctions.AtlasBalance("PROD",DataAreaId,"T.LedgerTrans","Sum|AmountMST|0","","","","","","","AccountNum|Voucher","120010",$K861)</f>
        <v>0</v>
      </c>
    </row>
    <row r="862" spans="1:13" x14ac:dyDescent="0.25">
      <c r="A862" s="4" t="s">
        <v>318</v>
      </c>
      <c r="B862" s="7" t="str">
        <f>_xll.AtlasFormulas.AtlasFunctions.AtlasTable("PROD",DataAreaId,"T.SalesTable","%CustAccount","","","","","","","SalesId",$A862)</f>
        <v>364-000028</v>
      </c>
      <c r="C862" s="7" t="str">
        <f>_xll.AtlasFormulas.AtlasFunctions.AtlasTable("PROD",DataAreaId,"T.CustTable","%Name","","","","","","","AccountNum",$B862)</f>
        <v>BAM Wegen Regio Zuidwest</v>
      </c>
      <c r="D862" s="4" t="s">
        <v>65</v>
      </c>
      <c r="E862" s="4" t="s">
        <v>64</v>
      </c>
      <c r="F862" s="6">
        <v>42909</v>
      </c>
      <c r="G862" s="4" t="s">
        <v>606</v>
      </c>
      <c r="H862" s="9">
        <v>291</v>
      </c>
      <c r="I862" s="6"/>
      <c r="J862" s="4" t="s">
        <v>1100</v>
      </c>
      <c r="K862" s="10" t="s">
        <v>71</v>
      </c>
      <c r="L862" s="7">
        <f>_xll.AtlasFormulas.AtlasFunctions.AtlasBalance("PROD",DataAreaId,"T.LedgerTrans","Sum|AmountMST|0","","","","","","","AccountNum|Voucher","120010",$J862)</f>
        <v>16583.400000000001</v>
      </c>
      <c r="M862">
        <f>_xll.AtlasFormulas.AtlasFunctions.AtlasBalance("PROD",DataAreaId,"T.LedgerTrans","Sum|AmountMST|0","","","","","","","AccountNum|Voucher","120010",$K862)</f>
        <v>0</v>
      </c>
    </row>
    <row r="863" spans="1:13" x14ac:dyDescent="0.25">
      <c r="A863" s="4" t="s">
        <v>240</v>
      </c>
      <c r="B863" s="7" t="str">
        <f>_xll.AtlasFormulas.AtlasFunctions.AtlasTable("PROD",DataAreaId,"T.SalesTable","%CustAccount","","","","","","","SalesId",$A863)</f>
        <v>364-000007</v>
      </c>
      <c r="C863" s="7" t="str">
        <f>_xll.AtlasFormulas.AtlasFunctions.AtlasTable("PROD",DataAreaId,"T.CustTable","%Name","","","","","","","AccountNum",$B863)</f>
        <v>Versluys &amp; Zoon B.V.</v>
      </c>
      <c r="D863" s="4" t="s">
        <v>332</v>
      </c>
      <c r="E863" s="4" t="s">
        <v>105</v>
      </c>
      <c r="F863" s="6">
        <v>42909</v>
      </c>
      <c r="G863" s="4" t="s">
        <v>606</v>
      </c>
      <c r="H863" s="9">
        <v>145.5</v>
      </c>
      <c r="I863" s="6"/>
      <c r="J863" s="4" t="s">
        <v>1094</v>
      </c>
      <c r="K863" s="10" t="s">
        <v>71</v>
      </c>
      <c r="L863" s="7">
        <f>_xll.AtlasFormulas.AtlasFunctions.AtlasBalance("PROD",DataAreaId,"T.LedgerTrans","Sum|AmountMST|0","","","","","","","AccountNum|Voucher","120010",$J863)</f>
        <v>10143.75</v>
      </c>
      <c r="M863">
        <f>_xll.AtlasFormulas.AtlasFunctions.AtlasBalance("PROD",DataAreaId,"T.LedgerTrans","Sum|AmountMST|0","","","","","","","AccountNum|Voucher","120010",$K863)</f>
        <v>0</v>
      </c>
    </row>
    <row r="864" spans="1:13" x14ac:dyDescent="0.25">
      <c r="A864" s="4" t="s">
        <v>240</v>
      </c>
      <c r="B864" s="7" t="str">
        <f>_xll.AtlasFormulas.AtlasFunctions.AtlasTable("PROD",DataAreaId,"T.SalesTable","%CustAccount","","","","","","","SalesId",$A864)</f>
        <v>364-000007</v>
      </c>
      <c r="C864" s="7" t="str">
        <f>_xll.AtlasFormulas.AtlasFunctions.AtlasTable("PROD",DataAreaId,"T.CustTable","%Name","","","","","","","AccountNum",$B864)</f>
        <v>Versluys &amp; Zoon B.V.</v>
      </c>
      <c r="D864" s="4" t="s">
        <v>332</v>
      </c>
      <c r="E864" s="4" t="s">
        <v>105</v>
      </c>
      <c r="F864" s="6">
        <v>42909</v>
      </c>
      <c r="G864" s="4" t="s">
        <v>606</v>
      </c>
      <c r="H864" s="9">
        <v>0.75</v>
      </c>
      <c r="I864" s="6"/>
      <c r="J864" s="4" t="s">
        <v>1094</v>
      </c>
      <c r="K864" s="10" t="s">
        <v>71</v>
      </c>
      <c r="L864" s="7">
        <f>_xll.AtlasFormulas.AtlasFunctions.AtlasBalance("PROD",DataAreaId,"T.LedgerTrans","Sum|AmountMST|0","","","","","","","AccountNum|Voucher","120010",$J864)</f>
        <v>10143.75</v>
      </c>
      <c r="M864">
        <f>_xll.AtlasFormulas.AtlasFunctions.AtlasBalance("PROD",DataAreaId,"T.LedgerTrans","Sum|AmountMST|0","","","","","","","AccountNum|Voucher","120010",$K864)</f>
        <v>0</v>
      </c>
    </row>
    <row r="865" spans="1:13" x14ac:dyDescent="0.25">
      <c r="A865" s="4" t="s">
        <v>239</v>
      </c>
      <c r="B865" s="7" t="str">
        <f>_xll.AtlasFormulas.AtlasFunctions.AtlasTable("PROD",DataAreaId,"T.SalesTable","%CustAccount","","","","","","","SalesId",$A865)</f>
        <v>364-000007</v>
      </c>
      <c r="C865" s="7" t="str">
        <f>_xll.AtlasFormulas.AtlasFunctions.AtlasTable("PROD",DataAreaId,"T.CustTable","%Name","","","","","","","AccountNum",$B865)</f>
        <v>Versluys &amp; Zoon B.V.</v>
      </c>
      <c r="D865" s="4" t="s">
        <v>332</v>
      </c>
      <c r="E865" s="4" t="s">
        <v>105</v>
      </c>
      <c r="F865" s="6">
        <v>42909</v>
      </c>
      <c r="G865" s="4" t="s">
        <v>606</v>
      </c>
      <c r="H865" s="9">
        <v>145.5</v>
      </c>
      <c r="I865" s="6"/>
      <c r="J865" s="4" t="s">
        <v>1093</v>
      </c>
      <c r="K865" s="10" t="s">
        <v>71</v>
      </c>
      <c r="L865" s="7">
        <f>_xll.AtlasFormulas.AtlasFunctions.AtlasBalance("PROD",DataAreaId,"T.LedgerTrans","Sum|AmountMST|0","","","","","","","AccountNum|Voucher","120010",$J865)</f>
        <v>15194.25</v>
      </c>
      <c r="M865">
        <f>_xll.AtlasFormulas.AtlasFunctions.AtlasBalance("PROD",DataAreaId,"T.LedgerTrans","Sum|AmountMST|0","","","","","","","AccountNum|Voucher","120010",$K865)</f>
        <v>0</v>
      </c>
    </row>
    <row r="866" spans="1:13" x14ac:dyDescent="0.25">
      <c r="A866" s="4" t="s">
        <v>239</v>
      </c>
      <c r="B866" s="7" t="str">
        <f>_xll.AtlasFormulas.AtlasFunctions.AtlasTable("PROD",DataAreaId,"T.SalesTable","%CustAccount","","","","","","","SalesId",$A866)</f>
        <v>364-000007</v>
      </c>
      <c r="C866" s="7" t="str">
        <f>_xll.AtlasFormulas.AtlasFunctions.AtlasTable("PROD",DataAreaId,"T.CustTable","%Name","","","","","","","AccountNum",$B866)</f>
        <v>Versluys &amp; Zoon B.V.</v>
      </c>
      <c r="D866" s="4" t="s">
        <v>332</v>
      </c>
      <c r="E866" s="4" t="s">
        <v>105</v>
      </c>
      <c r="F866" s="6">
        <v>42909</v>
      </c>
      <c r="G866" s="4" t="s">
        <v>606</v>
      </c>
      <c r="H866" s="9">
        <v>0.75</v>
      </c>
      <c r="I866" s="6"/>
      <c r="J866" s="4" t="s">
        <v>1093</v>
      </c>
      <c r="K866" s="10" t="s">
        <v>71</v>
      </c>
      <c r="L866" s="7">
        <f>_xll.AtlasFormulas.AtlasFunctions.AtlasBalance("PROD",DataAreaId,"T.LedgerTrans","Sum|AmountMST|0","","","","","","","AccountNum|Voucher","120010",$J866)</f>
        <v>15194.25</v>
      </c>
      <c r="M866">
        <f>_xll.AtlasFormulas.AtlasFunctions.AtlasBalance("PROD",DataAreaId,"T.LedgerTrans","Sum|AmountMST|0","","","","","","","AccountNum|Voucher","120010",$K866)</f>
        <v>0</v>
      </c>
    </row>
    <row r="867" spans="1:13" x14ac:dyDescent="0.25">
      <c r="A867" s="4" t="s">
        <v>262</v>
      </c>
      <c r="B867" s="7" t="str">
        <f>_xll.AtlasFormulas.AtlasFunctions.AtlasTable("PROD",DataAreaId,"T.SalesTable","%CustAccount","","","","","","","SalesId",$A867)</f>
        <v>364-000044</v>
      </c>
      <c r="C867" s="7" t="str">
        <f>_xll.AtlasFormulas.AtlasFunctions.AtlasTable("PROD",DataAreaId,"T.CustTable","%Name","","","","","","","AccountNum",$B867)</f>
        <v>Schagen Infra B.V.</v>
      </c>
      <c r="D867" s="4" t="s">
        <v>332</v>
      </c>
      <c r="E867" s="4" t="s">
        <v>105</v>
      </c>
      <c r="F867" s="6">
        <v>42909</v>
      </c>
      <c r="G867" s="4" t="s">
        <v>606</v>
      </c>
      <c r="H867" s="9">
        <v>1259</v>
      </c>
      <c r="I867" s="6"/>
      <c r="J867" s="4" t="s">
        <v>1099</v>
      </c>
      <c r="K867" s="10" t="s">
        <v>71</v>
      </c>
      <c r="L867" s="7">
        <f>_xll.AtlasFormulas.AtlasFunctions.AtlasBalance("PROD",DataAreaId,"T.LedgerTrans","Sum|AmountMST|0","","","","","","","AccountNum|Voucher","120010",$J867)</f>
        <v>70456.3</v>
      </c>
      <c r="M867">
        <f>_xll.AtlasFormulas.AtlasFunctions.AtlasBalance("PROD",DataAreaId,"T.LedgerTrans","Sum|AmountMST|0","","","","","","","AccountNum|Voucher","120010",$K867)</f>
        <v>0</v>
      </c>
    </row>
    <row r="868" spans="1:13" x14ac:dyDescent="0.25">
      <c r="A868" s="4" t="s">
        <v>241</v>
      </c>
      <c r="B868" s="7" t="str">
        <f>_xll.AtlasFormulas.AtlasFunctions.AtlasTable("PROD",DataAreaId,"T.SalesTable","%CustAccount","","","","","","","SalesId",$A868)</f>
        <v>364-000007</v>
      </c>
      <c r="C868" s="7" t="str">
        <f>_xll.AtlasFormulas.AtlasFunctions.AtlasTable("PROD",DataAreaId,"T.CustTable","%Name","","","","","","","AccountNum",$B868)</f>
        <v>Versluys &amp; Zoon B.V.</v>
      </c>
      <c r="D868" s="4" t="s">
        <v>98</v>
      </c>
      <c r="E868" s="4" t="s">
        <v>99</v>
      </c>
      <c r="F868" s="6">
        <v>42914</v>
      </c>
      <c r="G868" s="4" t="s">
        <v>606</v>
      </c>
      <c r="H868" s="9">
        <v>48.5</v>
      </c>
      <c r="I868" s="6"/>
      <c r="J868" s="4" t="s">
        <v>1095</v>
      </c>
      <c r="K868" s="10" t="s">
        <v>71</v>
      </c>
      <c r="L868" s="7">
        <f>_xll.AtlasFormulas.AtlasFunctions.AtlasBalance("PROD",DataAreaId,"T.LedgerTrans","Sum|AmountMST|0","","","","","","","AccountNum|Voucher","120010",$J868)</f>
        <v>344.35</v>
      </c>
      <c r="M868">
        <f>_xll.AtlasFormulas.AtlasFunctions.AtlasBalance("PROD",DataAreaId,"T.LedgerTrans","Sum|AmountMST|0","","","","","","","AccountNum|Voucher","120010",$K868)</f>
        <v>0</v>
      </c>
    </row>
    <row r="869" spans="1:13" x14ac:dyDescent="0.25">
      <c r="A869" s="4" t="s">
        <v>265</v>
      </c>
      <c r="B869" s="7" t="str">
        <f>_xll.AtlasFormulas.AtlasFunctions.AtlasTable("PROD",DataAreaId,"T.SalesTable","%CustAccount","","","","","","","SalesId",$A869)</f>
        <v>364-000058</v>
      </c>
      <c r="C869" s="7" t="str">
        <f>_xll.AtlasFormulas.AtlasFunctions.AtlasTable("PROD",DataAreaId,"T.CustTable","%Name","","","","","","","AccountNum",$B869)</f>
        <v>D. van der Steen B.V.</v>
      </c>
      <c r="D869" s="4" t="s">
        <v>98</v>
      </c>
      <c r="E869" s="4" t="s">
        <v>99</v>
      </c>
      <c r="F869" s="6">
        <v>42914</v>
      </c>
      <c r="G869" s="4" t="s">
        <v>606</v>
      </c>
      <c r="H869" s="9">
        <v>194</v>
      </c>
      <c r="I869" s="6"/>
      <c r="J869" s="4" t="s">
        <v>1105</v>
      </c>
      <c r="K869" s="10" t="s">
        <v>71</v>
      </c>
      <c r="L869" s="7">
        <f>_xll.AtlasFormulas.AtlasFunctions.AtlasBalance("PROD",DataAreaId,"T.LedgerTrans","Sum|AmountMST|0","","","","","","","AccountNum|Voucher","120010",$J869)</f>
        <v>22533.25</v>
      </c>
      <c r="M869">
        <f>_xll.AtlasFormulas.AtlasFunctions.AtlasBalance("PROD",DataAreaId,"T.LedgerTrans","Sum|AmountMST|0","","","","","","","AccountNum|Voucher","120010",$K869)</f>
        <v>0</v>
      </c>
    </row>
    <row r="870" spans="1:13" x14ac:dyDescent="0.25">
      <c r="A870" s="4" t="s">
        <v>1111</v>
      </c>
      <c r="B870" s="7" t="str">
        <f>_xll.AtlasFormulas.AtlasFunctions.AtlasTable("PROD",DataAreaId,"T.SalesTable","%CustAccount","","","","","","","SalesId",$A870)</f>
        <v>364-000007</v>
      </c>
      <c r="C870" s="7" t="str">
        <f>_xll.AtlasFormulas.AtlasFunctions.AtlasTable("PROD",DataAreaId,"T.CustTable","%Name","","","","","","","AccountNum",$B870)</f>
        <v>Versluys &amp; Zoon B.V.</v>
      </c>
      <c r="D870" s="4" t="s">
        <v>98</v>
      </c>
      <c r="E870" s="4" t="s">
        <v>99</v>
      </c>
      <c r="F870" s="6">
        <v>42914</v>
      </c>
      <c r="G870" s="4" t="s">
        <v>606</v>
      </c>
      <c r="H870" s="9">
        <v>485</v>
      </c>
      <c r="I870" s="6"/>
      <c r="J870" s="4" t="s">
        <v>1112</v>
      </c>
      <c r="K870" s="10" t="s">
        <v>71</v>
      </c>
      <c r="L870" s="7">
        <f>_xll.AtlasFormulas.AtlasFunctions.AtlasBalance("PROD",DataAreaId,"T.LedgerTrans","Sum|AmountMST|0","","","","","","","AccountNum|Voucher","120010",$J870)</f>
        <v>10366</v>
      </c>
      <c r="M870">
        <f>_xll.AtlasFormulas.AtlasFunctions.AtlasBalance("PROD",DataAreaId,"T.LedgerTrans","Sum|AmountMST|0","","","","","","","AccountNum|Voucher","120010",$K870)</f>
        <v>0</v>
      </c>
    </row>
    <row r="871" spans="1:13" x14ac:dyDescent="0.25">
      <c r="A871" s="4" t="s">
        <v>1115</v>
      </c>
      <c r="B871" s="7" t="str">
        <f>_xll.AtlasFormulas.AtlasFunctions.AtlasTable("PROD",DataAreaId,"T.SalesTable","%CustAccount","","","","","","","SalesId",$A871)</f>
        <v>364-000058</v>
      </c>
      <c r="C871" s="7" t="str">
        <f>_xll.AtlasFormulas.AtlasFunctions.AtlasTable("PROD",DataAreaId,"T.CustTable","%Name","","","","","","","AccountNum",$B871)</f>
        <v>D. van der Steen B.V.</v>
      </c>
      <c r="D871" s="4" t="s">
        <v>98</v>
      </c>
      <c r="E871" s="4" t="s">
        <v>99</v>
      </c>
      <c r="F871" s="6">
        <v>42914</v>
      </c>
      <c r="G871" s="4" t="s">
        <v>606</v>
      </c>
      <c r="H871" s="9">
        <v>291</v>
      </c>
      <c r="I871" s="6"/>
      <c r="J871" s="4" t="s">
        <v>1116</v>
      </c>
      <c r="K871" s="10" t="s">
        <v>71</v>
      </c>
      <c r="L871" s="7">
        <f>_xll.AtlasFormulas.AtlasFunctions.AtlasBalance("PROD",DataAreaId,"T.LedgerTrans","Sum|AmountMST|0","","","","","","","AccountNum|Voucher","120010",$J871)</f>
        <v>1600.5</v>
      </c>
      <c r="M871">
        <f>_xll.AtlasFormulas.AtlasFunctions.AtlasBalance("PROD",DataAreaId,"T.LedgerTrans","Sum|AmountMST|0","","","","","","","AccountNum|Voucher","120010",$K871)</f>
        <v>0</v>
      </c>
    </row>
    <row r="872" spans="1:13" x14ac:dyDescent="0.25">
      <c r="A872" s="4" t="s">
        <v>1115</v>
      </c>
      <c r="B872" s="7" t="str">
        <f>_xll.AtlasFormulas.AtlasFunctions.AtlasTable("PROD",DataAreaId,"T.SalesTable","%CustAccount","","","","","","","SalesId",$A872)</f>
        <v>364-000058</v>
      </c>
      <c r="C872" s="7" t="str">
        <f>_xll.AtlasFormulas.AtlasFunctions.AtlasTable("PROD",DataAreaId,"T.CustTable","%Name","","","","","","","AccountNum",$B872)</f>
        <v>D. van der Steen B.V.</v>
      </c>
      <c r="D872" s="4" t="s">
        <v>98</v>
      </c>
      <c r="E872" s="4" t="s">
        <v>99</v>
      </c>
      <c r="F872" s="6">
        <v>42914</v>
      </c>
      <c r="G872" s="4" t="s">
        <v>606</v>
      </c>
      <c r="H872" s="9">
        <v>194</v>
      </c>
      <c r="I872" s="6"/>
      <c r="J872" s="4" t="s">
        <v>1117</v>
      </c>
      <c r="K872" s="10" t="s">
        <v>71</v>
      </c>
      <c r="L872" s="7">
        <f>_xll.AtlasFormulas.AtlasFunctions.AtlasBalance("PROD",DataAreaId,"T.LedgerTrans","Sum|AmountMST|0","","","","","","","AccountNum|Voucher","120010",$J872)</f>
        <v>1067</v>
      </c>
      <c r="M872">
        <f>_xll.AtlasFormulas.AtlasFunctions.AtlasBalance("PROD",DataAreaId,"T.LedgerTrans","Sum|AmountMST|0","","","","","","","AccountNum|Voucher","120010",$K872)</f>
        <v>0</v>
      </c>
    </row>
    <row r="873" spans="1:13" x14ac:dyDescent="0.25">
      <c r="A873" s="4" t="s">
        <v>347</v>
      </c>
      <c r="B873" s="7" t="str">
        <f>_xll.AtlasFormulas.AtlasFunctions.AtlasTable("PROD",DataAreaId,"T.SalesTable","%CustAccount","","","","","","","SalesId",$A873)</f>
        <v>364-000058</v>
      </c>
      <c r="C873" s="7" t="str">
        <f>_xll.AtlasFormulas.AtlasFunctions.AtlasTable("PROD",DataAreaId,"T.CustTable","%Name","","","","","","","AccountNum",$B873)</f>
        <v>D. van der Steen B.V.</v>
      </c>
      <c r="D873" s="4" t="s">
        <v>98</v>
      </c>
      <c r="E873" s="4" t="s">
        <v>99</v>
      </c>
      <c r="F873" s="6">
        <v>42900</v>
      </c>
      <c r="G873" s="4" t="s">
        <v>606</v>
      </c>
      <c r="H873" s="9">
        <v>194</v>
      </c>
      <c r="I873" s="6"/>
      <c r="J873" s="4" t="s">
        <v>1012</v>
      </c>
      <c r="K873" s="10" t="s">
        <v>71</v>
      </c>
      <c r="L873" s="7">
        <f>_xll.AtlasFormulas.AtlasFunctions.AtlasBalance("PROD",DataAreaId,"T.LedgerTrans","Sum|AmountMST|0","","","","","","","AccountNum|Voucher","120010",$J873)</f>
        <v>1067</v>
      </c>
      <c r="M873">
        <f>_xll.AtlasFormulas.AtlasFunctions.AtlasBalance("PROD",DataAreaId,"T.LedgerTrans","Sum|AmountMST|0","","","","","","","AccountNum|Voucher","120010",$K873)</f>
        <v>0</v>
      </c>
    </row>
    <row r="874" spans="1:13" x14ac:dyDescent="0.25">
      <c r="A874" s="4" t="s">
        <v>265</v>
      </c>
      <c r="B874" s="7" t="str">
        <f>_xll.AtlasFormulas.AtlasFunctions.AtlasTable("PROD",DataAreaId,"T.SalesTable","%CustAccount","","","","","","","SalesId",$A874)</f>
        <v>364-000058</v>
      </c>
      <c r="C874" s="7" t="str">
        <f>_xll.AtlasFormulas.AtlasFunctions.AtlasTable("PROD",DataAreaId,"T.CustTable","%Name","","","","","","","AccountNum",$B874)</f>
        <v>D. van der Steen B.V.</v>
      </c>
      <c r="D874" s="4" t="s">
        <v>101</v>
      </c>
      <c r="E874" s="4" t="s">
        <v>99</v>
      </c>
      <c r="F874" s="6">
        <v>42914</v>
      </c>
      <c r="G874" s="4" t="s">
        <v>606</v>
      </c>
      <c r="H874" s="9">
        <v>525</v>
      </c>
      <c r="I874" s="6"/>
      <c r="J874" s="4" t="s">
        <v>1105</v>
      </c>
      <c r="K874" s="10" t="s">
        <v>71</v>
      </c>
      <c r="L874" s="7">
        <f>_xll.AtlasFormulas.AtlasFunctions.AtlasBalance("PROD",DataAreaId,"T.LedgerTrans","Sum|AmountMST|0","","","","","","","AccountNum|Voucher","120010",$J874)</f>
        <v>22533.25</v>
      </c>
      <c r="M874">
        <f>_xll.AtlasFormulas.AtlasFunctions.AtlasBalance("PROD",DataAreaId,"T.LedgerTrans","Sum|AmountMST|0","","","","","","","AccountNum|Voucher","120010",$K874)</f>
        <v>0</v>
      </c>
    </row>
    <row r="875" spans="1:13" x14ac:dyDescent="0.25">
      <c r="A875" s="4" t="s">
        <v>267</v>
      </c>
      <c r="B875" s="7" t="str">
        <f>_xll.AtlasFormulas.AtlasFunctions.AtlasTable("PROD",DataAreaId,"T.SalesTable","%CustAccount","","","","","","","SalesId",$A875)</f>
        <v>364-000058</v>
      </c>
      <c r="C875" s="7" t="str">
        <f>_xll.AtlasFormulas.AtlasFunctions.AtlasTable("PROD",DataAreaId,"T.CustTable","%Name","","","","","","","AccountNum",$B875)</f>
        <v>D. van der Steen B.V.</v>
      </c>
      <c r="D875" s="4" t="s">
        <v>101</v>
      </c>
      <c r="E875" s="4" t="s">
        <v>99</v>
      </c>
      <c r="F875" s="6">
        <v>42914</v>
      </c>
      <c r="G875" s="4" t="s">
        <v>606</v>
      </c>
      <c r="H875" s="9">
        <v>1125</v>
      </c>
      <c r="I875" s="6"/>
      <c r="J875" s="4" t="s">
        <v>1096</v>
      </c>
      <c r="K875" s="10" t="s">
        <v>71</v>
      </c>
      <c r="L875" s="7">
        <f>_xll.AtlasFormulas.AtlasFunctions.AtlasBalance("PROD",DataAreaId,"T.LedgerTrans","Sum|AmountMST|0","","","","","","","AccountNum|Voucher","120010",$J875)</f>
        <v>7802.5</v>
      </c>
      <c r="M875">
        <f>_xll.AtlasFormulas.AtlasFunctions.AtlasBalance("PROD",DataAreaId,"T.LedgerTrans","Sum|AmountMST|0","","","","","","","AccountNum|Voucher","120010",$K875)</f>
        <v>0</v>
      </c>
    </row>
    <row r="876" spans="1:13" x14ac:dyDescent="0.25">
      <c r="A876" s="4" t="s">
        <v>1124</v>
      </c>
      <c r="B876" s="7" t="str">
        <f>_xll.AtlasFormulas.AtlasFunctions.AtlasTable("PROD",DataAreaId,"T.SalesTable","%CustAccount","","","","","","","SalesId",$A876)</f>
        <v>364-000129</v>
      </c>
      <c r="C876" s="7" t="str">
        <f>_xll.AtlasFormulas.AtlasFunctions.AtlasTable("PROD",DataAreaId,"T.CustTable","%Name","","","","","","","AccountNum",$B876)</f>
        <v>SAAone GWW V.O.F.</v>
      </c>
      <c r="D876" s="4" t="s">
        <v>66</v>
      </c>
      <c r="E876" s="4" t="s">
        <v>64</v>
      </c>
      <c r="F876" s="6">
        <v>42914</v>
      </c>
      <c r="G876" s="4" t="s">
        <v>606</v>
      </c>
      <c r="H876" s="9">
        <v>1072.5</v>
      </c>
      <c r="I876" s="6"/>
      <c r="J876" s="4" t="s">
        <v>1125</v>
      </c>
      <c r="K876" s="10" t="s">
        <v>71</v>
      </c>
      <c r="L876" s="7">
        <f>_xll.AtlasFormulas.AtlasFunctions.AtlasBalance("PROD",DataAreaId,"T.LedgerTrans","Sum|AmountMST|0","","","","","","","AccountNum|Voucher","120010",$J876)</f>
        <v>8364.3799999999992</v>
      </c>
      <c r="M876">
        <f>_xll.AtlasFormulas.AtlasFunctions.AtlasBalance("PROD",DataAreaId,"T.LedgerTrans","Sum|AmountMST|0","","","","","","","AccountNum|Voucher","120010",$K876)</f>
        <v>0</v>
      </c>
    </row>
    <row r="877" spans="1:13" x14ac:dyDescent="0.25">
      <c r="A877" s="4" t="s">
        <v>358</v>
      </c>
      <c r="B877" s="7" t="str">
        <f>_xll.AtlasFormulas.AtlasFunctions.AtlasTable("PROD",DataAreaId,"T.SalesTable","%CustAccount","","","","","","","SalesId",$A877)</f>
        <v>364-000092</v>
      </c>
      <c r="C877" s="7" t="str">
        <f>_xll.AtlasFormulas.AtlasFunctions.AtlasTable("PROD",DataAreaId,"T.CustTable","%Name","","","","","","","AccountNum",$B877)</f>
        <v>Grizaco NV</v>
      </c>
      <c r="D877" s="4" t="s">
        <v>66</v>
      </c>
      <c r="E877" s="4" t="s">
        <v>64</v>
      </c>
      <c r="F877" s="6">
        <v>42914</v>
      </c>
      <c r="G877" s="4" t="s">
        <v>606</v>
      </c>
      <c r="H877" s="9">
        <v>1755</v>
      </c>
      <c r="I877" s="6"/>
      <c r="J877" s="4" t="s">
        <v>1101</v>
      </c>
      <c r="K877" s="10" t="s">
        <v>71</v>
      </c>
      <c r="L877" s="7">
        <f>_xll.AtlasFormulas.AtlasFunctions.AtlasBalance("PROD",DataAreaId,"T.LedgerTrans","Sum|AmountMST|0","","","","","","","AccountNum|Voucher","120010",$J877)</f>
        <v>13345.9</v>
      </c>
      <c r="M877">
        <f>_xll.AtlasFormulas.AtlasFunctions.AtlasBalance("PROD",DataAreaId,"T.LedgerTrans","Sum|AmountMST|0","","","","","","","AccountNum|Voucher","120010",$K877)</f>
        <v>0</v>
      </c>
    </row>
    <row r="878" spans="1:13" x14ac:dyDescent="0.25">
      <c r="A878" s="4" t="s">
        <v>318</v>
      </c>
      <c r="B878" s="7" t="str">
        <f>_xll.AtlasFormulas.AtlasFunctions.AtlasTable("PROD",DataAreaId,"T.SalesTable","%CustAccount","","","","","","","SalesId",$A878)</f>
        <v>364-000028</v>
      </c>
      <c r="C878" s="7" t="str">
        <f>_xll.AtlasFormulas.AtlasFunctions.AtlasTable("PROD",DataAreaId,"T.CustTable","%Name","","","","","","","AccountNum",$B878)</f>
        <v>BAM Wegen Regio Zuidwest</v>
      </c>
      <c r="D878" s="4" t="s">
        <v>66</v>
      </c>
      <c r="E878" s="4" t="s">
        <v>64</v>
      </c>
      <c r="F878" s="6">
        <v>42909</v>
      </c>
      <c r="G878" s="4" t="s">
        <v>606</v>
      </c>
      <c r="H878" s="9">
        <v>1787</v>
      </c>
      <c r="I878" s="6"/>
      <c r="J878" s="4" t="s">
        <v>1100</v>
      </c>
      <c r="K878" s="10" t="s">
        <v>71</v>
      </c>
      <c r="L878" s="7">
        <f>_xll.AtlasFormulas.AtlasFunctions.AtlasBalance("PROD",DataAreaId,"T.LedgerTrans","Sum|AmountMST|0","","","","","","","AccountNum|Voucher","120010",$J878)</f>
        <v>16583.400000000001</v>
      </c>
      <c r="M878">
        <f>_xll.AtlasFormulas.AtlasFunctions.AtlasBalance("PROD",DataAreaId,"T.LedgerTrans","Sum|AmountMST|0","","","","","","","AccountNum|Voucher","120010",$K878)</f>
        <v>0</v>
      </c>
    </row>
    <row r="879" spans="1:13" x14ac:dyDescent="0.25">
      <c r="A879" s="4" t="s">
        <v>358</v>
      </c>
      <c r="B879" s="7" t="str">
        <f>_xll.AtlasFormulas.AtlasFunctions.AtlasTable("PROD",DataAreaId,"T.SalesTable","%CustAccount","","","","","","","SalesId",$A879)</f>
        <v>364-000092</v>
      </c>
      <c r="C879" s="7" t="str">
        <f>_xll.AtlasFormulas.AtlasFunctions.AtlasTable("PROD",DataAreaId,"T.CustTable","%Name","","","","","","","AccountNum",$B879)</f>
        <v>Grizaco NV</v>
      </c>
      <c r="D879" s="4" t="s">
        <v>66</v>
      </c>
      <c r="E879" s="4" t="s">
        <v>64</v>
      </c>
      <c r="F879" s="6">
        <v>42914</v>
      </c>
      <c r="G879" s="4" t="s">
        <v>606</v>
      </c>
      <c r="H879" s="9">
        <v>602.5</v>
      </c>
      <c r="I879" s="6"/>
      <c r="J879" s="4" t="s">
        <v>1092</v>
      </c>
      <c r="K879" s="10" t="s">
        <v>71</v>
      </c>
      <c r="L879" s="7">
        <f>_xll.AtlasFormulas.AtlasFunctions.AtlasBalance("PROD",DataAreaId,"T.LedgerTrans","Sum|AmountMST|0","","","","","","","AccountNum|Voucher","120010",$J879)</f>
        <v>4458.5</v>
      </c>
      <c r="M879">
        <f>_xll.AtlasFormulas.AtlasFunctions.AtlasBalance("PROD",DataAreaId,"T.LedgerTrans","Sum|AmountMST|0","","","","","","","AccountNum|Voucher","120010",$K879)</f>
        <v>0</v>
      </c>
    </row>
    <row r="880" spans="1:13" x14ac:dyDescent="0.25">
      <c r="A880" s="4" t="s">
        <v>358</v>
      </c>
      <c r="B880" s="7" t="str">
        <f>_xll.AtlasFormulas.AtlasFunctions.AtlasTable("PROD",DataAreaId,"T.SalesTable","%CustAccount","","","","","","","SalesId",$A880)</f>
        <v>364-000092</v>
      </c>
      <c r="C880" s="7" t="str">
        <f>_xll.AtlasFormulas.AtlasFunctions.AtlasTable("PROD",DataAreaId,"T.CustTable","%Name","","","","","","","AccountNum",$B880)</f>
        <v>Grizaco NV</v>
      </c>
      <c r="D880" s="4" t="s">
        <v>66</v>
      </c>
      <c r="E880" s="4" t="s">
        <v>64</v>
      </c>
      <c r="F880" s="6">
        <v>42914</v>
      </c>
      <c r="G880" s="4" t="s">
        <v>606</v>
      </c>
      <c r="H880" s="9">
        <v>12950</v>
      </c>
      <c r="I880" s="6"/>
      <c r="J880" s="4" t="s">
        <v>1091</v>
      </c>
      <c r="K880" s="10" t="s">
        <v>71</v>
      </c>
      <c r="L880" s="7">
        <f>_xll.AtlasFormulas.AtlasFunctions.AtlasBalance("PROD",DataAreaId,"T.LedgerTrans","Sum|AmountMST|0","","","","","","","AccountNum|Voucher","120010",$J880)</f>
        <v>100288.5</v>
      </c>
      <c r="M880">
        <f>_xll.AtlasFormulas.AtlasFunctions.AtlasBalance("PROD",DataAreaId,"T.LedgerTrans","Sum|AmountMST|0","","","","","","","AccountNum|Voucher","120010",$K880)</f>
        <v>0</v>
      </c>
    </row>
    <row r="881" spans="1:13" x14ac:dyDescent="0.25">
      <c r="A881" s="4" t="s">
        <v>370</v>
      </c>
      <c r="B881" s="7" t="str">
        <f>_xll.AtlasFormulas.AtlasFunctions.AtlasTable("PROD",DataAreaId,"T.SalesTable","%CustAccount","","","","","","","SalesId",$A881)</f>
        <v>364-000026</v>
      </c>
      <c r="C881" s="7" t="str">
        <f>_xll.AtlasFormulas.AtlasFunctions.AtlasTable("PROD",DataAreaId,"T.CustTable","%Name","","","","","","","AccountNum",$B881)</f>
        <v>BAM Infra Regionaal Amsterdam</v>
      </c>
      <c r="D881" s="4" t="s">
        <v>103</v>
      </c>
      <c r="E881" s="4" t="s">
        <v>99</v>
      </c>
      <c r="F881" s="6">
        <v>42901</v>
      </c>
      <c r="G881" s="4" t="s">
        <v>606</v>
      </c>
      <c r="H881" s="9">
        <v>195</v>
      </c>
      <c r="I881" s="6"/>
      <c r="J881" s="4" t="s">
        <v>1014</v>
      </c>
      <c r="K881" s="10" t="s">
        <v>71</v>
      </c>
      <c r="L881" s="7">
        <f>_xll.AtlasFormulas.AtlasFunctions.AtlasBalance("PROD",DataAreaId,"T.LedgerTrans","Sum|AmountMST|0","","","","","","","AccountNum|Voucher","120010",$J881)</f>
        <v>0</v>
      </c>
      <c r="M881">
        <f>_xll.AtlasFormulas.AtlasFunctions.AtlasBalance("PROD",DataAreaId,"T.LedgerTrans","Sum|AmountMST|0","","","","","","","AccountNum|Voucher","120010",$K881)</f>
        <v>0</v>
      </c>
    </row>
    <row r="882" spans="1:13" x14ac:dyDescent="0.25">
      <c r="A882" s="4" t="s">
        <v>1111</v>
      </c>
      <c r="B882" s="7" t="str">
        <f>_xll.AtlasFormulas.AtlasFunctions.AtlasTable("PROD",DataAreaId,"T.SalesTable","%CustAccount","","","","","","","SalesId",$A882)</f>
        <v>364-000007</v>
      </c>
      <c r="C882" s="7" t="str">
        <f>_xll.AtlasFormulas.AtlasFunctions.AtlasTable("PROD",DataAreaId,"T.CustTable","%Name","","","","","","","AccountNum",$B882)</f>
        <v>Versluys &amp; Zoon B.V.</v>
      </c>
      <c r="D882" s="4" t="s">
        <v>103</v>
      </c>
      <c r="E882" s="4" t="s">
        <v>99</v>
      </c>
      <c r="F882" s="6">
        <v>42914</v>
      </c>
      <c r="G882" s="4" t="s">
        <v>606</v>
      </c>
      <c r="H882" s="9">
        <v>975</v>
      </c>
      <c r="I882" s="6"/>
      <c r="J882" s="4" t="s">
        <v>1112</v>
      </c>
      <c r="K882" s="10" t="s">
        <v>71</v>
      </c>
      <c r="L882" s="7">
        <f>_xll.AtlasFormulas.AtlasFunctions.AtlasBalance("PROD",DataAreaId,"T.LedgerTrans","Sum|AmountMST|0","","","","","","","AccountNum|Voucher","120010",$J882)</f>
        <v>10366</v>
      </c>
      <c r="M882">
        <f>_xll.AtlasFormulas.AtlasFunctions.AtlasBalance("PROD",DataAreaId,"T.LedgerTrans","Sum|AmountMST|0","","","","","","","AccountNum|Voucher","120010",$K882)</f>
        <v>0</v>
      </c>
    </row>
    <row r="883" spans="1:13" x14ac:dyDescent="0.25">
      <c r="A883" s="4" t="s">
        <v>265</v>
      </c>
      <c r="B883" s="7" t="str">
        <f>_xll.AtlasFormulas.AtlasFunctions.AtlasTable("PROD",DataAreaId,"T.SalesTable","%CustAccount","","","","","","","SalesId",$A883)</f>
        <v>364-000058</v>
      </c>
      <c r="C883" s="7" t="str">
        <f>_xll.AtlasFormulas.AtlasFunctions.AtlasTable("PROD",DataAreaId,"T.CustTable","%Name","","","","","","","AccountNum",$B883)</f>
        <v>D. van der Steen B.V.</v>
      </c>
      <c r="D883" s="4" t="s">
        <v>103</v>
      </c>
      <c r="E883" s="4" t="s">
        <v>99</v>
      </c>
      <c r="F883" s="6">
        <v>42914</v>
      </c>
      <c r="G883" s="4" t="s">
        <v>606</v>
      </c>
      <c r="H883" s="9">
        <v>2632.5</v>
      </c>
      <c r="I883" s="6"/>
      <c r="J883" s="4" t="s">
        <v>1105</v>
      </c>
      <c r="K883" s="10" t="s">
        <v>71</v>
      </c>
      <c r="L883" s="7">
        <f>_xll.AtlasFormulas.AtlasFunctions.AtlasBalance("PROD",DataAreaId,"T.LedgerTrans","Sum|AmountMST|0","","","","","","","AccountNum|Voucher","120010",$J883)</f>
        <v>22533.25</v>
      </c>
      <c r="M883">
        <f>_xll.AtlasFormulas.AtlasFunctions.AtlasBalance("PROD",DataAreaId,"T.LedgerTrans","Sum|AmountMST|0","","","","","","","AccountNum|Voucher","120010",$K883)</f>
        <v>0</v>
      </c>
    </row>
    <row r="884" spans="1:13" x14ac:dyDescent="0.25">
      <c r="A884" s="4" t="s">
        <v>239</v>
      </c>
      <c r="B884" s="7" t="str">
        <f>_xll.AtlasFormulas.AtlasFunctions.AtlasTable("PROD",DataAreaId,"T.SalesTable","%CustAccount","","","","","","","SalesId",$A884)</f>
        <v>364-000007</v>
      </c>
      <c r="C884" s="7" t="str">
        <f>_xll.AtlasFormulas.AtlasFunctions.AtlasTable("PROD",DataAreaId,"T.CustTable","%Name","","","","","","","AccountNum",$B884)</f>
        <v>Versluys &amp; Zoon B.V.</v>
      </c>
      <c r="D884" s="4" t="s">
        <v>104</v>
      </c>
      <c r="E884" s="4" t="s">
        <v>105</v>
      </c>
      <c r="F884" s="6">
        <v>42909</v>
      </c>
      <c r="G884" s="4" t="s">
        <v>606</v>
      </c>
      <c r="H884" s="9">
        <v>1715.75</v>
      </c>
      <c r="I884" s="6"/>
      <c r="J884" s="4" t="s">
        <v>1093</v>
      </c>
      <c r="K884" s="10" t="s">
        <v>71</v>
      </c>
      <c r="L884" s="7">
        <f>_xll.AtlasFormulas.AtlasFunctions.AtlasBalance("PROD",DataAreaId,"T.LedgerTrans","Sum|AmountMST|0","","","","","","","AccountNum|Voucher","120010",$J884)</f>
        <v>15194.25</v>
      </c>
      <c r="M884">
        <f>_xll.AtlasFormulas.AtlasFunctions.AtlasBalance("PROD",DataAreaId,"T.LedgerTrans","Sum|AmountMST|0","","","","","","","AccountNum|Voucher","120010",$K884)</f>
        <v>0</v>
      </c>
    </row>
    <row r="885" spans="1:13" x14ac:dyDescent="0.25">
      <c r="A885" s="4" t="s">
        <v>240</v>
      </c>
      <c r="B885" s="7" t="str">
        <f>_xll.AtlasFormulas.AtlasFunctions.AtlasTable("PROD",DataAreaId,"T.SalesTable","%CustAccount","","","","","","","SalesId",$A885)</f>
        <v>364-000007</v>
      </c>
      <c r="C885" s="7" t="str">
        <f>_xll.AtlasFormulas.AtlasFunctions.AtlasTable("PROD",DataAreaId,"T.CustTable","%Name","","","","","","","AccountNum",$B885)</f>
        <v>Versluys &amp; Zoon B.V.</v>
      </c>
      <c r="D885" s="4" t="s">
        <v>104</v>
      </c>
      <c r="E885" s="4" t="s">
        <v>105</v>
      </c>
      <c r="F885" s="6">
        <v>42909</v>
      </c>
      <c r="G885" s="4" t="s">
        <v>606</v>
      </c>
      <c r="H885" s="9">
        <v>968.75</v>
      </c>
      <c r="I885" s="6"/>
      <c r="J885" s="4" t="s">
        <v>1094</v>
      </c>
      <c r="K885" s="10" t="s">
        <v>71</v>
      </c>
      <c r="L885" s="7">
        <f>_xll.AtlasFormulas.AtlasFunctions.AtlasBalance("PROD",DataAreaId,"T.LedgerTrans","Sum|AmountMST|0","","","","","","","AccountNum|Voucher","120010",$J885)</f>
        <v>10143.75</v>
      </c>
      <c r="M885">
        <f>_xll.AtlasFormulas.AtlasFunctions.AtlasBalance("PROD",DataAreaId,"T.LedgerTrans","Sum|AmountMST|0","","","","","","","AccountNum|Voucher","120010",$K885)</f>
        <v>0</v>
      </c>
    </row>
    <row r="886" spans="1:13" x14ac:dyDescent="0.25">
      <c r="A886" s="4" t="s">
        <v>262</v>
      </c>
      <c r="B886" s="7" t="str">
        <f>_xll.AtlasFormulas.AtlasFunctions.AtlasTable("PROD",DataAreaId,"T.SalesTable","%CustAccount","","","","","","","SalesId",$A886)</f>
        <v>364-000044</v>
      </c>
      <c r="C886" s="7" t="str">
        <f>_xll.AtlasFormulas.AtlasFunctions.AtlasTable("PROD",DataAreaId,"T.CustTable","%Name","","","","","","","AccountNum",$B886)</f>
        <v>Schagen Infra B.V.</v>
      </c>
      <c r="D886" s="4" t="s">
        <v>104</v>
      </c>
      <c r="E886" s="4" t="s">
        <v>105</v>
      </c>
      <c r="F886" s="6">
        <v>42909</v>
      </c>
      <c r="G886" s="4" t="s">
        <v>606</v>
      </c>
      <c r="H886" s="9">
        <v>5265</v>
      </c>
      <c r="I886" s="6"/>
      <c r="J886" s="4" t="s">
        <v>1099</v>
      </c>
      <c r="K886" s="10" t="s">
        <v>71</v>
      </c>
      <c r="L886" s="7">
        <f>_xll.AtlasFormulas.AtlasFunctions.AtlasBalance("PROD",DataAreaId,"T.LedgerTrans","Sum|AmountMST|0","","","","","","","AccountNum|Voucher","120010",$J886)</f>
        <v>70456.3</v>
      </c>
      <c r="M886">
        <f>_xll.AtlasFormulas.AtlasFunctions.AtlasBalance("PROD",DataAreaId,"T.LedgerTrans","Sum|AmountMST|0","","","","","","","AccountNum|Voucher","120010",$K886)</f>
        <v>0</v>
      </c>
    </row>
    <row r="887" spans="1:13" x14ac:dyDescent="0.25">
      <c r="A887" s="4" t="s">
        <v>272</v>
      </c>
      <c r="B887" s="7" t="str">
        <f>_xll.AtlasFormulas.AtlasFunctions.AtlasTable("PROD",DataAreaId,"T.SalesTable","%CustAccount","","","","","","","SalesId",$A887)</f>
        <v>364-000033</v>
      </c>
      <c r="C887" s="7" t="str">
        <f>_xll.AtlasFormulas.AtlasFunctions.AtlasTable("PROD",DataAreaId,"T.CustTable","%Name","","","","","","","AccountNum",$B887)</f>
        <v>KWS Infra Diemen</v>
      </c>
      <c r="D887" s="4" t="s">
        <v>113</v>
      </c>
      <c r="E887" s="4" t="s">
        <v>114</v>
      </c>
      <c r="F887" s="6">
        <v>42909</v>
      </c>
      <c r="G887" s="4" t="s">
        <v>606</v>
      </c>
      <c r="H887" s="9">
        <v>145.5</v>
      </c>
      <c r="I887" s="6"/>
      <c r="J887" s="4" t="s">
        <v>1097</v>
      </c>
      <c r="K887" s="10" t="s">
        <v>71</v>
      </c>
      <c r="L887" s="7">
        <f>_xll.AtlasFormulas.AtlasFunctions.AtlasBalance("PROD",DataAreaId,"T.LedgerTrans","Sum|AmountMST|0","","","","","","","AccountNum|Voucher","120010",$J887)</f>
        <v>1605.75</v>
      </c>
      <c r="M887">
        <f>_xll.AtlasFormulas.AtlasFunctions.AtlasBalance("PROD",DataAreaId,"T.LedgerTrans","Sum|AmountMST|0","","","","","","","AccountNum|Voucher","120010",$K887)</f>
        <v>0</v>
      </c>
    </row>
    <row r="888" spans="1:13" x14ac:dyDescent="0.25">
      <c r="A888" s="4" t="s">
        <v>1088</v>
      </c>
      <c r="B888" s="7" t="str">
        <f>_xll.AtlasFormulas.AtlasFunctions.AtlasTable("PROD",DataAreaId,"T.SalesTable","%CustAccount","","","","","","","SalesId",$A888)</f>
        <v>364-000043</v>
      </c>
      <c r="C888" s="7" t="str">
        <f>_xll.AtlasFormulas.AtlasFunctions.AtlasTable("PROD",DataAreaId,"T.CustTable","%Name","","","","","","","AccountNum",$B888)</f>
        <v>Gebr. Van Kessel Wegenbouw B.V. Regio West</v>
      </c>
      <c r="D888" s="4" t="s">
        <v>113</v>
      </c>
      <c r="E888" s="4" t="s">
        <v>114</v>
      </c>
      <c r="F888" s="6">
        <v>42909</v>
      </c>
      <c r="G888" s="4" t="s">
        <v>606</v>
      </c>
      <c r="H888" s="9">
        <v>97</v>
      </c>
      <c r="I888" s="6"/>
      <c r="J888" s="4" t="s">
        <v>1108</v>
      </c>
      <c r="K888" s="10" t="s">
        <v>71</v>
      </c>
      <c r="L888" s="7">
        <f>_xll.AtlasFormulas.AtlasFunctions.AtlasBalance("PROD",DataAreaId,"T.LedgerTrans","Sum|AmountMST|0","","","","","","","AccountNum|Voucher","120010",$J888)</f>
        <v>0</v>
      </c>
      <c r="M888">
        <f>_xll.AtlasFormulas.AtlasFunctions.AtlasBalance("PROD",DataAreaId,"T.LedgerTrans","Sum|AmountMST|0","","","","","","","AccountNum|Voucher","120010",$K888)</f>
        <v>0</v>
      </c>
    </row>
    <row r="889" spans="1:13" x14ac:dyDescent="0.25">
      <c r="A889" s="4" t="s">
        <v>424</v>
      </c>
      <c r="B889" s="7" t="str">
        <f>_xll.AtlasFormulas.AtlasFunctions.AtlasTable("PROD",DataAreaId,"T.SalesTable","%CustAccount","","","","","","","SalesId",$A889)</f>
        <v>364-000120</v>
      </c>
      <c r="C889" s="7" t="str">
        <f>_xll.AtlasFormulas.AtlasFunctions.AtlasTable("PROD",DataAreaId,"T.CustTable","%Name","","","","","","","AccountNum",$B889)</f>
        <v>BAM Infra Projecten</v>
      </c>
      <c r="D889" s="4" t="s">
        <v>113</v>
      </c>
      <c r="E889" s="4" t="s">
        <v>114</v>
      </c>
      <c r="F889" s="6">
        <v>42907</v>
      </c>
      <c r="G889" s="4" t="s">
        <v>606</v>
      </c>
      <c r="H889" s="9">
        <v>485</v>
      </c>
      <c r="I889" s="6"/>
      <c r="J889" s="4" t="s">
        <v>1021</v>
      </c>
      <c r="K889" s="10" t="s">
        <v>71</v>
      </c>
      <c r="L889" s="7">
        <f>_xll.AtlasFormulas.AtlasFunctions.AtlasBalance("PROD",DataAreaId,"T.LedgerTrans","Sum|AmountMST|0","","","","","","","AccountNum|Voucher","120010",$J889)</f>
        <v>1503.5</v>
      </c>
      <c r="M889">
        <f>_xll.AtlasFormulas.AtlasFunctions.AtlasBalance("PROD",DataAreaId,"T.LedgerTrans","Sum|AmountMST|0","","","","","","","AccountNum|Voucher","120010",$K889)</f>
        <v>0</v>
      </c>
    </row>
    <row r="890" spans="1:13" x14ac:dyDescent="0.25">
      <c r="A890" s="4" t="s">
        <v>416</v>
      </c>
      <c r="B890" s="7" t="str">
        <f>_xll.AtlasFormulas.AtlasFunctions.AtlasTable("PROD",DataAreaId,"T.SalesTable","%CustAccount","","","","","","","SalesId",$A890)</f>
        <v>364-000034</v>
      </c>
      <c r="C890" s="7" t="str">
        <f>_xll.AtlasFormulas.AtlasFunctions.AtlasTable("PROD",DataAreaId,"T.CustTable","%Name","","","","","","","AccountNum",$B890)</f>
        <v>Mouwrik Waardenburg B.V.</v>
      </c>
      <c r="D890" s="4" t="s">
        <v>111</v>
      </c>
      <c r="E890" s="4" t="s">
        <v>112</v>
      </c>
      <c r="F890" s="6">
        <v>42907</v>
      </c>
      <c r="G890" s="4" t="s">
        <v>606</v>
      </c>
      <c r="H890" s="9">
        <v>97</v>
      </c>
      <c r="I890" s="6"/>
      <c r="J890" s="4" t="s">
        <v>1017</v>
      </c>
      <c r="K890" s="10" t="s">
        <v>71</v>
      </c>
      <c r="L890" s="7">
        <f>_xll.AtlasFormulas.AtlasFunctions.AtlasBalance("PROD",DataAreaId,"T.LedgerTrans","Sum|AmountMST|0","","","","","","","AccountNum|Voucher","120010",$J890)</f>
        <v>331.3</v>
      </c>
      <c r="M890">
        <f>_xll.AtlasFormulas.AtlasFunctions.AtlasBalance("PROD",DataAreaId,"T.LedgerTrans","Sum|AmountMST|0","","","","","","","AccountNum|Voucher","120010",$K890)</f>
        <v>0</v>
      </c>
    </row>
    <row r="891" spans="1:13" x14ac:dyDescent="0.25">
      <c r="A891" s="4" t="s">
        <v>415</v>
      </c>
      <c r="B891" s="7" t="str">
        <f>_xll.AtlasFormulas.AtlasFunctions.AtlasTable("PROD",DataAreaId,"T.SalesTable","%CustAccount","","","","","","","SalesId",$A891)</f>
        <v>364-000149</v>
      </c>
      <c r="C891" s="7" t="str">
        <f>_xll.AtlasFormulas.AtlasFunctions.AtlasTable("PROD",DataAreaId,"T.CustTable","%Name","","","","","","","AccountNum",$B891)</f>
        <v>BAM Contractors</v>
      </c>
      <c r="D891" s="4" t="s">
        <v>111</v>
      </c>
      <c r="E891" s="4" t="s">
        <v>112</v>
      </c>
      <c r="F891" s="6">
        <v>42907</v>
      </c>
      <c r="G891" s="4" t="s">
        <v>606</v>
      </c>
      <c r="H891" s="9">
        <v>1358</v>
      </c>
      <c r="I891" s="6"/>
      <c r="J891" s="4" t="s">
        <v>1020</v>
      </c>
      <c r="K891" s="10" t="s">
        <v>71</v>
      </c>
      <c r="L891" s="7">
        <f>_xll.AtlasFormulas.AtlasFunctions.AtlasBalance("PROD",DataAreaId,"T.LedgerTrans","Sum|AmountMST|0","","","","","","","AccountNum|Voucher","120010",$J891)</f>
        <v>3734.5</v>
      </c>
      <c r="M891">
        <f>_xll.AtlasFormulas.AtlasFunctions.AtlasBalance("PROD",DataAreaId,"T.LedgerTrans","Sum|AmountMST|0","","","","","","","AccountNum|Voucher","120010",$K891)</f>
        <v>0</v>
      </c>
    </row>
    <row r="892" spans="1:13" x14ac:dyDescent="0.25">
      <c r="A892" s="4" t="s">
        <v>1118</v>
      </c>
      <c r="B892" s="7" t="str">
        <f>_xll.AtlasFormulas.AtlasFunctions.AtlasTable("PROD",DataAreaId,"T.SalesTable","%CustAccount","","","","","","","SalesId",$A892)</f>
        <v>364-000080</v>
      </c>
      <c r="C892" s="7" t="str">
        <f>_xll.AtlasFormulas.AtlasFunctions.AtlasTable("PROD",DataAreaId,"T.CustTable","%Name","","","","","","","AccountNum",$B892)</f>
        <v>Aannemingsmaatschappij van Gelder B.V. Noord Braba</v>
      </c>
      <c r="D892" s="4" t="s">
        <v>111</v>
      </c>
      <c r="E892" s="4" t="s">
        <v>112</v>
      </c>
      <c r="F892" s="6">
        <v>42914</v>
      </c>
      <c r="G892" s="4" t="s">
        <v>606</v>
      </c>
      <c r="H892" s="9">
        <v>291</v>
      </c>
      <c r="I892" s="6"/>
      <c r="J892" s="4" t="s">
        <v>1119</v>
      </c>
      <c r="K892" s="10" t="s">
        <v>71</v>
      </c>
      <c r="L892" s="7">
        <f>_xll.AtlasFormulas.AtlasFunctions.AtlasBalance("PROD",DataAreaId,"T.LedgerTrans","Sum|AmountMST|0","","","","","","","AccountNum|Voucher","120010",$J892)</f>
        <v>903.9</v>
      </c>
      <c r="M892">
        <f>_xll.AtlasFormulas.AtlasFunctions.AtlasBalance("PROD",DataAreaId,"T.LedgerTrans","Sum|AmountMST|0","","","","","","","AccountNum|Voucher","120010",$K892)</f>
        <v>0</v>
      </c>
    </row>
    <row r="893" spans="1:13" x14ac:dyDescent="0.25">
      <c r="A893" s="4" t="s">
        <v>387</v>
      </c>
      <c r="B893" s="7" t="str">
        <f>_xll.AtlasFormulas.AtlasFunctions.AtlasTable("PROD",DataAreaId,"T.SalesTable","%CustAccount","","","","","","","SalesId",$A893)</f>
        <v>364-000080</v>
      </c>
      <c r="C893" s="7" t="str">
        <f>_xll.AtlasFormulas.AtlasFunctions.AtlasTable("PROD",DataAreaId,"T.CustTable","%Name","","","","","","","AccountNum",$B893)</f>
        <v>Aannemingsmaatschappij van Gelder B.V. Noord Braba</v>
      </c>
      <c r="D893" s="4" t="s">
        <v>111</v>
      </c>
      <c r="E893" s="4" t="s">
        <v>112</v>
      </c>
      <c r="F893" s="6">
        <v>42909</v>
      </c>
      <c r="G893" s="4" t="s">
        <v>606</v>
      </c>
      <c r="H893" s="9">
        <v>679</v>
      </c>
      <c r="I893" s="6"/>
      <c r="J893" s="4" t="s">
        <v>1104</v>
      </c>
      <c r="K893" s="10" t="s">
        <v>71</v>
      </c>
      <c r="L893" s="7">
        <f>_xll.AtlasFormulas.AtlasFunctions.AtlasBalance("PROD",DataAreaId,"T.LedgerTrans","Sum|AmountMST|0","","","","","","","AccountNum|Voucher","120010",$J893)</f>
        <v>1969.1</v>
      </c>
      <c r="M893">
        <f>_xll.AtlasFormulas.AtlasFunctions.AtlasBalance("PROD",DataAreaId,"T.LedgerTrans","Sum|AmountMST|0","","","","","","","AccountNum|Voucher","120010",$K893)</f>
        <v>0</v>
      </c>
    </row>
    <row r="894" spans="1:13" x14ac:dyDescent="0.25">
      <c r="A894" s="4" t="s">
        <v>414</v>
      </c>
      <c r="B894" s="7" t="str">
        <f>_xll.AtlasFormulas.AtlasFunctions.AtlasTable("PROD",DataAreaId,"T.SalesTable","%CustAccount","","","","","","","SalesId",$A894)</f>
        <v>364-000188</v>
      </c>
      <c r="C894" s="7" t="str">
        <f>_xll.AtlasFormulas.AtlasFunctions.AtlasTable("PROD",DataAreaId,"T.CustTable","%Name","","","","","","","AccountNum",$B894)</f>
        <v>3Angle EPCM VOF</v>
      </c>
      <c r="D894" s="4" t="s">
        <v>111</v>
      </c>
      <c r="E894" s="4" t="s">
        <v>112</v>
      </c>
      <c r="F894" s="6">
        <v>42899</v>
      </c>
      <c r="G894" s="4" t="s">
        <v>606</v>
      </c>
      <c r="H894" s="9">
        <v>5820</v>
      </c>
      <c r="I894" s="6"/>
      <c r="J894" s="4" t="s">
        <v>1018</v>
      </c>
      <c r="K894" s="10" t="s">
        <v>71</v>
      </c>
      <c r="L894" s="7">
        <f>_xll.AtlasFormulas.AtlasFunctions.AtlasBalance("PROD",DataAreaId,"T.LedgerTrans","Sum|AmountMST|0","","","","","","","AccountNum|Voucher","120010",$J894)</f>
        <v>12804</v>
      </c>
      <c r="M894">
        <f>_xll.AtlasFormulas.AtlasFunctions.AtlasBalance("PROD",DataAreaId,"T.LedgerTrans","Sum|AmountMST|0","","","","","","","AccountNum|Voucher","120010",$K894)</f>
        <v>0</v>
      </c>
    </row>
    <row r="895" spans="1:13" x14ac:dyDescent="0.25">
      <c r="A895" s="4" t="s">
        <v>432</v>
      </c>
      <c r="B895" s="7" t="str">
        <f>_xll.AtlasFormulas.AtlasFunctions.AtlasTable("PROD",DataAreaId,"T.SalesTable","%CustAccount","","","","","","","SalesId",$A895)</f>
        <v>364-000097</v>
      </c>
      <c r="C895" s="7" t="str">
        <f>_xll.AtlasFormulas.AtlasFunctions.AtlasTable("PROD",DataAreaId,"T.CustTable","%Name","","","","","","","AccountNum",$B895)</f>
        <v>Heijmans Wegen</v>
      </c>
      <c r="D895" s="4" t="s">
        <v>116</v>
      </c>
      <c r="E895" s="4" t="s">
        <v>112</v>
      </c>
      <c r="F895" s="6">
        <v>42914</v>
      </c>
      <c r="G895" s="4" t="s">
        <v>606</v>
      </c>
      <c r="H895" s="9">
        <v>1650</v>
      </c>
      <c r="I895" s="6"/>
      <c r="J895" s="4" t="s">
        <v>1090</v>
      </c>
      <c r="K895" s="10" t="s">
        <v>71</v>
      </c>
      <c r="L895" s="7">
        <f>_xll.AtlasFormulas.AtlasFunctions.AtlasBalance("PROD",DataAreaId,"T.LedgerTrans","Sum|AmountMST|0","","","","","","","AccountNum|Voucher","120010",$J895)</f>
        <v>4620</v>
      </c>
      <c r="M895">
        <f>_xll.AtlasFormulas.AtlasFunctions.AtlasBalance("PROD",DataAreaId,"T.LedgerTrans","Sum|AmountMST|0","","","","","","","AccountNum|Voucher","120010",$K895)</f>
        <v>0</v>
      </c>
    </row>
    <row r="896" spans="1:13" x14ac:dyDescent="0.25">
      <c r="A896" s="4" t="s">
        <v>411</v>
      </c>
      <c r="B896" s="7" t="str">
        <f>_xll.AtlasFormulas.AtlasFunctions.AtlasTable("PROD",DataAreaId,"T.SalesTable","%CustAccount","","","","","","","SalesId",$A896)</f>
        <v>364-000013</v>
      </c>
      <c r="C896" s="7" t="str">
        <f>_xll.AtlasFormulas.AtlasFunctions.AtlasTable("PROD",DataAreaId,"T.CustTable","%Name","","","","","","","AccountNum",$B896)</f>
        <v>BAM Wegen B.V. Zuidoost</v>
      </c>
      <c r="D896" s="4" t="s">
        <v>111</v>
      </c>
      <c r="E896" s="4" t="s">
        <v>112</v>
      </c>
      <c r="F896" s="6">
        <v>42893</v>
      </c>
      <c r="G896" s="4" t="s">
        <v>606</v>
      </c>
      <c r="H896" s="9">
        <v>291</v>
      </c>
      <c r="I896" s="6"/>
      <c r="J896" s="4" t="s">
        <v>1016</v>
      </c>
      <c r="K896" s="10" t="s">
        <v>71</v>
      </c>
      <c r="L896" s="7">
        <f>_xll.AtlasFormulas.AtlasFunctions.AtlasBalance("PROD",DataAreaId,"T.LedgerTrans","Sum|AmountMST|0","","","","","","","AccountNum|Voucher","120010",$J896)</f>
        <v>785.7</v>
      </c>
      <c r="M896">
        <f>_xll.AtlasFormulas.AtlasFunctions.AtlasBalance("PROD",DataAreaId,"T.LedgerTrans","Sum|AmountMST|0","","","","","","","AccountNum|Voucher","120010",$K896)</f>
        <v>0</v>
      </c>
    </row>
    <row r="897" spans="1:13" x14ac:dyDescent="0.25">
      <c r="A897" s="4" t="s">
        <v>431</v>
      </c>
      <c r="B897" s="7" t="str">
        <f>_xll.AtlasFormulas.AtlasFunctions.AtlasTable("PROD",DataAreaId,"T.SalesTable","%CustAccount","","","","","","","SalesId",$A897)</f>
        <v>364-000041</v>
      </c>
      <c r="C897" s="7" t="str">
        <f>_xll.AtlasFormulas.AtlasFunctions.AtlasTable("PROD",DataAreaId,"T.CustTable","%Name","","","","","","","AccountNum",$B897)</f>
        <v>Dura Vermeer Infrastructuur Noord West</v>
      </c>
      <c r="D897" s="4" t="s">
        <v>116</v>
      </c>
      <c r="E897" s="4" t="s">
        <v>112</v>
      </c>
      <c r="F897" s="6">
        <v>42909</v>
      </c>
      <c r="G897" s="4" t="s">
        <v>606</v>
      </c>
      <c r="H897" s="9">
        <v>75</v>
      </c>
      <c r="I897" s="6"/>
      <c r="J897" s="4" t="s">
        <v>1102</v>
      </c>
      <c r="K897" s="10" t="s">
        <v>71</v>
      </c>
      <c r="L897" s="7">
        <f>_xll.AtlasFormulas.AtlasFunctions.AtlasBalance("PROD",DataAreaId,"T.LedgerTrans","Sum|AmountMST|0","","","","","","","AccountNum|Voucher","120010",$J897)</f>
        <v>227</v>
      </c>
      <c r="M897">
        <f>_xll.AtlasFormulas.AtlasFunctions.AtlasBalance("PROD",DataAreaId,"T.LedgerTrans","Sum|AmountMST|0","","","","","","","AccountNum|Voucher","120010",$K897)</f>
        <v>0</v>
      </c>
    </row>
    <row r="898" spans="1:13" x14ac:dyDescent="0.25">
      <c r="A898" s="4" t="s">
        <v>480</v>
      </c>
      <c r="B898" s="7" t="str">
        <f>_xll.AtlasFormulas.AtlasFunctions.AtlasTable("PROD",DataAreaId,"T.SalesTable","%CustAccount","","","","","","","SalesId",$A898)</f>
        <v>364-000010</v>
      </c>
      <c r="C898" s="7" t="str">
        <f>_xll.AtlasFormulas.AtlasFunctions.AtlasTable("PROD",DataAreaId,"T.CustTable","%Name","","","","","","","AccountNum",$B898)</f>
        <v>Balm Uitwendige Wapening B.V.</v>
      </c>
      <c r="D898" s="4" t="s">
        <v>126</v>
      </c>
      <c r="E898" s="4" t="s">
        <v>127</v>
      </c>
      <c r="F898" s="6">
        <v>42914</v>
      </c>
      <c r="G898" s="4" t="s">
        <v>606</v>
      </c>
      <c r="H898" s="9">
        <v>100</v>
      </c>
      <c r="I898" s="6"/>
      <c r="J898" s="4" t="s">
        <v>1103</v>
      </c>
      <c r="K898" s="10" t="s">
        <v>71</v>
      </c>
      <c r="L898" s="7">
        <f>_xll.AtlasFormulas.AtlasFunctions.AtlasBalance("PROD",DataAreaId,"T.LedgerTrans","Sum|AmountMST|0","","","","","","","AccountNum|Voucher","120010",$J898)</f>
        <v>1793.75</v>
      </c>
      <c r="M898">
        <f>_xll.AtlasFormulas.AtlasFunctions.AtlasBalance("PROD",DataAreaId,"T.LedgerTrans","Sum|AmountMST|0","","","","","","","AccountNum|Voucher","120010",$K898)</f>
        <v>0</v>
      </c>
    </row>
    <row r="899" spans="1:13" x14ac:dyDescent="0.25">
      <c r="A899" s="4" t="s">
        <v>1120</v>
      </c>
      <c r="B899" s="7" t="str">
        <f>_xll.AtlasFormulas.AtlasFunctions.AtlasTable("PROD",DataAreaId,"T.SalesTable","%CustAccount","","","","","","","SalesId",$A899)</f>
        <v>364-000187</v>
      </c>
      <c r="C899" s="7" t="str">
        <f>_xll.AtlasFormulas.AtlasFunctions.AtlasTable("PROD",DataAreaId,"T.CustTable","%Name","","","","","","","AccountNum",$B899)</f>
        <v>Coaton B.V.</v>
      </c>
      <c r="D899" s="4" t="s">
        <v>126</v>
      </c>
      <c r="E899" s="4" t="s">
        <v>127</v>
      </c>
      <c r="F899" s="6">
        <v>42914</v>
      </c>
      <c r="G899" s="4" t="s">
        <v>606</v>
      </c>
      <c r="H899" s="9">
        <v>3.4</v>
      </c>
      <c r="I899" s="6"/>
      <c r="J899" s="4" t="s">
        <v>1121</v>
      </c>
      <c r="K899" s="10" t="s">
        <v>71</v>
      </c>
      <c r="L899" s="7">
        <f>_xll.AtlasFormulas.AtlasFunctions.AtlasBalance("PROD",DataAreaId,"T.LedgerTrans","Sum|AmountMST|0","","","","","","","AccountNum|Voucher","120010",$J899)</f>
        <v>94.54</v>
      </c>
      <c r="M899">
        <f>_xll.AtlasFormulas.AtlasFunctions.AtlasBalance("PROD",DataAreaId,"T.LedgerTrans","Sum|AmountMST|0","","","","","","","AccountNum|Voucher","120010",$K899)</f>
        <v>0</v>
      </c>
    </row>
    <row r="900" spans="1:13" x14ac:dyDescent="0.25">
      <c r="A900" s="4" t="s">
        <v>529</v>
      </c>
      <c r="B900" s="7" t="str">
        <f>_xll.AtlasFormulas.AtlasFunctions.AtlasTable("PROD",DataAreaId,"T.SalesTable","%CustAccount","","","","","","","SalesId",$A900)</f>
        <v>364-000015</v>
      </c>
      <c r="C900" s="7" t="str">
        <f>_xll.AtlasFormulas.AtlasFunctions.AtlasTable("PROD",DataAreaId,"T.CustTable","%Name","","","","","","","AccountNum",$B900)</f>
        <v>Vogel B.V.</v>
      </c>
      <c r="D900" s="4" t="s">
        <v>140</v>
      </c>
      <c r="E900" s="4" t="s">
        <v>141</v>
      </c>
      <c r="F900" s="6">
        <v>42895</v>
      </c>
      <c r="G900" s="4" t="s">
        <v>606</v>
      </c>
      <c r="H900" s="9">
        <v>120</v>
      </c>
      <c r="I900" s="6"/>
      <c r="J900" s="4" t="s">
        <v>1022</v>
      </c>
      <c r="K900" s="10" t="s">
        <v>71</v>
      </c>
      <c r="L900" s="7">
        <f>_xll.AtlasFormulas.AtlasFunctions.AtlasBalance("PROD",DataAreaId,"T.LedgerTrans","Sum|AmountMST|0","","","","","","","AccountNum|Voucher","120010",$J900)</f>
        <v>0</v>
      </c>
      <c r="M900">
        <f>_xll.AtlasFormulas.AtlasFunctions.AtlasBalance("PROD",DataAreaId,"T.LedgerTrans","Sum|AmountMST|0","","","","","","","AccountNum|Voucher","120010",$K900)</f>
        <v>0</v>
      </c>
    </row>
    <row r="901" spans="1:13" x14ac:dyDescent="0.25">
      <c r="A901" s="4" t="s">
        <v>529</v>
      </c>
      <c r="B901" s="7" t="str">
        <f>_xll.AtlasFormulas.AtlasFunctions.AtlasTable("PROD",DataAreaId,"T.SalesTable","%CustAccount","","","","","","","SalesId",$A901)</f>
        <v>364-000015</v>
      </c>
      <c r="C901" s="7" t="str">
        <f>_xll.AtlasFormulas.AtlasFunctions.AtlasTable("PROD",DataAreaId,"T.CustTable","%Name","","","","","","","AccountNum",$B901)</f>
        <v>Vogel B.V.</v>
      </c>
      <c r="D901" s="4" t="s">
        <v>140</v>
      </c>
      <c r="E901" s="4" t="s">
        <v>141</v>
      </c>
      <c r="F901" s="6">
        <v>42895</v>
      </c>
      <c r="G901" s="4" t="s">
        <v>606</v>
      </c>
      <c r="H901" s="9">
        <v>100.8</v>
      </c>
      <c r="I901" s="6"/>
      <c r="J901" s="4" t="s">
        <v>1022</v>
      </c>
      <c r="K901" s="10" t="s">
        <v>71</v>
      </c>
      <c r="L901" s="7">
        <f>_xll.AtlasFormulas.AtlasFunctions.AtlasBalance("PROD",DataAreaId,"T.LedgerTrans","Sum|AmountMST|0","","","","","","","AccountNum|Voucher","120010",$J901)</f>
        <v>0</v>
      </c>
      <c r="M901">
        <f>_xll.AtlasFormulas.AtlasFunctions.AtlasBalance("PROD",DataAreaId,"T.LedgerTrans","Sum|AmountMST|0","","","","","","","AccountNum|Voucher","120010",$K901)</f>
        <v>0</v>
      </c>
    </row>
    <row r="902" spans="1:13" x14ac:dyDescent="0.25">
      <c r="A902" s="4" t="s">
        <v>1109</v>
      </c>
      <c r="B902" s="7" t="str">
        <f>_xll.AtlasFormulas.AtlasFunctions.AtlasTable("PROD",DataAreaId,"T.SalesTable","%CustAccount","","","","","","","SalesId",$A902)</f>
        <v>364-000002</v>
      </c>
      <c r="C902" s="7" t="str">
        <f>_xll.AtlasFormulas.AtlasFunctions.AtlasTable("PROD",DataAreaId,"T.CustTable","%Name","","","","","","","AccountNum",$B902)</f>
        <v>Aannemingsbedrijf De Jong en Zoon Beesd B.V.</v>
      </c>
      <c r="D902" s="4" t="s">
        <v>122</v>
      </c>
      <c r="E902" s="4" t="s">
        <v>123</v>
      </c>
      <c r="F902" s="6">
        <v>42909</v>
      </c>
      <c r="G902" s="4" t="s">
        <v>606</v>
      </c>
      <c r="H902" s="9">
        <v>1755</v>
      </c>
      <c r="I902" s="6"/>
      <c r="J902" s="4" t="s">
        <v>1110</v>
      </c>
      <c r="K902" s="10" t="s">
        <v>71</v>
      </c>
      <c r="L902" s="7">
        <f>_xll.AtlasFormulas.AtlasFunctions.AtlasBalance("PROD",DataAreaId,"T.LedgerTrans","Sum|AmountMST|0","","","","","","","AccountNum|Voucher","120010",$J902)</f>
        <v>5699.7</v>
      </c>
      <c r="M902">
        <f>_xll.AtlasFormulas.AtlasFunctions.AtlasBalance("PROD",DataAreaId,"T.LedgerTrans","Sum|AmountMST|0","","","","","","","AccountNum|Voucher","120010",$K902)</f>
        <v>0</v>
      </c>
    </row>
    <row r="903" spans="1:13" x14ac:dyDescent="0.25">
      <c r="A903" s="4" t="s">
        <v>272</v>
      </c>
      <c r="B903" s="7" t="str">
        <f>_xll.AtlasFormulas.AtlasFunctions.AtlasTable("PROD",DataAreaId,"T.SalesTable","%CustAccount","","","","","","","SalesId",$A903)</f>
        <v>364-000033</v>
      </c>
      <c r="C903" s="7" t="str">
        <f>_xll.AtlasFormulas.AtlasFunctions.AtlasTable("PROD",DataAreaId,"T.CustTable","%Name","","","","","","","AccountNum",$B903)</f>
        <v>KWS Infra Diemen</v>
      </c>
      <c r="D903" s="4" t="s">
        <v>122</v>
      </c>
      <c r="E903" s="4" t="s">
        <v>123</v>
      </c>
      <c r="F903" s="6">
        <v>42909</v>
      </c>
      <c r="G903" s="4" t="s">
        <v>606</v>
      </c>
      <c r="H903" s="9">
        <v>222</v>
      </c>
      <c r="I903" s="6"/>
      <c r="J903" s="4" t="s">
        <v>1097</v>
      </c>
      <c r="K903" s="10" t="s">
        <v>71</v>
      </c>
      <c r="L903" s="7">
        <f>_xll.AtlasFormulas.AtlasFunctions.AtlasBalance("PROD",DataAreaId,"T.LedgerTrans","Sum|AmountMST|0","","","","","","","AccountNum|Voucher","120010",$J903)</f>
        <v>1605.75</v>
      </c>
      <c r="M903">
        <f>_xll.AtlasFormulas.AtlasFunctions.AtlasBalance("PROD",DataAreaId,"T.LedgerTrans","Sum|AmountMST|0","","","","","","","AccountNum|Voucher","120010",$K903)</f>
        <v>0</v>
      </c>
    </row>
    <row r="904" spans="1:13" x14ac:dyDescent="0.25">
      <c r="A904" s="4" t="s">
        <v>1126</v>
      </c>
      <c r="B904" s="7" t="str">
        <f>_xll.AtlasFormulas.AtlasFunctions.AtlasTable("PROD",DataAreaId,"T.SalesTable","%CustAccount","","","","","","","SalesId",$A904)</f>
        <v>364-000059</v>
      </c>
      <c r="C904" s="7" t="str">
        <f>_xll.AtlasFormulas.AtlasFunctions.AtlasTable("PROD",DataAreaId,"T.CustTable","%Name","","","","","","","AccountNum",$B904)</f>
        <v>Kreeft Betonrenovatie &amp; Injectietechnieken BV</v>
      </c>
      <c r="D904" s="4" t="s">
        <v>52</v>
      </c>
      <c r="E904" s="4" t="s">
        <v>51</v>
      </c>
      <c r="F904" s="6">
        <v>42914</v>
      </c>
      <c r="G904" s="4" t="s">
        <v>606</v>
      </c>
      <c r="H904" s="9">
        <v>1</v>
      </c>
      <c r="I904" s="6"/>
      <c r="J904" s="4" t="s">
        <v>1127</v>
      </c>
      <c r="K904" s="10" t="s">
        <v>71</v>
      </c>
      <c r="L904" s="7">
        <f>_xll.AtlasFormulas.AtlasFunctions.AtlasBalance("PROD",DataAreaId,"T.LedgerTrans","Sum|AmountMST|0","","","","","","","AccountNum|Voucher","120010",$J904)</f>
        <v>497.5</v>
      </c>
      <c r="M904">
        <f>_xll.AtlasFormulas.AtlasFunctions.AtlasBalance("PROD",DataAreaId,"T.LedgerTrans","Sum|AmountMST|0","","","","","","","AccountNum|Voucher","120010",$K904)</f>
        <v>0</v>
      </c>
    </row>
    <row r="905" spans="1:13" x14ac:dyDescent="0.25">
      <c r="A905" s="4" t="s">
        <v>1122</v>
      </c>
      <c r="B905" s="7" t="str">
        <f>_xll.AtlasFormulas.AtlasFunctions.AtlasTable("PROD",DataAreaId,"T.SalesTable","%CustAccount","","","","","","","SalesId",$A905)</f>
        <v>364-000049</v>
      </c>
      <c r="C905" s="7" t="str">
        <f>_xll.AtlasFormulas.AtlasFunctions.AtlasTable("PROD",DataAreaId,"T.CustTable","%Name","","","","","","","AccountNum",$B905)</f>
        <v>Dirkzwager Groep B.V.</v>
      </c>
      <c r="D905" s="4" t="s">
        <v>561</v>
      </c>
      <c r="E905" s="4" t="s">
        <v>562</v>
      </c>
      <c r="F905" s="6">
        <v>42914</v>
      </c>
      <c r="G905" s="4" t="s">
        <v>606</v>
      </c>
      <c r="H905" s="9">
        <v>60</v>
      </c>
      <c r="I905" s="6"/>
      <c r="J905" s="4" t="s">
        <v>1123</v>
      </c>
      <c r="K905" s="10" t="s">
        <v>71</v>
      </c>
      <c r="L905" s="7">
        <f>_xll.AtlasFormulas.AtlasFunctions.AtlasBalance("PROD",DataAreaId,"T.LedgerTrans","Sum|AmountMST|0","","","","","","","AccountNum|Voucher","120010",$J905)</f>
        <v>99</v>
      </c>
      <c r="M905">
        <f>_xll.AtlasFormulas.AtlasFunctions.AtlasBalance("PROD",DataAreaId,"T.LedgerTrans","Sum|AmountMST|0","","","","","","","AccountNum|Voucher","120010",$K905)</f>
        <v>0</v>
      </c>
    </row>
    <row r="906" spans="1:13" x14ac:dyDescent="0.25">
      <c r="A906" s="4" t="s">
        <v>1126</v>
      </c>
      <c r="B906" s="7" t="str">
        <f>_xll.AtlasFormulas.AtlasFunctions.AtlasTable("PROD",DataAreaId,"T.SalesTable","%CustAccount","","","","","","","SalesId",$A906)</f>
        <v>364-000059</v>
      </c>
      <c r="C906" s="7" t="str">
        <f>_xll.AtlasFormulas.AtlasFunctions.AtlasTable("PROD",DataAreaId,"T.CustTable","%Name","","","","","","","AccountNum",$B906)</f>
        <v>Kreeft Betonrenovatie &amp; Injectietechnieken BV</v>
      </c>
      <c r="D906" s="4" t="s">
        <v>151</v>
      </c>
      <c r="E906" s="4" t="s">
        <v>152</v>
      </c>
      <c r="F906" s="6">
        <v>42914</v>
      </c>
      <c r="G906" s="4" t="s">
        <v>606</v>
      </c>
      <c r="H906" s="9">
        <v>10</v>
      </c>
      <c r="I906" s="6"/>
      <c r="J906" s="4" t="s">
        <v>1127</v>
      </c>
      <c r="K906" s="10" t="s">
        <v>71</v>
      </c>
      <c r="L906" s="7">
        <f>_xll.AtlasFormulas.AtlasFunctions.AtlasBalance("PROD",DataAreaId,"T.LedgerTrans","Sum|AmountMST|0","","","","","","","AccountNum|Voucher","120010",$J906)</f>
        <v>497.5</v>
      </c>
      <c r="M906">
        <f>_xll.AtlasFormulas.AtlasFunctions.AtlasBalance("PROD",DataAreaId,"T.LedgerTrans","Sum|AmountMST|0","","","","","","","AccountNum|Voucher","120010",$K906)</f>
        <v>0</v>
      </c>
    </row>
    <row r="907" spans="1:13" x14ac:dyDescent="0.25">
      <c r="A907" s="4" t="s">
        <v>1126</v>
      </c>
      <c r="B907" s="7" t="str">
        <f>_xll.AtlasFormulas.AtlasFunctions.AtlasTable("PROD",DataAreaId,"T.SalesTable","%CustAccount","","","","","","","SalesId",$A907)</f>
        <v>364-000059</v>
      </c>
      <c r="C907" s="7" t="str">
        <f>_xll.AtlasFormulas.AtlasFunctions.AtlasTable("PROD",DataAreaId,"T.CustTable","%Name","","","","","","","AccountNum",$B907)</f>
        <v>Kreeft Betonrenovatie &amp; Injectietechnieken BV</v>
      </c>
      <c r="D907" s="4" t="s">
        <v>15</v>
      </c>
      <c r="E907" s="4" t="s">
        <v>16</v>
      </c>
      <c r="F907" s="6">
        <v>42914</v>
      </c>
      <c r="G907" s="4" t="s">
        <v>606</v>
      </c>
      <c r="H907" s="9">
        <v>1</v>
      </c>
      <c r="I907" s="6"/>
      <c r="J907" s="4" t="s">
        <v>1128</v>
      </c>
      <c r="K907" s="10" t="s">
        <v>71</v>
      </c>
      <c r="L907" s="7">
        <f>_xll.AtlasFormulas.AtlasFunctions.AtlasBalance("PROD",DataAreaId,"T.LedgerTrans","Sum|AmountMST|0","","","","","","","AccountNum|Voucher","120010",$J907)</f>
        <v>45</v>
      </c>
      <c r="M907">
        <f>_xll.AtlasFormulas.AtlasFunctions.AtlasBalance("PROD",DataAreaId,"T.LedgerTrans","Sum|AmountMST|0","","","","","","","AccountNum|Voucher","120010",$K907)</f>
        <v>0</v>
      </c>
    </row>
    <row r="908" spans="1:13" x14ac:dyDescent="0.25">
      <c r="A908" s="4" t="s">
        <v>1118</v>
      </c>
      <c r="B908" s="7" t="str">
        <f>_xll.AtlasFormulas.AtlasFunctions.AtlasTable("PROD",DataAreaId,"T.SalesTable","%CustAccount","","","","","","","SalesId",$A908)</f>
        <v>364-000080</v>
      </c>
      <c r="C908" s="7" t="str">
        <f>_xll.AtlasFormulas.AtlasFunctions.AtlasTable("PROD",DataAreaId,"T.CustTable","%Name","","","","","","","AccountNum",$B908)</f>
        <v>Aannemingsmaatschappij van Gelder B.V. Noord Braba</v>
      </c>
      <c r="D908" s="4" t="s">
        <v>15</v>
      </c>
      <c r="E908" s="4" t="s">
        <v>16</v>
      </c>
      <c r="F908" s="6">
        <v>42914</v>
      </c>
      <c r="G908" s="4" t="s">
        <v>606</v>
      </c>
      <c r="H908" s="9">
        <v>1</v>
      </c>
      <c r="I908" s="6"/>
      <c r="J908" s="4" t="s">
        <v>1119</v>
      </c>
      <c r="K908" s="10" t="s">
        <v>71</v>
      </c>
      <c r="L908" s="7">
        <f>_xll.AtlasFormulas.AtlasFunctions.AtlasBalance("PROD",DataAreaId,"T.LedgerTrans","Sum|AmountMST|0","","","","","","","AccountNum|Voucher","120010",$J908)</f>
        <v>903.9</v>
      </c>
      <c r="M908">
        <f>_xll.AtlasFormulas.AtlasFunctions.AtlasBalance("PROD",DataAreaId,"T.LedgerTrans","Sum|AmountMST|0","","","","","","","AccountNum|Voucher","120010",$K908)</f>
        <v>0</v>
      </c>
    </row>
    <row r="909" spans="1:13" x14ac:dyDescent="0.25">
      <c r="A909" s="4" t="s">
        <v>480</v>
      </c>
      <c r="B909" s="7" t="str">
        <f>_xll.AtlasFormulas.AtlasFunctions.AtlasTable("PROD",DataAreaId,"T.SalesTable","%CustAccount","","","","","","","SalesId",$A909)</f>
        <v>364-000010</v>
      </c>
      <c r="C909" s="7" t="str">
        <f>_xll.AtlasFormulas.AtlasFunctions.AtlasTable("PROD",DataAreaId,"T.CustTable","%Name","","","","","","","AccountNum",$B909)</f>
        <v>Balm Uitwendige Wapening B.V.</v>
      </c>
      <c r="D909" s="4" t="s">
        <v>151</v>
      </c>
      <c r="E909" s="4" t="s">
        <v>152</v>
      </c>
      <c r="F909" s="6">
        <v>42914</v>
      </c>
      <c r="G909" s="4" t="s">
        <v>606</v>
      </c>
      <c r="H909" s="9">
        <v>25</v>
      </c>
      <c r="I909" s="6"/>
      <c r="J909" s="4" t="s">
        <v>1103</v>
      </c>
      <c r="K909" s="10" t="s">
        <v>71</v>
      </c>
      <c r="L909" s="7">
        <f>_xll.AtlasFormulas.AtlasFunctions.AtlasBalance("PROD",DataAreaId,"T.LedgerTrans","Sum|AmountMST|0","","","","","","","AccountNum|Voucher","120010",$J909)</f>
        <v>1793.75</v>
      </c>
      <c r="M909">
        <f>_xll.AtlasFormulas.AtlasFunctions.AtlasBalance("PROD",DataAreaId,"T.LedgerTrans","Sum|AmountMST|0","","","","","","","AccountNum|Voucher","120010",$K909)</f>
        <v>0</v>
      </c>
    </row>
    <row r="910" spans="1:13" x14ac:dyDescent="0.25">
      <c r="A910" s="4" t="s">
        <v>1120</v>
      </c>
      <c r="B910" s="7" t="str">
        <f>_xll.AtlasFormulas.AtlasFunctions.AtlasTable("PROD",DataAreaId,"T.SalesTable","%CustAccount","","","","","","","SalesId",$A910)</f>
        <v>364-000187</v>
      </c>
      <c r="C910" s="7" t="str">
        <f>_xll.AtlasFormulas.AtlasFunctions.AtlasTable("PROD",DataAreaId,"T.CustTable","%Name","","","","","","","AccountNum",$B910)</f>
        <v>Coaton B.V.</v>
      </c>
      <c r="D910" s="4" t="s">
        <v>15</v>
      </c>
      <c r="E910" s="4" t="s">
        <v>16</v>
      </c>
      <c r="F910" s="6">
        <v>42914</v>
      </c>
      <c r="G910" s="4" t="s">
        <v>606</v>
      </c>
      <c r="H910" s="9">
        <v>1</v>
      </c>
      <c r="I910" s="6"/>
      <c r="J910" s="4" t="s">
        <v>1121</v>
      </c>
      <c r="K910" s="10" t="s">
        <v>71</v>
      </c>
      <c r="L910" s="7">
        <f>_xll.AtlasFormulas.AtlasFunctions.AtlasBalance("PROD",DataAreaId,"T.LedgerTrans","Sum|AmountMST|0","","","","","","","AccountNum|Voucher","120010",$J910)</f>
        <v>94.54</v>
      </c>
      <c r="M910">
        <f>_xll.AtlasFormulas.AtlasFunctions.AtlasBalance("PROD",DataAreaId,"T.LedgerTrans","Sum|AmountMST|0","","","","","","","AccountNum|Voucher","120010",$K910)</f>
        <v>0</v>
      </c>
    </row>
    <row r="911" spans="1:13" x14ac:dyDescent="0.25">
      <c r="A911" s="4" t="s">
        <v>431</v>
      </c>
      <c r="B911" s="7" t="str">
        <f>_xll.AtlasFormulas.AtlasFunctions.AtlasTable("PROD",DataAreaId,"T.SalesTable","%CustAccount","","","","","","","SalesId",$A911)</f>
        <v>364-000041</v>
      </c>
      <c r="C911" s="7" t="str">
        <f>_xll.AtlasFormulas.AtlasFunctions.AtlasTable("PROD",DataAreaId,"T.CustTable","%Name","","","","","","","AccountNum",$B911)</f>
        <v>Dura Vermeer Infrastructuur Noord West</v>
      </c>
      <c r="D911" s="4" t="s">
        <v>15</v>
      </c>
      <c r="E911" s="4" t="s">
        <v>16</v>
      </c>
      <c r="F911" s="6">
        <v>42909</v>
      </c>
      <c r="G911" s="4" t="s">
        <v>606</v>
      </c>
      <c r="H911" s="9">
        <v>1</v>
      </c>
      <c r="I911" s="6"/>
      <c r="J911" s="4" t="s">
        <v>1102</v>
      </c>
      <c r="K911" s="10" t="s">
        <v>71</v>
      </c>
      <c r="L911" s="7">
        <f>_xll.AtlasFormulas.AtlasFunctions.AtlasBalance("PROD",DataAreaId,"T.LedgerTrans","Sum|AmountMST|0","","","","","","","AccountNum|Voucher","120010",$J911)</f>
        <v>227</v>
      </c>
      <c r="M911">
        <f>_xll.AtlasFormulas.AtlasFunctions.AtlasBalance("PROD",DataAreaId,"T.LedgerTrans","Sum|AmountMST|0","","","","","","","AccountNum|Voucher","120010",$K911)</f>
        <v>0</v>
      </c>
    </row>
    <row r="912" spans="1:13" x14ac:dyDescent="0.25">
      <c r="A912" s="4" t="s">
        <v>416</v>
      </c>
      <c r="B912" s="7" t="str">
        <f>_xll.AtlasFormulas.AtlasFunctions.AtlasTable("PROD",DataAreaId,"T.SalesTable","%CustAccount","","","","","","","SalesId",$A912)</f>
        <v>364-000034</v>
      </c>
      <c r="C912" s="7" t="str">
        <f>_xll.AtlasFormulas.AtlasFunctions.AtlasTable("PROD",DataAreaId,"T.CustTable","%Name","","","","","","","AccountNum",$B912)</f>
        <v>Mouwrik Waardenburg B.V.</v>
      </c>
      <c r="D912" s="4" t="s">
        <v>15</v>
      </c>
      <c r="E912" s="4" t="s">
        <v>16</v>
      </c>
      <c r="F912" s="6">
        <v>42907</v>
      </c>
      <c r="G912" s="4" t="s">
        <v>606</v>
      </c>
      <c r="H912" s="9">
        <v>1</v>
      </c>
      <c r="I912" s="6"/>
      <c r="J912" s="4" t="s">
        <v>1017</v>
      </c>
      <c r="K912" s="10" t="s">
        <v>71</v>
      </c>
      <c r="L912" s="7">
        <f>_xll.AtlasFormulas.AtlasFunctions.AtlasBalance("PROD",DataAreaId,"T.LedgerTrans","Sum|AmountMST|0","","","","","","","AccountNum|Voucher","120010",$J912)</f>
        <v>331.3</v>
      </c>
      <c r="M912">
        <f>_xll.AtlasFormulas.AtlasFunctions.AtlasBalance("PROD",DataAreaId,"T.LedgerTrans","Sum|AmountMST|0","","","","","","","AccountNum|Voucher","120010",$K912)</f>
        <v>0</v>
      </c>
    </row>
    <row r="913" spans="1:12" x14ac:dyDescent="0.25">
      <c r="A913" s="2" t="s">
        <v>9</v>
      </c>
      <c r="B913" s="2"/>
      <c r="C913" s="2"/>
      <c r="D913" s="2" t="s">
        <v>9</v>
      </c>
      <c r="E913" s="2"/>
      <c r="F913" s="5"/>
      <c r="G913" s="2"/>
      <c r="H913" s="8">
        <f>SUBTOTAL(109,AtlasReport_9_Table_1[Quantity])</f>
        <v>328477.88</v>
      </c>
      <c r="I913" s="5"/>
      <c r="J913" s="2"/>
      <c r="K913" s="10"/>
      <c r="L913" s="2"/>
    </row>
    <row r="914" spans="1:12" x14ac:dyDescent="0.25">
      <c r="A914" s="2"/>
      <c r="B914" s="2"/>
      <c r="C914" s="2"/>
      <c r="D914" s="2"/>
      <c r="E914" s="2"/>
      <c r="F914" s="5"/>
      <c r="G914" s="2"/>
      <c r="H914" s="8"/>
      <c r="I914" s="5"/>
      <c r="J914" s="2"/>
      <c r="L914" s="2"/>
    </row>
    <row r="915" spans="1:12" x14ac:dyDescent="0.25">
      <c r="A915" s="2"/>
      <c r="B915" s="2"/>
      <c r="C915" s="2"/>
      <c r="D915" s="2"/>
      <c r="E915" s="2"/>
      <c r="F915" s="5"/>
      <c r="G915" s="2"/>
      <c r="H915" s="8"/>
      <c r="I915" s="5"/>
      <c r="J915" s="2"/>
      <c r="K915" s="2"/>
      <c r="L915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2"/>
  <sheetViews>
    <sheetView workbookViewId="0">
      <selection activeCell="D946" sqref="D946"/>
    </sheetView>
  </sheetViews>
  <sheetFormatPr defaultRowHeight="15" x14ac:dyDescent="0.25"/>
  <cols>
    <col min="1" max="1" width="33.5703125" customWidth="1"/>
    <col min="2" max="2" width="13.7109375" customWidth="1"/>
    <col min="3" max="3" width="16.7109375" customWidth="1"/>
    <col min="4" max="4" width="38.85546875" customWidth="1"/>
    <col min="5" max="5" width="11.140625" customWidth="1"/>
    <col min="6" max="6" width="18.5703125" customWidth="1"/>
    <col min="7" max="7" width="10.7109375" customWidth="1"/>
    <col min="8" max="8" width="28.42578125" customWidth="1"/>
  </cols>
  <sheetData>
    <row r="1" spans="1:8" ht="22.5" x14ac:dyDescent="0.3">
      <c r="A1" s="11" t="s">
        <v>1129</v>
      </c>
      <c r="B1" s="11"/>
      <c r="C1" s="11"/>
      <c r="D1" s="11"/>
      <c r="E1" s="11"/>
      <c r="F1" s="11"/>
      <c r="G1" s="11"/>
      <c r="H1" s="11"/>
    </row>
    <row r="2" spans="1:8" x14ac:dyDescent="0.25">
      <c r="A2" s="5" t="s">
        <v>1130</v>
      </c>
      <c r="B2" s="2" t="s">
        <v>1131</v>
      </c>
      <c r="C2" s="2" t="s">
        <v>1132</v>
      </c>
      <c r="D2" s="2" t="s">
        <v>1133</v>
      </c>
      <c r="E2" s="2" t="s">
        <v>37</v>
      </c>
      <c r="F2" s="2" t="s">
        <v>1134</v>
      </c>
      <c r="G2" s="2" t="s">
        <v>1135</v>
      </c>
      <c r="H2" s="2" t="s">
        <v>1136</v>
      </c>
    </row>
    <row r="3" spans="1:8" x14ac:dyDescent="0.25">
      <c r="A3" s="6">
        <v>42736</v>
      </c>
      <c r="B3" s="4" t="s">
        <v>1137</v>
      </c>
      <c r="C3" s="4" t="s">
        <v>1138</v>
      </c>
      <c r="D3" s="4" t="s">
        <v>1139</v>
      </c>
      <c r="E3" s="4" t="s">
        <v>1140</v>
      </c>
      <c r="F3" s="7">
        <v>15526.420000000002</v>
      </c>
      <c r="G3" s="7">
        <v>15526.420000000002</v>
      </c>
      <c r="H3" s="7">
        <v>0</v>
      </c>
    </row>
    <row r="4" spans="1:8" x14ac:dyDescent="0.25">
      <c r="A4" s="6">
        <v>42736</v>
      </c>
      <c r="B4" s="4" t="s">
        <v>1141</v>
      </c>
      <c r="C4" s="4" t="s">
        <v>1138</v>
      </c>
      <c r="D4" s="4" t="s">
        <v>1142</v>
      </c>
      <c r="E4" s="4" t="s">
        <v>1140</v>
      </c>
      <c r="F4" s="7">
        <v>22000.22</v>
      </c>
      <c r="G4" s="7">
        <v>22000.22</v>
      </c>
      <c r="H4" s="7">
        <v>0</v>
      </c>
    </row>
    <row r="5" spans="1:8" x14ac:dyDescent="0.25">
      <c r="A5" s="6">
        <v>42736</v>
      </c>
      <c r="B5" s="4" t="s">
        <v>1143</v>
      </c>
      <c r="C5" s="4" t="s">
        <v>1138</v>
      </c>
      <c r="D5" s="4" t="s">
        <v>1144</v>
      </c>
      <c r="E5" s="4" t="s">
        <v>1140</v>
      </c>
      <c r="F5" s="7">
        <v>16786.489999999998</v>
      </c>
      <c r="G5" s="7">
        <v>16786.489999999998</v>
      </c>
      <c r="H5" s="7">
        <v>0</v>
      </c>
    </row>
    <row r="6" spans="1:8" x14ac:dyDescent="0.25">
      <c r="A6" s="6">
        <v>42736</v>
      </c>
      <c r="B6" s="4" t="s">
        <v>1145</v>
      </c>
      <c r="C6" s="4" t="s">
        <v>1138</v>
      </c>
      <c r="D6" s="4" t="s">
        <v>1146</v>
      </c>
      <c r="E6" s="4" t="s">
        <v>1140</v>
      </c>
      <c r="F6" s="7">
        <v>7892.59</v>
      </c>
      <c r="G6" s="7">
        <v>7892.59</v>
      </c>
      <c r="H6" s="7">
        <v>0</v>
      </c>
    </row>
    <row r="7" spans="1:8" x14ac:dyDescent="0.25">
      <c r="A7" s="6">
        <v>42736</v>
      </c>
      <c r="B7" s="4" t="s">
        <v>1147</v>
      </c>
      <c r="C7" s="4" t="s">
        <v>1138</v>
      </c>
      <c r="D7" s="4" t="s">
        <v>1148</v>
      </c>
      <c r="E7" s="4" t="s">
        <v>1140</v>
      </c>
      <c r="F7" s="7">
        <v>5432.91</v>
      </c>
      <c r="G7" s="7">
        <v>5432.91</v>
      </c>
      <c r="H7" s="7">
        <v>0</v>
      </c>
    </row>
    <row r="8" spans="1:8" x14ac:dyDescent="0.25">
      <c r="A8" s="6">
        <v>42736</v>
      </c>
      <c r="B8" s="4" t="s">
        <v>1149</v>
      </c>
      <c r="C8" s="4" t="s">
        <v>1138</v>
      </c>
      <c r="D8" s="4" t="s">
        <v>1150</v>
      </c>
      <c r="E8" s="4" t="s">
        <v>1140</v>
      </c>
      <c r="F8" s="7">
        <v>7220.92</v>
      </c>
      <c r="G8" s="7">
        <v>7220.92</v>
      </c>
      <c r="H8" s="7">
        <v>0</v>
      </c>
    </row>
    <row r="9" spans="1:8" x14ac:dyDescent="0.25">
      <c r="A9" s="6">
        <v>42736</v>
      </c>
      <c r="B9" s="4" t="s">
        <v>1151</v>
      </c>
      <c r="C9" s="4" t="s">
        <v>1138</v>
      </c>
      <c r="D9" s="4" t="s">
        <v>1152</v>
      </c>
      <c r="E9" s="4" t="s">
        <v>1140</v>
      </c>
      <c r="F9" s="7">
        <v>1063.1400000000001</v>
      </c>
      <c r="G9" s="7">
        <v>1063.1400000000001</v>
      </c>
      <c r="H9" s="7">
        <v>0</v>
      </c>
    </row>
    <row r="10" spans="1:8" x14ac:dyDescent="0.25">
      <c r="A10" s="6">
        <v>42736</v>
      </c>
      <c r="B10" s="4" t="s">
        <v>1153</v>
      </c>
      <c r="C10" s="4" t="s">
        <v>1138</v>
      </c>
      <c r="D10" s="4" t="s">
        <v>1154</v>
      </c>
      <c r="E10" s="4" t="s">
        <v>1140</v>
      </c>
      <c r="F10" s="7">
        <v>608.03</v>
      </c>
      <c r="G10" s="7">
        <v>608.03</v>
      </c>
      <c r="H10" s="7">
        <v>0</v>
      </c>
    </row>
    <row r="11" spans="1:8" x14ac:dyDescent="0.25">
      <c r="A11" s="6">
        <v>42736</v>
      </c>
      <c r="B11" s="4" t="s">
        <v>1155</v>
      </c>
      <c r="C11" s="4" t="s">
        <v>1138</v>
      </c>
      <c r="D11" s="4" t="s">
        <v>1156</v>
      </c>
      <c r="E11" s="4" t="s">
        <v>1140</v>
      </c>
      <c r="F11" s="7">
        <v>1343.76</v>
      </c>
      <c r="G11" s="7">
        <v>1343.76</v>
      </c>
      <c r="H11" s="7">
        <v>0</v>
      </c>
    </row>
    <row r="12" spans="1:8" x14ac:dyDescent="0.25">
      <c r="A12" s="6">
        <v>42736</v>
      </c>
      <c r="B12" s="4" t="s">
        <v>1157</v>
      </c>
      <c r="C12" s="4" t="s">
        <v>1138</v>
      </c>
      <c r="D12" s="4" t="s">
        <v>1158</v>
      </c>
      <c r="E12" s="4" t="s">
        <v>1140</v>
      </c>
      <c r="F12" s="7">
        <v>1967.94</v>
      </c>
      <c r="G12" s="7">
        <v>1967.94</v>
      </c>
      <c r="H12" s="7">
        <v>0</v>
      </c>
    </row>
    <row r="13" spans="1:8" x14ac:dyDescent="0.25">
      <c r="A13" s="6">
        <v>42736</v>
      </c>
      <c r="B13" s="4" t="s">
        <v>1159</v>
      </c>
      <c r="C13" s="4" t="s">
        <v>1138</v>
      </c>
      <c r="D13" s="4" t="s">
        <v>1160</v>
      </c>
      <c r="E13" s="4" t="s">
        <v>1140</v>
      </c>
      <c r="F13" s="7">
        <v>1588.13</v>
      </c>
      <c r="G13" s="7">
        <v>1588.13</v>
      </c>
      <c r="H13" s="7">
        <v>0</v>
      </c>
    </row>
    <row r="14" spans="1:8" x14ac:dyDescent="0.25">
      <c r="A14" s="6">
        <v>42736</v>
      </c>
      <c r="B14" s="4" t="s">
        <v>1161</v>
      </c>
      <c r="C14" s="4" t="s">
        <v>1138</v>
      </c>
      <c r="D14" s="4" t="s">
        <v>1162</v>
      </c>
      <c r="E14" s="4" t="s">
        <v>1140</v>
      </c>
      <c r="F14" s="7">
        <v>11185.85</v>
      </c>
      <c r="G14" s="7">
        <v>11185.85</v>
      </c>
      <c r="H14" s="7">
        <v>0</v>
      </c>
    </row>
    <row r="15" spans="1:8" x14ac:dyDescent="0.25">
      <c r="A15" s="6">
        <v>42736</v>
      </c>
      <c r="B15" s="4" t="s">
        <v>1163</v>
      </c>
      <c r="C15" s="4" t="s">
        <v>1138</v>
      </c>
      <c r="D15" s="4" t="s">
        <v>1164</v>
      </c>
      <c r="E15" s="4" t="s">
        <v>1140</v>
      </c>
      <c r="F15" s="7">
        <v>794.06000000000006</v>
      </c>
      <c r="G15" s="7">
        <v>794.06000000000006</v>
      </c>
      <c r="H15" s="7">
        <v>0</v>
      </c>
    </row>
    <row r="16" spans="1:8" x14ac:dyDescent="0.25">
      <c r="A16" s="6">
        <v>42736</v>
      </c>
      <c r="B16" s="4" t="s">
        <v>1165</v>
      </c>
      <c r="C16" s="4" t="s">
        <v>1138</v>
      </c>
      <c r="D16" s="4" t="s">
        <v>1166</v>
      </c>
      <c r="E16" s="4" t="s">
        <v>1140</v>
      </c>
      <c r="F16" s="7">
        <v>306.74</v>
      </c>
      <c r="G16" s="7">
        <v>306.74</v>
      </c>
      <c r="H16" s="7">
        <v>0</v>
      </c>
    </row>
    <row r="17" spans="1:8" x14ac:dyDescent="0.25">
      <c r="A17" s="6">
        <v>42736</v>
      </c>
      <c r="B17" s="4" t="s">
        <v>1167</v>
      </c>
      <c r="C17" s="4" t="s">
        <v>1138</v>
      </c>
      <c r="D17" s="4" t="s">
        <v>1168</v>
      </c>
      <c r="E17" s="4" t="s">
        <v>1140</v>
      </c>
      <c r="F17" s="7">
        <v>969.5200000000001</v>
      </c>
      <c r="G17" s="7">
        <v>969.5200000000001</v>
      </c>
      <c r="H17" s="7">
        <v>0</v>
      </c>
    </row>
    <row r="18" spans="1:8" x14ac:dyDescent="0.25">
      <c r="A18" s="6">
        <v>42736</v>
      </c>
      <c r="B18" s="4" t="s">
        <v>1169</v>
      </c>
      <c r="C18" s="4" t="s">
        <v>1138</v>
      </c>
      <c r="D18" s="4" t="s">
        <v>1170</v>
      </c>
      <c r="E18" s="4" t="s">
        <v>1140</v>
      </c>
      <c r="F18" s="7">
        <v>708.93999999999994</v>
      </c>
      <c r="G18" s="7">
        <v>708.93999999999994</v>
      </c>
      <c r="H18" s="7">
        <v>0</v>
      </c>
    </row>
    <row r="19" spans="1:8" x14ac:dyDescent="0.25">
      <c r="A19" s="6">
        <v>42736</v>
      </c>
      <c r="B19" s="4" t="s">
        <v>1171</v>
      </c>
      <c r="C19" s="4" t="s">
        <v>1138</v>
      </c>
      <c r="D19" s="4" t="s">
        <v>1172</v>
      </c>
      <c r="E19" s="4" t="s">
        <v>1140</v>
      </c>
      <c r="F19" s="7">
        <v>8863.44</v>
      </c>
      <c r="G19" s="7">
        <v>8863.44</v>
      </c>
      <c r="H19" s="7">
        <v>0</v>
      </c>
    </row>
    <row r="20" spans="1:8" x14ac:dyDescent="0.25">
      <c r="A20" s="6">
        <v>42736</v>
      </c>
      <c r="B20" s="4" t="s">
        <v>1173</v>
      </c>
      <c r="C20" s="4" t="s">
        <v>1138</v>
      </c>
      <c r="D20" s="4" t="s">
        <v>1174</v>
      </c>
      <c r="E20" s="4" t="s">
        <v>1140</v>
      </c>
      <c r="F20" s="7">
        <v>14181.210000000001</v>
      </c>
      <c r="G20" s="7">
        <v>14181.210000000001</v>
      </c>
      <c r="H20" s="7">
        <v>0</v>
      </c>
    </row>
    <row r="21" spans="1:8" x14ac:dyDescent="0.25">
      <c r="A21" s="6">
        <v>42736</v>
      </c>
      <c r="B21" s="4" t="s">
        <v>1175</v>
      </c>
      <c r="C21" s="4" t="s">
        <v>1138</v>
      </c>
      <c r="D21" s="4" t="s">
        <v>1176</v>
      </c>
      <c r="E21" s="4" t="s">
        <v>1140</v>
      </c>
      <c r="F21" s="7">
        <v>-3122.1</v>
      </c>
      <c r="G21" s="7">
        <v>-3122.1</v>
      </c>
      <c r="H21" s="7">
        <v>0</v>
      </c>
    </row>
    <row r="22" spans="1:8" x14ac:dyDescent="0.25">
      <c r="A22" s="6">
        <v>42736</v>
      </c>
      <c r="B22" s="4" t="s">
        <v>1177</v>
      </c>
      <c r="C22" s="4" t="s">
        <v>1138</v>
      </c>
      <c r="D22" s="4" t="s">
        <v>1178</v>
      </c>
      <c r="E22" s="4" t="s">
        <v>1140</v>
      </c>
      <c r="F22" s="7">
        <v>655.22</v>
      </c>
      <c r="G22" s="7">
        <v>655.22</v>
      </c>
      <c r="H22" s="7">
        <v>0</v>
      </c>
    </row>
    <row r="23" spans="1:8" x14ac:dyDescent="0.25">
      <c r="A23" s="6">
        <v>42736</v>
      </c>
      <c r="B23" s="4" t="s">
        <v>1179</v>
      </c>
      <c r="C23" s="4" t="s">
        <v>1138</v>
      </c>
      <c r="D23" s="4" t="s">
        <v>1180</v>
      </c>
      <c r="E23" s="4" t="s">
        <v>1140</v>
      </c>
      <c r="F23" s="7">
        <v>875.56000000000006</v>
      </c>
      <c r="G23" s="7">
        <v>875.56000000000006</v>
      </c>
      <c r="H23" s="7">
        <v>0</v>
      </c>
    </row>
    <row r="24" spans="1:8" x14ac:dyDescent="0.25">
      <c r="A24" s="6">
        <v>42736</v>
      </c>
      <c r="B24" s="4" t="s">
        <v>1181</v>
      </c>
      <c r="C24" s="4" t="s">
        <v>1138</v>
      </c>
      <c r="D24" s="4" t="s">
        <v>1182</v>
      </c>
      <c r="E24" s="4" t="s">
        <v>1140</v>
      </c>
      <c r="F24" s="7">
        <v>695.15</v>
      </c>
      <c r="G24" s="7">
        <v>695.15</v>
      </c>
      <c r="H24" s="7">
        <v>0</v>
      </c>
    </row>
    <row r="25" spans="1:8" x14ac:dyDescent="0.25">
      <c r="A25" s="6">
        <v>42736</v>
      </c>
      <c r="B25" s="4" t="s">
        <v>1183</v>
      </c>
      <c r="C25" s="4" t="s">
        <v>1138</v>
      </c>
      <c r="D25" s="4" t="s">
        <v>1184</v>
      </c>
      <c r="E25" s="4" t="s">
        <v>1140</v>
      </c>
      <c r="F25" s="7">
        <v>370.74</v>
      </c>
      <c r="G25" s="7">
        <v>370.74</v>
      </c>
      <c r="H25" s="7">
        <v>0</v>
      </c>
    </row>
    <row r="26" spans="1:8" x14ac:dyDescent="0.25">
      <c r="A26" s="6">
        <v>42736</v>
      </c>
      <c r="B26" s="4" t="s">
        <v>1185</v>
      </c>
      <c r="C26" s="4" t="s">
        <v>1138</v>
      </c>
      <c r="D26" s="4" t="s">
        <v>1186</v>
      </c>
      <c r="E26" s="4" t="s">
        <v>1140</v>
      </c>
      <c r="F26" s="7">
        <v>8500.25</v>
      </c>
      <c r="G26" s="7">
        <v>8500.25</v>
      </c>
      <c r="H26" s="7">
        <v>0</v>
      </c>
    </row>
    <row r="27" spans="1:8" x14ac:dyDescent="0.25">
      <c r="A27" s="6">
        <v>42736</v>
      </c>
      <c r="B27" s="4" t="s">
        <v>1187</v>
      </c>
      <c r="C27" s="4" t="s">
        <v>1138</v>
      </c>
      <c r="D27" s="4" t="s">
        <v>1188</v>
      </c>
      <c r="E27" s="4" t="s">
        <v>1140</v>
      </c>
      <c r="F27" s="7">
        <v>1379.4</v>
      </c>
      <c r="G27" s="7">
        <v>1379.4</v>
      </c>
      <c r="H27" s="7">
        <v>0</v>
      </c>
    </row>
    <row r="28" spans="1:8" x14ac:dyDescent="0.25">
      <c r="A28" s="6">
        <v>42736</v>
      </c>
      <c r="B28" s="4" t="s">
        <v>1189</v>
      </c>
      <c r="C28" s="4" t="s">
        <v>1138</v>
      </c>
      <c r="D28" s="4" t="s">
        <v>1190</v>
      </c>
      <c r="E28" s="4" t="s">
        <v>1140</v>
      </c>
      <c r="F28" s="7">
        <v>1588.13</v>
      </c>
      <c r="G28" s="7">
        <v>1588.13</v>
      </c>
      <c r="H28" s="7">
        <v>0</v>
      </c>
    </row>
    <row r="29" spans="1:8" x14ac:dyDescent="0.25">
      <c r="A29" s="6">
        <v>42736</v>
      </c>
      <c r="B29" s="4" t="s">
        <v>1191</v>
      </c>
      <c r="C29" s="4" t="s">
        <v>1138</v>
      </c>
      <c r="D29" s="4" t="s">
        <v>1192</v>
      </c>
      <c r="E29" s="4" t="s">
        <v>1140</v>
      </c>
      <c r="F29" s="7">
        <v>2096.33</v>
      </c>
      <c r="G29" s="7">
        <v>2096.33</v>
      </c>
      <c r="H29" s="7">
        <v>0</v>
      </c>
    </row>
    <row r="30" spans="1:8" x14ac:dyDescent="0.25">
      <c r="A30" s="6">
        <v>42736</v>
      </c>
      <c r="B30" s="4" t="s">
        <v>1193</v>
      </c>
      <c r="C30" s="4" t="s">
        <v>1138</v>
      </c>
      <c r="D30" s="4" t="s">
        <v>1194</v>
      </c>
      <c r="E30" s="4" t="s">
        <v>1140</v>
      </c>
      <c r="F30" s="7">
        <v>1558.24</v>
      </c>
      <c r="G30" s="7">
        <v>1558.24</v>
      </c>
      <c r="H30" s="7">
        <v>0</v>
      </c>
    </row>
    <row r="31" spans="1:8" x14ac:dyDescent="0.25">
      <c r="A31" s="6">
        <v>42736</v>
      </c>
      <c r="B31" s="4" t="s">
        <v>1195</v>
      </c>
      <c r="C31" s="4" t="s">
        <v>1138</v>
      </c>
      <c r="D31" s="4" t="s">
        <v>1196</v>
      </c>
      <c r="E31" s="4" t="s">
        <v>1140</v>
      </c>
      <c r="F31" s="7">
        <v>2134.87</v>
      </c>
      <c r="G31" s="7">
        <v>2134.87</v>
      </c>
      <c r="H31" s="7">
        <v>0</v>
      </c>
    </row>
    <row r="32" spans="1:8" x14ac:dyDescent="0.25">
      <c r="A32" s="6">
        <v>42736</v>
      </c>
      <c r="B32" s="4" t="s">
        <v>1197</v>
      </c>
      <c r="C32" s="4" t="s">
        <v>1138</v>
      </c>
      <c r="D32" s="4" t="s">
        <v>1198</v>
      </c>
      <c r="E32" s="4" t="s">
        <v>1140</v>
      </c>
      <c r="F32" s="7">
        <v>3775.2</v>
      </c>
      <c r="G32" s="7">
        <v>3775.2</v>
      </c>
      <c r="H32" s="7">
        <v>0</v>
      </c>
    </row>
    <row r="33" spans="1:8" x14ac:dyDescent="0.25">
      <c r="A33" s="6">
        <v>42736</v>
      </c>
      <c r="B33" s="4" t="s">
        <v>1199</v>
      </c>
      <c r="C33" s="4" t="s">
        <v>1138</v>
      </c>
      <c r="D33" s="4" t="s">
        <v>1200</v>
      </c>
      <c r="E33" s="4" t="s">
        <v>1140</v>
      </c>
      <c r="F33" s="7">
        <v>395.66999999999996</v>
      </c>
      <c r="G33" s="7">
        <v>395.66999999999996</v>
      </c>
      <c r="H33" s="7">
        <v>0</v>
      </c>
    </row>
    <row r="34" spans="1:8" x14ac:dyDescent="0.25">
      <c r="A34" s="6">
        <v>42736</v>
      </c>
      <c r="B34" s="4" t="s">
        <v>1201</v>
      </c>
      <c r="C34" s="4" t="s">
        <v>1138</v>
      </c>
      <c r="D34" s="4" t="s">
        <v>1202</v>
      </c>
      <c r="E34" s="4" t="s">
        <v>1140</v>
      </c>
      <c r="F34" s="7">
        <v>2200.69</v>
      </c>
      <c r="G34" s="7">
        <v>2200.69</v>
      </c>
      <c r="H34" s="7">
        <v>0</v>
      </c>
    </row>
    <row r="35" spans="1:8" x14ac:dyDescent="0.25">
      <c r="A35" s="6">
        <v>42736</v>
      </c>
      <c r="B35" s="4" t="s">
        <v>1203</v>
      </c>
      <c r="C35" s="4" t="s">
        <v>1138</v>
      </c>
      <c r="D35" s="4" t="s">
        <v>1204</v>
      </c>
      <c r="E35" s="4" t="s">
        <v>1140</v>
      </c>
      <c r="F35" s="7">
        <v>1392.11</v>
      </c>
      <c r="G35" s="7">
        <v>1392.11</v>
      </c>
      <c r="H35" s="7">
        <v>0</v>
      </c>
    </row>
    <row r="36" spans="1:8" x14ac:dyDescent="0.25">
      <c r="A36" s="6">
        <v>42736</v>
      </c>
      <c r="B36" s="4" t="s">
        <v>1205</v>
      </c>
      <c r="C36" s="4" t="s">
        <v>1138</v>
      </c>
      <c r="D36" s="4" t="s">
        <v>1206</v>
      </c>
      <c r="E36" s="4" t="s">
        <v>1140</v>
      </c>
      <c r="F36" s="7">
        <v>3339.58</v>
      </c>
      <c r="G36" s="7">
        <v>3339.58</v>
      </c>
      <c r="H36" s="7">
        <v>0</v>
      </c>
    </row>
    <row r="37" spans="1:8" x14ac:dyDescent="0.25">
      <c r="A37" s="6">
        <v>42736</v>
      </c>
      <c r="B37" s="4" t="s">
        <v>1207</v>
      </c>
      <c r="C37" s="4" t="s">
        <v>1138</v>
      </c>
      <c r="D37" s="4" t="s">
        <v>1208</v>
      </c>
      <c r="E37" s="4" t="s">
        <v>1140</v>
      </c>
      <c r="F37" s="7">
        <v>1403.91</v>
      </c>
      <c r="G37" s="7">
        <v>1403.91</v>
      </c>
      <c r="H37" s="7">
        <v>0</v>
      </c>
    </row>
    <row r="38" spans="1:8" x14ac:dyDescent="0.25">
      <c r="A38" s="6">
        <v>42736</v>
      </c>
      <c r="B38" s="4" t="s">
        <v>1209</v>
      </c>
      <c r="C38" s="4" t="s">
        <v>1138</v>
      </c>
      <c r="D38" s="4" t="s">
        <v>1210</v>
      </c>
      <c r="E38" s="4" t="s">
        <v>1140</v>
      </c>
      <c r="F38" s="7">
        <v>9558.27</v>
      </c>
      <c r="G38" s="7">
        <v>9558.27</v>
      </c>
      <c r="H38" s="7">
        <v>0</v>
      </c>
    </row>
    <row r="39" spans="1:8" x14ac:dyDescent="0.25">
      <c r="A39" s="6">
        <v>42736</v>
      </c>
      <c r="B39" s="4" t="s">
        <v>1211</v>
      </c>
      <c r="C39" s="4" t="s">
        <v>1138</v>
      </c>
      <c r="D39" s="4" t="s">
        <v>1212</v>
      </c>
      <c r="E39" s="4" t="s">
        <v>1140</v>
      </c>
      <c r="F39" s="7">
        <v>9997.57</v>
      </c>
      <c r="G39" s="7">
        <v>9997.57</v>
      </c>
      <c r="H39" s="7">
        <v>0</v>
      </c>
    </row>
    <row r="40" spans="1:8" x14ac:dyDescent="0.25">
      <c r="A40" s="6">
        <v>42736</v>
      </c>
      <c r="B40" s="4" t="s">
        <v>1213</v>
      </c>
      <c r="C40" s="4" t="s">
        <v>1138</v>
      </c>
      <c r="D40" s="4" t="s">
        <v>1214</v>
      </c>
      <c r="E40" s="4" t="s">
        <v>1140</v>
      </c>
      <c r="F40" s="7">
        <v>1660.73</v>
      </c>
      <c r="G40" s="7">
        <v>1660.73</v>
      </c>
      <c r="H40" s="7">
        <v>0</v>
      </c>
    </row>
    <row r="41" spans="1:8" x14ac:dyDescent="0.25">
      <c r="A41" s="6">
        <v>42736</v>
      </c>
      <c r="B41" s="4" t="s">
        <v>1215</v>
      </c>
      <c r="C41" s="4" t="s">
        <v>1138</v>
      </c>
      <c r="D41" s="4" t="s">
        <v>1216</v>
      </c>
      <c r="E41" s="4" t="s">
        <v>1140</v>
      </c>
      <c r="F41" s="7">
        <v>1561.02</v>
      </c>
      <c r="G41" s="7">
        <v>1561.02</v>
      </c>
      <c r="H41" s="7">
        <v>0</v>
      </c>
    </row>
    <row r="42" spans="1:8" x14ac:dyDescent="0.25">
      <c r="A42" s="6">
        <v>42736</v>
      </c>
      <c r="B42" s="4" t="s">
        <v>1217</v>
      </c>
      <c r="C42" s="4" t="s">
        <v>1138</v>
      </c>
      <c r="D42" s="4" t="s">
        <v>1218</v>
      </c>
      <c r="E42" s="4" t="s">
        <v>1140</v>
      </c>
      <c r="F42" s="7">
        <v>5590.98</v>
      </c>
      <c r="G42" s="7">
        <v>5590.98</v>
      </c>
      <c r="H42" s="7">
        <v>0</v>
      </c>
    </row>
    <row r="43" spans="1:8" x14ac:dyDescent="0.25">
      <c r="A43" s="6">
        <v>42736</v>
      </c>
      <c r="B43" s="4" t="s">
        <v>1219</v>
      </c>
      <c r="C43" s="4" t="s">
        <v>1138</v>
      </c>
      <c r="D43" s="4" t="s">
        <v>1220</v>
      </c>
      <c r="E43" s="4" t="s">
        <v>1140</v>
      </c>
      <c r="F43" s="7">
        <v>334.5</v>
      </c>
      <c r="G43" s="7">
        <v>334.5</v>
      </c>
      <c r="H43" s="7">
        <v>0</v>
      </c>
    </row>
    <row r="44" spans="1:8" x14ac:dyDescent="0.25">
      <c r="A44" s="6">
        <v>42736</v>
      </c>
      <c r="B44" s="4" t="s">
        <v>1221</v>
      </c>
      <c r="C44" s="4" t="s">
        <v>1138</v>
      </c>
      <c r="D44" s="4" t="s">
        <v>1222</v>
      </c>
      <c r="E44" s="4" t="s">
        <v>1140</v>
      </c>
      <c r="F44" s="7">
        <v>3503.86</v>
      </c>
      <c r="G44" s="7">
        <v>3503.86</v>
      </c>
      <c r="H44" s="7">
        <v>0</v>
      </c>
    </row>
    <row r="45" spans="1:8" x14ac:dyDescent="0.25">
      <c r="A45" s="6">
        <v>42736</v>
      </c>
      <c r="B45" s="4" t="s">
        <v>1223</v>
      </c>
      <c r="C45" s="4" t="s">
        <v>1138</v>
      </c>
      <c r="D45" s="4" t="s">
        <v>1224</v>
      </c>
      <c r="E45" s="4" t="s">
        <v>1140</v>
      </c>
      <c r="F45" s="7">
        <v>13322.4</v>
      </c>
      <c r="G45" s="7">
        <v>13322.4</v>
      </c>
      <c r="H45" s="7">
        <v>0</v>
      </c>
    </row>
    <row r="46" spans="1:8" x14ac:dyDescent="0.25">
      <c r="A46" s="6">
        <v>42736</v>
      </c>
      <c r="B46" s="4" t="s">
        <v>1225</v>
      </c>
      <c r="C46" s="4" t="s">
        <v>1138</v>
      </c>
      <c r="D46" s="4" t="s">
        <v>1226</v>
      </c>
      <c r="E46" s="4" t="s">
        <v>1140</v>
      </c>
      <c r="F46" s="7">
        <v>510.56000000000006</v>
      </c>
      <c r="G46" s="7">
        <v>510.56000000000006</v>
      </c>
      <c r="H46" s="7">
        <v>0</v>
      </c>
    </row>
    <row r="47" spans="1:8" x14ac:dyDescent="0.25">
      <c r="A47" s="6">
        <v>42736</v>
      </c>
      <c r="B47" s="4" t="s">
        <v>1227</v>
      </c>
      <c r="C47" s="4" t="s">
        <v>1138</v>
      </c>
      <c r="D47" s="4" t="s">
        <v>1228</v>
      </c>
      <c r="E47" s="4" t="s">
        <v>1140</v>
      </c>
      <c r="F47" s="7">
        <v>1276.4000000000001</v>
      </c>
      <c r="G47" s="7">
        <v>1276.4000000000001</v>
      </c>
      <c r="H47" s="7">
        <v>0</v>
      </c>
    </row>
    <row r="48" spans="1:8" x14ac:dyDescent="0.25">
      <c r="A48" s="6">
        <v>42736</v>
      </c>
      <c r="B48" s="4" t="s">
        <v>1229</v>
      </c>
      <c r="C48" s="4" t="s">
        <v>1138</v>
      </c>
      <c r="D48" s="4" t="s">
        <v>1230</v>
      </c>
      <c r="E48" s="4" t="s">
        <v>1140</v>
      </c>
      <c r="F48" s="7">
        <v>2178</v>
      </c>
      <c r="G48" s="7">
        <v>2178</v>
      </c>
      <c r="H48" s="7">
        <v>0</v>
      </c>
    </row>
    <row r="49" spans="1:8" x14ac:dyDescent="0.25">
      <c r="A49" s="6">
        <v>42736</v>
      </c>
      <c r="B49" s="4" t="s">
        <v>1231</v>
      </c>
      <c r="C49" s="4" t="s">
        <v>1138</v>
      </c>
      <c r="D49" s="4" t="s">
        <v>1232</v>
      </c>
      <c r="E49" s="4" t="s">
        <v>1140</v>
      </c>
      <c r="F49" s="7">
        <v>1553.28</v>
      </c>
      <c r="G49" s="7">
        <v>1553.28</v>
      </c>
      <c r="H49" s="7">
        <v>0</v>
      </c>
    </row>
    <row r="50" spans="1:8" x14ac:dyDescent="0.25">
      <c r="A50" s="6">
        <v>42736</v>
      </c>
      <c r="B50" s="4" t="s">
        <v>1233</v>
      </c>
      <c r="C50" s="4" t="s">
        <v>1138</v>
      </c>
      <c r="D50" s="4" t="s">
        <v>1234</v>
      </c>
      <c r="E50" s="4" t="s">
        <v>1140</v>
      </c>
      <c r="F50" s="7">
        <v>3639.48</v>
      </c>
      <c r="G50" s="7">
        <v>3639.48</v>
      </c>
      <c r="H50" s="7">
        <v>0</v>
      </c>
    </row>
    <row r="51" spans="1:8" x14ac:dyDescent="0.25">
      <c r="A51" s="6">
        <v>42736</v>
      </c>
      <c r="B51" s="4" t="s">
        <v>1235</v>
      </c>
      <c r="C51" s="4" t="s">
        <v>1138</v>
      </c>
      <c r="D51" s="4" t="s">
        <v>1236</v>
      </c>
      <c r="E51" s="4" t="s">
        <v>1140</v>
      </c>
      <c r="F51" s="7">
        <v>3965.95</v>
      </c>
      <c r="G51" s="7">
        <v>3965.95</v>
      </c>
      <c r="H51" s="7">
        <v>0</v>
      </c>
    </row>
    <row r="52" spans="1:8" x14ac:dyDescent="0.25">
      <c r="A52" s="6">
        <v>42736</v>
      </c>
      <c r="B52" s="4" t="s">
        <v>1237</v>
      </c>
      <c r="C52" s="4" t="s">
        <v>1138</v>
      </c>
      <c r="D52" s="4" t="s">
        <v>1238</v>
      </c>
      <c r="E52" s="4" t="s">
        <v>1140</v>
      </c>
      <c r="F52" s="7">
        <v>21135.68</v>
      </c>
      <c r="G52" s="7">
        <v>21135.68</v>
      </c>
      <c r="H52" s="7">
        <v>0</v>
      </c>
    </row>
    <row r="53" spans="1:8" x14ac:dyDescent="0.25">
      <c r="A53" s="6">
        <v>42736</v>
      </c>
      <c r="B53" s="4" t="s">
        <v>1239</v>
      </c>
      <c r="C53" s="4" t="s">
        <v>1138</v>
      </c>
      <c r="D53" s="4" t="s">
        <v>1240</v>
      </c>
      <c r="E53" s="4" t="s">
        <v>1140</v>
      </c>
      <c r="F53" s="7">
        <v>2486.5500000000002</v>
      </c>
      <c r="G53" s="7">
        <v>2486.5500000000002</v>
      </c>
      <c r="H53" s="7">
        <v>0</v>
      </c>
    </row>
    <row r="54" spans="1:8" x14ac:dyDescent="0.25">
      <c r="A54" s="6">
        <v>42736</v>
      </c>
      <c r="B54" s="4" t="s">
        <v>1241</v>
      </c>
      <c r="C54" s="4" t="s">
        <v>1138</v>
      </c>
      <c r="D54" s="4" t="s">
        <v>1242</v>
      </c>
      <c r="E54" s="4" t="s">
        <v>1140</v>
      </c>
      <c r="F54" s="7">
        <v>2988.7</v>
      </c>
      <c r="G54" s="7">
        <v>2988.7</v>
      </c>
      <c r="H54" s="7">
        <v>0</v>
      </c>
    </row>
    <row r="55" spans="1:8" x14ac:dyDescent="0.25">
      <c r="A55" s="6">
        <v>42736</v>
      </c>
      <c r="B55" s="4" t="s">
        <v>1243</v>
      </c>
      <c r="C55" s="4" t="s">
        <v>1138</v>
      </c>
      <c r="D55" s="4" t="s">
        <v>1244</v>
      </c>
      <c r="E55" s="4" t="s">
        <v>1140</v>
      </c>
      <c r="F55" s="7">
        <v>375</v>
      </c>
      <c r="G55" s="7">
        <v>375</v>
      </c>
      <c r="H55" s="7">
        <v>0</v>
      </c>
    </row>
    <row r="56" spans="1:8" x14ac:dyDescent="0.25">
      <c r="A56" s="6">
        <v>42736</v>
      </c>
      <c r="B56" s="4" t="s">
        <v>1245</v>
      </c>
      <c r="C56" s="4" t="s">
        <v>1138</v>
      </c>
      <c r="D56" s="4" t="s">
        <v>1246</v>
      </c>
      <c r="E56" s="4" t="s">
        <v>1140</v>
      </c>
      <c r="F56" s="7">
        <v>1533.68</v>
      </c>
      <c r="G56" s="7">
        <v>1533.68</v>
      </c>
      <c r="H56" s="7">
        <v>0</v>
      </c>
    </row>
    <row r="57" spans="1:8" x14ac:dyDescent="0.25">
      <c r="A57" s="6">
        <v>42736</v>
      </c>
      <c r="B57" s="4" t="s">
        <v>1247</v>
      </c>
      <c r="C57" s="4" t="s">
        <v>1138</v>
      </c>
      <c r="D57" s="4" t="s">
        <v>1248</v>
      </c>
      <c r="E57" s="4" t="s">
        <v>1140</v>
      </c>
      <c r="F57" s="7">
        <v>10781.97</v>
      </c>
      <c r="G57" s="7">
        <v>10781.97</v>
      </c>
      <c r="H57" s="7">
        <v>0</v>
      </c>
    </row>
    <row r="58" spans="1:8" x14ac:dyDescent="0.25">
      <c r="A58" s="6">
        <v>42736</v>
      </c>
      <c r="B58" s="4" t="s">
        <v>1249</v>
      </c>
      <c r="C58" s="4" t="s">
        <v>1138</v>
      </c>
      <c r="D58" s="4" t="s">
        <v>1250</v>
      </c>
      <c r="E58" s="4" t="s">
        <v>1140</v>
      </c>
      <c r="F58" s="7">
        <v>645.54</v>
      </c>
      <c r="G58" s="7">
        <v>645.54</v>
      </c>
      <c r="H58" s="7">
        <v>0</v>
      </c>
    </row>
    <row r="59" spans="1:8" x14ac:dyDescent="0.25">
      <c r="A59" s="6">
        <v>42736</v>
      </c>
      <c r="B59" s="4" t="s">
        <v>1251</v>
      </c>
      <c r="C59" s="4" t="s">
        <v>1138</v>
      </c>
      <c r="D59" s="4" t="s">
        <v>1252</v>
      </c>
      <c r="E59" s="4" t="s">
        <v>1140</v>
      </c>
      <c r="F59" s="7">
        <v>9716.31</v>
      </c>
      <c r="G59" s="7">
        <v>9716.31</v>
      </c>
      <c r="H59" s="7">
        <v>0</v>
      </c>
    </row>
    <row r="60" spans="1:8" x14ac:dyDescent="0.25">
      <c r="A60" s="6">
        <v>42736</v>
      </c>
      <c r="B60" s="4" t="s">
        <v>1253</v>
      </c>
      <c r="C60" s="4" t="s">
        <v>1138</v>
      </c>
      <c r="D60" s="4" t="s">
        <v>1254</v>
      </c>
      <c r="E60" s="4" t="s">
        <v>1140</v>
      </c>
      <c r="F60" s="7">
        <v>8855.39</v>
      </c>
      <c r="G60" s="7">
        <v>8855.39</v>
      </c>
      <c r="H60" s="7">
        <v>0</v>
      </c>
    </row>
    <row r="61" spans="1:8" x14ac:dyDescent="0.25">
      <c r="A61" s="6">
        <v>42736</v>
      </c>
      <c r="B61" s="4" t="s">
        <v>1255</v>
      </c>
      <c r="C61" s="4" t="s">
        <v>1138</v>
      </c>
      <c r="D61" s="4" t="s">
        <v>1256</v>
      </c>
      <c r="E61" s="4" t="s">
        <v>1140</v>
      </c>
      <c r="F61" s="7">
        <v>12647.53</v>
      </c>
      <c r="G61" s="7">
        <v>12647.53</v>
      </c>
      <c r="H61" s="7">
        <v>0</v>
      </c>
    </row>
    <row r="62" spans="1:8" x14ac:dyDescent="0.25">
      <c r="A62" s="6">
        <v>42736</v>
      </c>
      <c r="B62" s="4" t="s">
        <v>1257</v>
      </c>
      <c r="C62" s="4" t="s">
        <v>1138</v>
      </c>
      <c r="D62" s="4" t="s">
        <v>1258</v>
      </c>
      <c r="E62" s="4" t="s">
        <v>1140</v>
      </c>
      <c r="F62" s="7">
        <v>13152.7</v>
      </c>
      <c r="G62" s="7">
        <v>13152.7</v>
      </c>
      <c r="H62" s="7">
        <v>0</v>
      </c>
    </row>
    <row r="63" spans="1:8" x14ac:dyDescent="0.25">
      <c r="A63" s="6">
        <v>42736</v>
      </c>
      <c r="B63" s="4" t="s">
        <v>1259</v>
      </c>
      <c r="C63" s="4" t="s">
        <v>1138</v>
      </c>
      <c r="D63" s="4" t="s">
        <v>1260</v>
      </c>
      <c r="E63" s="4" t="s">
        <v>1140</v>
      </c>
      <c r="F63" s="7">
        <v>33619.300000000003</v>
      </c>
      <c r="G63" s="7">
        <v>33619.300000000003</v>
      </c>
      <c r="H63" s="7">
        <v>0</v>
      </c>
    </row>
    <row r="64" spans="1:8" x14ac:dyDescent="0.25">
      <c r="A64" s="6">
        <v>42736</v>
      </c>
      <c r="B64" s="4" t="s">
        <v>1261</v>
      </c>
      <c r="C64" s="4" t="s">
        <v>1138</v>
      </c>
      <c r="D64" s="4" t="s">
        <v>1262</v>
      </c>
      <c r="E64" s="4" t="s">
        <v>1140</v>
      </c>
      <c r="F64" s="7">
        <v>19328.060000000001</v>
      </c>
      <c r="G64" s="7">
        <v>19328.060000000001</v>
      </c>
      <c r="H64" s="7">
        <v>0</v>
      </c>
    </row>
    <row r="65" spans="1:8" x14ac:dyDescent="0.25">
      <c r="A65" s="6">
        <v>42736</v>
      </c>
      <c r="B65" s="4" t="s">
        <v>1263</v>
      </c>
      <c r="C65" s="4" t="s">
        <v>1138</v>
      </c>
      <c r="D65" s="4" t="s">
        <v>1264</v>
      </c>
      <c r="E65" s="4" t="s">
        <v>1140</v>
      </c>
      <c r="F65" s="7">
        <v>30079.090000000004</v>
      </c>
      <c r="G65" s="7">
        <v>30079.090000000004</v>
      </c>
      <c r="H65" s="7">
        <v>0</v>
      </c>
    </row>
    <row r="66" spans="1:8" x14ac:dyDescent="0.25">
      <c r="A66" s="6">
        <v>42736</v>
      </c>
      <c r="B66" s="4" t="s">
        <v>1265</v>
      </c>
      <c r="C66" s="4" t="s">
        <v>1138</v>
      </c>
      <c r="D66" s="4" t="s">
        <v>1266</v>
      </c>
      <c r="E66" s="4" t="s">
        <v>1140</v>
      </c>
      <c r="F66" s="7">
        <v>14276.5</v>
      </c>
      <c r="G66" s="7">
        <v>14276.5</v>
      </c>
      <c r="H66" s="7">
        <v>0</v>
      </c>
    </row>
    <row r="67" spans="1:8" x14ac:dyDescent="0.25">
      <c r="A67" s="6">
        <v>42736</v>
      </c>
      <c r="B67" s="4" t="s">
        <v>1267</v>
      </c>
      <c r="C67" s="4" t="s">
        <v>1138</v>
      </c>
      <c r="D67" s="4" t="s">
        <v>1268</v>
      </c>
      <c r="E67" s="4" t="s">
        <v>1140</v>
      </c>
      <c r="F67" s="7">
        <v>-33619.300000000003</v>
      </c>
      <c r="G67" s="7">
        <v>-33619.300000000003</v>
      </c>
      <c r="H67" s="7">
        <v>0</v>
      </c>
    </row>
    <row r="68" spans="1:8" x14ac:dyDescent="0.25">
      <c r="A68" s="6">
        <v>42736</v>
      </c>
      <c r="B68" s="4" t="s">
        <v>1269</v>
      </c>
      <c r="C68" s="4" t="s">
        <v>1138</v>
      </c>
      <c r="D68" s="4" t="s">
        <v>1270</v>
      </c>
      <c r="E68" s="4" t="s">
        <v>1140</v>
      </c>
      <c r="F68" s="7">
        <v>33619.009999999995</v>
      </c>
      <c r="G68" s="7">
        <v>33619.009999999995</v>
      </c>
      <c r="H68" s="7">
        <v>0</v>
      </c>
    </row>
    <row r="69" spans="1:8" x14ac:dyDescent="0.25">
      <c r="A69" s="6">
        <v>42736</v>
      </c>
      <c r="B69" s="4" t="s">
        <v>1271</v>
      </c>
      <c r="C69" s="4" t="s">
        <v>1138</v>
      </c>
      <c r="D69" s="4" t="s">
        <v>1272</v>
      </c>
      <c r="E69" s="4" t="s">
        <v>1140</v>
      </c>
      <c r="F69" s="7">
        <v>6292</v>
      </c>
      <c r="G69" s="7">
        <v>6292</v>
      </c>
      <c r="H69" s="7">
        <v>0</v>
      </c>
    </row>
    <row r="70" spans="1:8" x14ac:dyDescent="0.25">
      <c r="A70" s="6">
        <v>42736</v>
      </c>
      <c r="B70" s="4" t="s">
        <v>1273</v>
      </c>
      <c r="C70" s="4" t="s">
        <v>1138</v>
      </c>
      <c r="D70" s="4" t="s">
        <v>1274</v>
      </c>
      <c r="E70" s="4" t="s">
        <v>1140</v>
      </c>
      <c r="F70" s="7">
        <v>1607</v>
      </c>
      <c r="G70" s="7">
        <v>1607</v>
      </c>
      <c r="H70" s="7">
        <v>0</v>
      </c>
    </row>
    <row r="71" spans="1:8" x14ac:dyDescent="0.25">
      <c r="A71" s="6">
        <v>42736</v>
      </c>
      <c r="B71" s="4" t="s">
        <v>1275</v>
      </c>
      <c r="C71" s="4" t="s">
        <v>1138</v>
      </c>
      <c r="D71" s="4" t="s">
        <v>1276</v>
      </c>
      <c r="E71" s="4" t="s">
        <v>1140</v>
      </c>
      <c r="F71" s="7">
        <v>1551.83</v>
      </c>
      <c r="G71" s="7">
        <v>1551.83</v>
      </c>
      <c r="H71" s="7">
        <v>0</v>
      </c>
    </row>
    <row r="72" spans="1:8" x14ac:dyDescent="0.25">
      <c r="A72" s="6">
        <v>42736</v>
      </c>
      <c r="B72" s="4" t="s">
        <v>1277</v>
      </c>
      <c r="C72" s="4" t="s">
        <v>1138</v>
      </c>
      <c r="D72" s="4" t="s">
        <v>1278</v>
      </c>
      <c r="E72" s="4" t="s">
        <v>1140</v>
      </c>
      <c r="F72" s="7">
        <v>673.3</v>
      </c>
      <c r="G72" s="7">
        <v>673.3</v>
      </c>
      <c r="H72" s="7">
        <v>0</v>
      </c>
    </row>
    <row r="73" spans="1:8" x14ac:dyDescent="0.25">
      <c r="A73" s="6">
        <v>42736</v>
      </c>
      <c r="B73" s="4" t="s">
        <v>1279</v>
      </c>
      <c r="C73" s="4" t="s">
        <v>1138</v>
      </c>
      <c r="D73" s="4" t="s">
        <v>1280</v>
      </c>
      <c r="E73" s="4" t="s">
        <v>1140</v>
      </c>
      <c r="F73" s="7">
        <v>1144.6600000000001</v>
      </c>
      <c r="G73" s="7">
        <v>1144.6600000000001</v>
      </c>
      <c r="H73" s="7">
        <v>0</v>
      </c>
    </row>
    <row r="74" spans="1:8" x14ac:dyDescent="0.25">
      <c r="A74" s="6">
        <v>42736</v>
      </c>
      <c r="B74" s="4" t="s">
        <v>1281</v>
      </c>
      <c r="C74" s="4" t="s">
        <v>1138</v>
      </c>
      <c r="D74" s="4" t="s">
        <v>1282</v>
      </c>
      <c r="E74" s="4" t="s">
        <v>1140</v>
      </c>
      <c r="F74" s="7">
        <v>4319.72</v>
      </c>
      <c r="G74" s="7">
        <v>4319.72</v>
      </c>
      <c r="H74" s="7">
        <v>0</v>
      </c>
    </row>
    <row r="75" spans="1:8" x14ac:dyDescent="0.25">
      <c r="A75" s="6">
        <v>42736</v>
      </c>
      <c r="B75" s="4" t="s">
        <v>1283</v>
      </c>
      <c r="C75" s="4" t="s">
        <v>1138</v>
      </c>
      <c r="D75" s="4" t="s">
        <v>1284</v>
      </c>
      <c r="E75" s="4" t="s">
        <v>1140</v>
      </c>
      <c r="F75" s="7">
        <v>33986.79</v>
      </c>
      <c r="G75" s="7">
        <v>33986.79</v>
      </c>
      <c r="H75" s="7">
        <v>0</v>
      </c>
    </row>
    <row r="76" spans="1:8" x14ac:dyDescent="0.25">
      <c r="A76" s="6">
        <v>42736</v>
      </c>
      <c r="B76" s="4" t="s">
        <v>1285</v>
      </c>
      <c r="C76" s="4" t="s">
        <v>1138</v>
      </c>
      <c r="D76" s="4" t="s">
        <v>1286</v>
      </c>
      <c r="E76" s="4" t="s">
        <v>1140</v>
      </c>
      <c r="F76" s="7">
        <v>6930.64</v>
      </c>
      <c r="G76" s="7">
        <v>6930.64</v>
      </c>
      <c r="H76" s="7">
        <v>0</v>
      </c>
    </row>
    <row r="77" spans="1:8" x14ac:dyDescent="0.25">
      <c r="A77" s="6">
        <v>42736</v>
      </c>
      <c r="B77" s="4" t="s">
        <v>1287</v>
      </c>
      <c r="C77" s="4" t="s">
        <v>1138</v>
      </c>
      <c r="D77" s="4" t="s">
        <v>1288</v>
      </c>
      <c r="E77" s="4" t="s">
        <v>1140</v>
      </c>
      <c r="F77" s="7">
        <v>19901.48</v>
      </c>
      <c r="G77" s="7">
        <v>19901.48</v>
      </c>
      <c r="H77" s="7">
        <v>0</v>
      </c>
    </row>
    <row r="78" spans="1:8" x14ac:dyDescent="0.25">
      <c r="A78" s="6">
        <v>42736</v>
      </c>
      <c r="B78" s="4" t="s">
        <v>1289</v>
      </c>
      <c r="C78" s="4" t="s">
        <v>1138</v>
      </c>
      <c r="D78" s="4" t="s">
        <v>1290</v>
      </c>
      <c r="E78" s="4" t="s">
        <v>1140</v>
      </c>
      <c r="F78" s="7">
        <v>4058.34</v>
      </c>
      <c r="G78" s="7">
        <v>4058.34</v>
      </c>
      <c r="H78" s="7">
        <v>0</v>
      </c>
    </row>
    <row r="79" spans="1:8" x14ac:dyDescent="0.25">
      <c r="A79" s="6">
        <v>42736</v>
      </c>
      <c r="B79" s="4" t="s">
        <v>1291</v>
      </c>
      <c r="C79" s="4" t="s">
        <v>1138</v>
      </c>
      <c r="D79" s="4" t="s">
        <v>1292</v>
      </c>
      <c r="E79" s="4" t="s">
        <v>1140</v>
      </c>
      <c r="F79" s="7">
        <v>1280.03</v>
      </c>
      <c r="G79" s="7">
        <v>1280.03</v>
      </c>
      <c r="H79" s="7">
        <v>0</v>
      </c>
    </row>
    <row r="80" spans="1:8" x14ac:dyDescent="0.25">
      <c r="A80" s="6">
        <v>42736</v>
      </c>
      <c r="B80" s="4" t="s">
        <v>1293</v>
      </c>
      <c r="C80" s="4" t="s">
        <v>1138</v>
      </c>
      <c r="D80" s="4" t="s">
        <v>1294</v>
      </c>
      <c r="E80" s="4" t="s">
        <v>1140</v>
      </c>
      <c r="F80" s="7">
        <v>1280.03</v>
      </c>
      <c r="G80" s="7">
        <v>1280.03</v>
      </c>
      <c r="H80" s="7">
        <v>0</v>
      </c>
    </row>
    <row r="81" spans="1:8" x14ac:dyDescent="0.25">
      <c r="A81" s="6">
        <v>42736</v>
      </c>
      <c r="B81" s="4" t="s">
        <v>1295</v>
      </c>
      <c r="C81" s="4" t="s">
        <v>1138</v>
      </c>
      <c r="D81" s="4" t="s">
        <v>1296</v>
      </c>
      <c r="E81" s="4" t="s">
        <v>1140</v>
      </c>
      <c r="F81" s="7">
        <v>1804.85</v>
      </c>
      <c r="G81" s="7">
        <v>1804.85</v>
      </c>
      <c r="H81" s="7">
        <v>0</v>
      </c>
    </row>
    <row r="82" spans="1:8" x14ac:dyDescent="0.25">
      <c r="A82" s="6">
        <v>42736</v>
      </c>
      <c r="B82" s="4" t="s">
        <v>1297</v>
      </c>
      <c r="C82" s="4" t="s">
        <v>1138</v>
      </c>
      <c r="D82" s="4" t="s">
        <v>1298</v>
      </c>
      <c r="E82" s="4" t="s">
        <v>1140</v>
      </c>
      <c r="F82" s="7">
        <v>2677.13</v>
      </c>
      <c r="G82" s="7">
        <v>2677.13</v>
      </c>
      <c r="H82" s="7">
        <v>0</v>
      </c>
    </row>
    <row r="83" spans="1:8" x14ac:dyDescent="0.25">
      <c r="A83" s="6">
        <v>42736</v>
      </c>
      <c r="B83" s="4" t="s">
        <v>1299</v>
      </c>
      <c r="C83" s="4" t="s">
        <v>1138</v>
      </c>
      <c r="D83" s="4" t="s">
        <v>1300</v>
      </c>
      <c r="E83" s="4" t="s">
        <v>1140</v>
      </c>
      <c r="F83" s="7">
        <v>5378.49</v>
      </c>
      <c r="G83" s="7">
        <v>5378.49</v>
      </c>
      <c r="H83" s="7">
        <v>0</v>
      </c>
    </row>
    <row r="84" spans="1:8" x14ac:dyDescent="0.25">
      <c r="A84" s="6">
        <v>42736</v>
      </c>
      <c r="B84" s="4" t="s">
        <v>1301</v>
      </c>
      <c r="C84" s="4" t="s">
        <v>1138</v>
      </c>
      <c r="D84" s="4" t="s">
        <v>1302</v>
      </c>
      <c r="E84" s="4" t="s">
        <v>1140</v>
      </c>
      <c r="F84" s="7">
        <v>7054.73</v>
      </c>
      <c r="G84" s="7">
        <v>7054.73</v>
      </c>
      <c r="H84" s="7">
        <v>0</v>
      </c>
    </row>
    <row r="85" spans="1:8" x14ac:dyDescent="0.25">
      <c r="A85" s="6">
        <v>42736</v>
      </c>
      <c r="B85" s="4" t="s">
        <v>1303</v>
      </c>
      <c r="C85" s="4" t="s">
        <v>1138</v>
      </c>
      <c r="D85" s="4" t="s">
        <v>1304</v>
      </c>
      <c r="E85" s="4" t="s">
        <v>1140</v>
      </c>
      <c r="F85" s="7">
        <v>16015.11</v>
      </c>
      <c r="G85" s="7">
        <v>16015.11</v>
      </c>
      <c r="H85" s="7">
        <v>0</v>
      </c>
    </row>
    <row r="86" spans="1:8" x14ac:dyDescent="0.25">
      <c r="A86" s="6">
        <v>42736</v>
      </c>
      <c r="B86" s="4" t="s">
        <v>1305</v>
      </c>
      <c r="C86" s="4" t="s">
        <v>1138</v>
      </c>
      <c r="D86" s="4" t="s">
        <v>1306</v>
      </c>
      <c r="E86" s="4" t="s">
        <v>1140</v>
      </c>
      <c r="F86" s="7">
        <v>27770.71</v>
      </c>
      <c r="G86" s="7">
        <v>27770.71</v>
      </c>
      <c r="H86" s="7">
        <v>0</v>
      </c>
    </row>
    <row r="87" spans="1:8" x14ac:dyDescent="0.25">
      <c r="A87" s="6">
        <v>42736</v>
      </c>
      <c r="B87" s="4" t="s">
        <v>1307</v>
      </c>
      <c r="C87" s="4" t="s">
        <v>1138</v>
      </c>
      <c r="D87" s="4" t="s">
        <v>1308</v>
      </c>
      <c r="E87" s="4" t="s">
        <v>1140</v>
      </c>
      <c r="F87" s="7">
        <v>49648.009999999995</v>
      </c>
      <c r="G87" s="7">
        <v>49648.009999999995</v>
      </c>
      <c r="H87" s="7">
        <v>0</v>
      </c>
    </row>
    <row r="88" spans="1:8" x14ac:dyDescent="0.25">
      <c r="A88" s="6">
        <v>42736</v>
      </c>
      <c r="B88" s="4" t="s">
        <v>1309</v>
      </c>
      <c r="C88" s="4" t="s">
        <v>1138</v>
      </c>
      <c r="D88" s="4" t="s">
        <v>1310</v>
      </c>
      <c r="E88" s="4" t="s">
        <v>1140</v>
      </c>
      <c r="F88" s="7">
        <v>12515.03</v>
      </c>
      <c r="G88" s="7">
        <v>12515.03</v>
      </c>
      <c r="H88" s="7">
        <v>0</v>
      </c>
    </row>
    <row r="89" spans="1:8" x14ac:dyDescent="0.25">
      <c r="A89" s="6">
        <v>42736</v>
      </c>
      <c r="B89" s="4" t="s">
        <v>1311</v>
      </c>
      <c r="C89" s="4" t="s">
        <v>1138</v>
      </c>
      <c r="D89" s="4" t="s">
        <v>1312</v>
      </c>
      <c r="E89" s="4" t="s">
        <v>1140</v>
      </c>
      <c r="F89" s="7">
        <v>1431.91</v>
      </c>
      <c r="G89" s="7">
        <v>1431.91</v>
      </c>
      <c r="H89" s="7">
        <v>0</v>
      </c>
    </row>
    <row r="90" spans="1:8" x14ac:dyDescent="0.25">
      <c r="A90" s="6">
        <v>42736</v>
      </c>
      <c r="B90" s="4" t="s">
        <v>1313</v>
      </c>
      <c r="C90" s="4" t="s">
        <v>1138</v>
      </c>
      <c r="D90" s="4" t="s">
        <v>1314</v>
      </c>
      <c r="E90" s="4" t="s">
        <v>1140</v>
      </c>
      <c r="F90" s="7">
        <v>949.55</v>
      </c>
      <c r="G90" s="7">
        <v>949.55</v>
      </c>
      <c r="H90" s="7">
        <v>0</v>
      </c>
    </row>
    <row r="91" spans="1:8" x14ac:dyDescent="0.25">
      <c r="A91" s="6">
        <v>42736</v>
      </c>
      <c r="B91" s="4" t="s">
        <v>1315</v>
      </c>
      <c r="C91" s="4" t="s">
        <v>1138</v>
      </c>
      <c r="D91" s="4" t="s">
        <v>1316</v>
      </c>
      <c r="E91" s="4" t="s">
        <v>1140</v>
      </c>
      <c r="F91" s="7">
        <v>124.33</v>
      </c>
      <c r="G91" s="7">
        <v>124.33</v>
      </c>
      <c r="H91" s="7">
        <v>0</v>
      </c>
    </row>
    <row r="92" spans="1:8" x14ac:dyDescent="0.25">
      <c r="A92" s="6">
        <v>42736</v>
      </c>
      <c r="B92" s="4" t="s">
        <v>1317</v>
      </c>
      <c r="C92" s="4" t="s">
        <v>1138</v>
      </c>
      <c r="D92" s="4" t="s">
        <v>1318</v>
      </c>
      <c r="E92" s="4" t="s">
        <v>1140</v>
      </c>
      <c r="F92" s="7">
        <v>2310.5</v>
      </c>
      <c r="G92" s="7">
        <v>2310.5</v>
      </c>
      <c r="H92" s="7">
        <v>0</v>
      </c>
    </row>
    <row r="93" spans="1:8" x14ac:dyDescent="0.25">
      <c r="A93" s="6">
        <v>42736</v>
      </c>
      <c r="B93" s="4" t="s">
        <v>1319</v>
      </c>
      <c r="C93" s="4" t="s">
        <v>1138</v>
      </c>
      <c r="D93" s="4" t="s">
        <v>1320</v>
      </c>
      <c r="E93" s="4" t="s">
        <v>1140</v>
      </c>
      <c r="F93" s="7">
        <v>1267.03</v>
      </c>
      <c r="G93" s="7">
        <v>1267.03</v>
      </c>
      <c r="H93" s="7">
        <v>0</v>
      </c>
    </row>
    <row r="94" spans="1:8" x14ac:dyDescent="0.25">
      <c r="A94" s="6">
        <v>42736</v>
      </c>
      <c r="B94" s="4" t="s">
        <v>1321</v>
      </c>
      <c r="C94" s="4" t="s">
        <v>1138</v>
      </c>
      <c r="D94" s="4" t="s">
        <v>1322</v>
      </c>
      <c r="E94" s="4" t="s">
        <v>1140</v>
      </c>
      <c r="F94" s="7">
        <v>204.55</v>
      </c>
      <c r="G94" s="7">
        <v>204.55</v>
      </c>
      <c r="H94" s="7">
        <v>0</v>
      </c>
    </row>
    <row r="95" spans="1:8" x14ac:dyDescent="0.25">
      <c r="A95" s="6">
        <v>42736</v>
      </c>
      <c r="B95" s="4" t="s">
        <v>1323</v>
      </c>
      <c r="C95" s="4" t="s">
        <v>1138</v>
      </c>
      <c r="D95" s="4" t="s">
        <v>1324</v>
      </c>
      <c r="E95" s="4" t="s">
        <v>1140</v>
      </c>
      <c r="F95" s="7">
        <v>36</v>
      </c>
      <c r="G95" s="7">
        <v>36</v>
      </c>
      <c r="H95" s="7">
        <v>0</v>
      </c>
    </row>
    <row r="96" spans="1:8" x14ac:dyDescent="0.25">
      <c r="A96" s="6">
        <v>42736</v>
      </c>
      <c r="B96" s="4" t="s">
        <v>1325</v>
      </c>
      <c r="C96" s="4" t="s">
        <v>1138</v>
      </c>
      <c r="D96" s="4" t="s">
        <v>1326</v>
      </c>
      <c r="E96" s="4" t="s">
        <v>1140</v>
      </c>
      <c r="F96" s="7">
        <v>24782.03</v>
      </c>
      <c r="G96" s="7">
        <v>24782.03</v>
      </c>
      <c r="H96" s="7">
        <v>0</v>
      </c>
    </row>
    <row r="97" spans="1:8" x14ac:dyDescent="0.25">
      <c r="A97" s="6">
        <v>42736</v>
      </c>
      <c r="B97" s="4" t="s">
        <v>1327</v>
      </c>
      <c r="C97" s="4" t="s">
        <v>1138</v>
      </c>
      <c r="D97" s="4" t="s">
        <v>1328</v>
      </c>
      <c r="E97" s="4" t="s">
        <v>1140</v>
      </c>
      <c r="F97" s="7">
        <v>7660.51</v>
      </c>
      <c r="G97" s="7">
        <v>7660.51</v>
      </c>
      <c r="H97" s="7">
        <v>0</v>
      </c>
    </row>
    <row r="98" spans="1:8" x14ac:dyDescent="0.25">
      <c r="A98" s="6">
        <v>42736</v>
      </c>
      <c r="B98" s="4" t="s">
        <v>1329</v>
      </c>
      <c r="C98" s="4" t="s">
        <v>1138</v>
      </c>
      <c r="D98" s="4" t="s">
        <v>1330</v>
      </c>
      <c r="E98" s="4" t="s">
        <v>1140</v>
      </c>
      <c r="F98" s="7">
        <v>15258.1</v>
      </c>
      <c r="G98" s="7">
        <v>15258.1</v>
      </c>
      <c r="H98" s="7">
        <v>0</v>
      </c>
    </row>
    <row r="99" spans="1:8" x14ac:dyDescent="0.25">
      <c r="A99" s="6">
        <v>42736</v>
      </c>
      <c r="B99" s="4" t="s">
        <v>1331</v>
      </c>
      <c r="C99" s="4" t="s">
        <v>1138</v>
      </c>
      <c r="D99" s="4" t="s">
        <v>1332</v>
      </c>
      <c r="E99" s="4" t="s">
        <v>1140</v>
      </c>
      <c r="F99" s="7">
        <v>741.61</v>
      </c>
      <c r="G99" s="7">
        <v>741.61</v>
      </c>
      <c r="H99" s="7">
        <v>0</v>
      </c>
    </row>
    <row r="100" spans="1:8" x14ac:dyDescent="0.25">
      <c r="A100" s="6">
        <v>42736</v>
      </c>
      <c r="B100" s="4" t="s">
        <v>1333</v>
      </c>
      <c r="C100" s="4" t="s">
        <v>1138</v>
      </c>
      <c r="D100" s="4" t="s">
        <v>1334</v>
      </c>
      <c r="E100" s="4" t="s">
        <v>1140</v>
      </c>
      <c r="F100" s="7">
        <v>695.75</v>
      </c>
      <c r="G100" s="7">
        <v>695.75</v>
      </c>
      <c r="H100" s="7">
        <v>0</v>
      </c>
    </row>
    <row r="101" spans="1:8" x14ac:dyDescent="0.25">
      <c r="A101" s="6">
        <v>42736</v>
      </c>
      <c r="B101" s="4" t="s">
        <v>1335</v>
      </c>
      <c r="C101" s="4" t="s">
        <v>1138</v>
      </c>
      <c r="D101" s="4" t="s">
        <v>1336</v>
      </c>
      <c r="E101" s="4" t="s">
        <v>1140</v>
      </c>
      <c r="F101" s="7">
        <v>3844.5</v>
      </c>
      <c r="G101" s="7">
        <v>3844.5</v>
      </c>
      <c r="H101" s="7">
        <v>0</v>
      </c>
    </row>
    <row r="102" spans="1:8" x14ac:dyDescent="0.25">
      <c r="A102" s="6">
        <v>42736</v>
      </c>
      <c r="B102" s="4" t="s">
        <v>1337</v>
      </c>
      <c r="C102" s="4" t="s">
        <v>1138</v>
      </c>
      <c r="D102" s="4" t="s">
        <v>1338</v>
      </c>
      <c r="E102" s="4" t="s">
        <v>1140</v>
      </c>
      <c r="F102" s="7">
        <v>-349.5</v>
      </c>
      <c r="G102" s="7">
        <v>-349.5</v>
      </c>
      <c r="H102" s="7">
        <v>0</v>
      </c>
    </row>
    <row r="103" spans="1:8" x14ac:dyDescent="0.25">
      <c r="A103" s="6">
        <v>42736</v>
      </c>
      <c r="B103" s="4" t="s">
        <v>1339</v>
      </c>
      <c r="C103" s="4" t="s">
        <v>1138</v>
      </c>
      <c r="D103" s="4" t="s">
        <v>1340</v>
      </c>
      <c r="E103" s="4" t="s">
        <v>1140</v>
      </c>
      <c r="F103" s="7">
        <v>3844.5</v>
      </c>
      <c r="G103" s="7">
        <v>3844.5</v>
      </c>
      <c r="H103" s="7">
        <v>0</v>
      </c>
    </row>
    <row r="104" spans="1:8" x14ac:dyDescent="0.25">
      <c r="A104" s="6">
        <v>42736</v>
      </c>
      <c r="B104" s="4" t="s">
        <v>1341</v>
      </c>
      <c r="C104" s="4" t="s">
        <v>1138</v>
      </c>
      <c r="D104" s="4" t="s">
        <v>1342</v>
      </c>
      <c r="E104" s="4" t="s">
        <v>1140</v>
      </c>
      <c r="F104" s="7">
        <v>-349.5</v>
      </c>
      <c r="G104" s="7">
        <v>-349.5</v>
      </c>
      <c r="H104" s="7">
        <v>0</v>
      </c>
    </row>
    <row r="105" spans="1:8" x14ac:dyDescent="0.25">
      <c r="A105" s="6">
        <v>42736</v>
      </c>
      <c r="B105" s="4" t="s">
        <v>1343</v>
      </c>
      <c r="C105" s="4" t="s">
        <v>1138</v>
      </c>
      <c r="D105" s="4" t="s">
        <v>1344</v>
      </c>
      <c r="E105" s="4" t="s">
        <v>1140</v>
      </c>
      <c r="F105" s="7">
        <v>840.95</v>
      </c>
      <c r="G105" s="7">
        <v>840.95</v>
      </c>
      <c r="H105" s="7">
        <v>0</v>
      </c>
    </row>
    <row r="106" spans="1:8" x14ac:dyDescent="0.25">
      <c r="A106" s="6">
        <v>42736</v>
      </c>
      <c r="B106" s="4" t="s">
        <v>1345</v>
      </c>
      <c r="C106" s="4" t="s">
        <v>1138</v>
      </c>
      <c r="D106" s="4" t="s">
        <v>1346</v>
      </c>
      <c r="E106" s="4" t="s">
        <v>1140</v>
      </c>
      <c r="F106" s="7">
        <v>1379.4</v>
      </c>
      <c r="G106" s="7">
        <v>1379.4</v>
      </c>
      <c r="H106" s="7">
        <v>0</v>
      </c>
    </row>
    <row r="107" spans="1:8" x14ac:dyDescent="0.25">
      <c r="A107" s="6">
        <v>42736</v>
      </c>
      <c r="B107" s="4" t="s">
        <v>1347</v>
      </c>
      <c r="C107" s="4" t="s">
        <v>1138</v>
      </c>
      <c r="D107" s="4" t="s">
        <v>1348</v>
      </c>
      <c r="E107" s="4" t="s">
        <v>1140</v>
      </c>
      <c r="F107" s="7">
        <v>105.88</v>
      </c>
      <c r="G107" s="7">
        <v>105.88</v>
      </c>
      <c r="H107" s="7">
        <v>0</v>
      </c>
    </row>
    <row r="108" spans="1:8" x14ac:dyDescent="0.25">
      <c r="A108" s="6">
        <v>42736</v>
      </c>
      <c r="B108" s="4" t="s">
        <v>1349</v>
      </c>
      <c r="C108" s="4" t="s">
        <v>1138</v>
      </c>
      <c r="D108" s="4" t="s">
        <v>1350</v>
      </c>
      <c r="E108" s="4" t="s">
        <v>1140</v>
      </c>
      <c r="F108" s="7">
        <v>1097.8</v>
      </c>
      <c r="G108" s="7">
        <v>1097.8</v>
      </c>
      <c r="H108" s="7">
        <v>0</v>
      </c>
    </row>
    <row r="109" spans="1:8" x14ac:dyDescent="0.25">
      <c r="A109" s="6">
        <v>42736</v>
      </c>
      <c r="B109" s="4" t="s">
        <v>1351</v>
      </c>
      <c r="C109" s="4" t="s">
        <v>1138</v>
      </c>
      <c r="D109" s="4" t="s">
        <v>1352</v>
      </c>
      <c r="E109" s="4" t="s">
        <v>1140</v>
      </c>
      <c r="F109" s="7">
        <v>1338.56</v>
      </c>
      <c r="G109" s="7">
        <v>1338.56</v>
      </c>
      <c r="H109" s="7">
        <v>0</v>
      </c>
    </row>
    <row r="110" spans="1:8" x14ac:dyDescent="0.25">
      <c r="A110" s="6">
        <v>42736</v>
      </c>
      <c r="B110" s="4" t="s">
        <v>1353</v>
      </c>
      <c r="C110" s="4" t="s">
        <v>1138</v>
      </c>
      <c r="D110" s="4" t="s">
        <v>1354</v>
      </c>
      <c r="E110" s="4" t="s">
        <v>1140</v>
      </c>
      <c r="F110" s="7">
        <v>595.79999999999995</v>
      </c>
      <c r="G110" s="7">
        <v>595.79999999999995</v>
      </c>
      <c r="H110" s="7">
        <v>0</v>
      </c>
    </row>
    <row r="111" spans="1:8" x14ac:dyDescent="0.25">
      <c r="A111" s="6">
        <v>42736</v>
      </c>
      <c r="B111" s="4" t="s">
        <v>1355</v>
      </c>
      <c r="C111" s="4" t="s">
        <v>1138</v>
      </c>
      <c r="D111" s="4" t="s">
        <v>1356</v>
      </c>
      <c r="E111" s="4" t="s">
        <v>1140</v>
      </c>
      <c r="F111" s="7">
        <v>137.05000000000001</v>
      </c>
      <c r="G111" s="7">
        <v>137.05000000000001</v>
      </c>
      <c r="H111" s="7">
        <v>0</v>
      </c>
    </row>
    <row r="112" spans="1:8" x14ac:dyDescent="0.25">
      <c r="A112" s="6">
        <v>42736</v>
      </c>
      <c r="B112" s="4" t="s">
        <v>1357</v>
      </c>
      <c r="C112" s="4" t="s">
        <v>1138</v>
      </c>
      <c r="D112" s="4" t="s">
        <v>1358</v>
      </c>
      <c r="E112" s="4" t="s">
        <v>1140</v>
      </c>
      <c r="F112" s="7">
        <v>-15526.420000000002</v>
      </c>
      <c r="G112" s="7">
        <v>-15526.420000000002</v>
      </c>
      <c r="H112" s="7">
        <v>0</v>
      </c>
    </row>
    <row r="113" spans="1:8" x14ac:dyDescent="0.25">
      <c r="A113" s="6">
        <v>42736</v>
      </c>
      <c r="B113" s="4" t="s">
        <v>1359</v>
      </c>
      <c r="C113" s="4" t="s">
        <v>1138</v>
      </c>
      <c r="D113" s="4" t="s">
        <v>1360</v>
      </c>
      <c r="E113" s="4" t="s">
        <v>1140</v>
      </c>
      <c r="F113" s="7">
        <v>-22000.22</v>
      </c>
      <c r="G113" s="7">
        <v>-22000.22</v>
      </c>
      <c r="H113" s="7">
        <v>0</v>
      </c>
    </row>
    <row r="114" spans="1:8" x14ac:dyDescent="0.25">
      <c r="A114" s="6">
        <v>42736</v>
      </c>
      <c r="B114" s="4" t="s">
        <v>1361</v>
      </c>
      <c r="C114" s="4" t="s">
        <v>1138</v>
      </c>
      <c r="D114" s="4" t="s">
        <v>1362</v>
      </c>
      <c r="E114" s="4" t="s">
        <v>1140</v>
      </c>
      <c r="F114" s="7">
        <v>-16786.489999999998</v>
      </c>
      <c r="G114" s="7">
        <v>-16786.489999999998</v>
      </c>
      <c r="H114" s="7">
        <v>0</v>
      </c>
    </row>
    <row r="115" spans="1:8" x14ac:dyDescent="0.25">
      <c r="A115" s="6">
        <v>42736</v>
      </c>
      <c r="B115" s="4" t="s">
        <v>1363</v>
      </c>
      <c r="C115" s="4" t="s">
        <v>1138</v>
      </c>
      <c r="D115" s="4" t="s">
        <v>1364</v>
      </c>
      <c r="E115" s="4" t="s">
        <v>1140</v>
      </c>
      <c r="F115" s="7">
        <v>-7892.59</v>
      </c>
      <c r="G115" s="7">
        <v>-7892.59</v>
      </c>
      <c r="H115" s="7">
        <v>0</v>
      </c>
    </row>
    <row r="116" spans="1:8" x14ac:dyDescent="0.25">
      <c r="A116" s="6">
        <v>42736</v>
      </c>
      <c r="B116" s="4" t="s">
        <v>1365</v>
      </c>
      <c r="C116" s="4" t="s">
        <v>1138</v>
      </c>
      <c r="D116" s="4" t="s">
        <v>1366</v>
      </c>
      <c r="E116" s="4" t="s">
        <v>1140</v>
      </c>
      <c r="F116" s="7">
        <v>-5432.91</v>
      </c>
      <c r="G116" s="7">
        <v>-5432.91</v>
      </c>
      <c r="H116" s="7">
        <v>0</v>
      </c>
    </row>
    <row r="117" spans="1:8" x14ac:dyDescent="0.25">
      <c r="A117" s="6">
        <v>42736</v>
      </c>
      <c r="B117" s="4" t="s">
        <v>1367</v>
      </c>
      <c r="C117" s="4" t="s">
        <v>1138</v>
      </c>
      <c r="D117" s="4" t="s">
        <v>1368</v>
      </c>
      <c r="E117" s="4" t="s">
        <v>1140</v>
      </c>
      <c r="F117" s="7">
        <v>-7220.92</v>
      </c>
      <c r="G117" s="7">
        <v>-7220.92</v>
      </c>
      <c r="H117" s="7">
        <v>0</v>
      </c>
    </row>
    <row r="118" spans="1:8" x14ac:dyDescent="0.25">
      <c r="A118" s="6">
        <v>42736</v>
      </c>
      <c r="B118" s="4" t="s">
        <v>1369</v>
      </c>
      <c r="C118" s="4" t="s">
        <v>1138</v>
      </c>
      <c r="D118" s="4" t="s">
        <v>1370</v>
      </c>
      <c r="E118" s="4" t="s">
        <v>1140</v>
      </c>
      <c r="F118" s="7">
        <v>-1063.1400000000001</v>
      </c>
      <c r="G118" s="7">
        <v>-1063.1400000000001</v>
      </c>
      <c r="H118" s="7">
        <v>0</v>
      </c>
    </row>
    <row r="119" spans="1:8" x14ac:dyDescent="0.25">
      <c r="A119" s="6">
        <v>42736</v>
      </c>
      <c r="B119" s="4" t="s">
        <v>1371</v>
      </c>
      <c r="C119" s="4" t="s">
        <v>1138</v>
      </c>
      <c r="D119" s="4" t="s">
        <v>1372</v>
      </c>
      <c r="E119" s="4" t="s">
        <v>1140</v>
      </c>
      <c r="F119" s="7">
        <v>-608.03</v>
      </c>
      <c r="G119" s="7">
        <v>-608.03</v>
      </c>
      <c r="H119" s="7">
        <v>0</v>
      </c>
    </row>
    <row r="120" spans="1:8" x14ac:dyDescent="0.25">
      <c r="A120" s="6">
        <v>42736</v>
      </c>
      <c r="B120" s="4" t="s">
        <v>1373</v>
      </c>
      <c r="C120" s="4" t="s">
        <v>1138</v>
      </c>
      <c r="D120" s="4" t="s">
        <v>1374</v>
      </c>
      <c r="E120" s="4" t="s">
        <v>1140</v>
      </c>
      <c r="F120" s="7">
        <v>-1343.76</v>
      </c>
      <c r="G120" s="7">
        <v>-1343.76</v>
      </c>
      <c r="H120" s="7">
        <v>0</v>
      </c>
    </row>
    <row r="121" spans="1:8" x14ac:dyDescent="0.25">
      <c r="A121" s="6">
        <v>42736</v>
      </c>
      <c r="B121" s="4" t="s">
        <v>1375</v>
      </c>
      <c r="C121" s="4" t="s">
        <v>1138</v>
      </c>
      <c r="D121" s="4" t="s">
        <v>1376</v>
      </c>
      <c r="E121" s="4" t="s">
        <v>1140</v>
      </c>
      <c r="F121" s="7">
        <v>-1967.94</v>
      </c>
      <c r="G121" s="7">
        <v>-1967.94</v>
      </c>
      <c r="H121" s="7">
        <v>0</v>
      </c>
    </row>
    <row r="122" spans="1:8" x14ac:dyDescent="0.25">
      <c r="A122" s="6">
        <v>42736</v>
      </c>
      <c r="B122" s="4" t="s">
        <v>1377</v>
      </c>
      <c r="C122" s="4" t="s">
        <v>1138</v>
      </c>
      <c r="D122" s="4" t="s">
        <v>1378</v>
      </c>
      <c r="E122" s="4" t="s">
        <v>1140</v>
      </c>
      <c r="F122" s="7">
        <v>-1588.13</v>
      </c>
      <c r="G122" s="7">
        <v>-1588.13</v>
      </c>
      <c r="H122" s="7">
        <v>0</v>
      </c>
    </row>
    <row r="123" spans="1:8" x14ac:dyDescent="0.25">
      <c r="A123" s="6">
        <v>42736</v>
      </c>
      <c r="B123" s="4" t="s">
        <v>1379</v>
      </c>
      <c r="C123" s="4" t="s">
        <v>1138</v>
      </c>
      <c r="D123" s="4" t="s">
        <v>1380</v>
      </c>
      <c r="E123" s="4" t="s">
        <v>1140</v>
      </c>
      <c r="F123" s="7">
        <v>-11185.85</v>
      </c>
      <c r="G123" s="7">
        <v>-11185.85</v>
      </c>
      <c r="H123" s="7">
        <v>0</v>
      </c>
    </row>
    <row r="124" spans="1:8" x14ac:dyDescent="0.25">
      <c r="A124" s="6">
        <v>42736</v>
      </c>
      <c r="B124" s="4" t="s">
        <v>1381</v>
      </c>
      <c r="C124" s="4" t="s">
        <v>1138</v>
      </c>
      <c r="D124" s="4" t="s">
        <v>1382</v>
      </c>
      <c r="E124" s="4" t="s">
        <v>1140</v>
      </c>
      <c r="F124" s="7">
        <v>-794.06000000000006</v>
      </c>
      <c r="G124" s="7">
        <v>-794.06000000000006</v>
      </c>
      <c r="H124" s="7">
        <v>0</v>
      </c>
    </row>
    <row r="125" spans="1:8" x14ac:dyDescent="0.25">
      <c r="A125" s="6">
        <v>42736</v>
      </c>
      <c r="B125" s="4" t="s">
        <v>1383</v>
      </c>
      <c r="C125" s="4" t="s">
        <v>1138</v>
      </c>
      <c r="D125" s="4" t="s">
        <v>1384</v>
      </c>
      <c r="E125" s="4" t="s">
        <v>1140</v>
      </c>
      <c r="F125" s="7">
        <v>-306.74</v>
      </c>
      <c r="G125" s="7">
        <v>-306.74</v>
      </c>
      <c r="H125" s="7">
        <v>0</v>
      </c>
    </row>
    <row r="126" spans="1:8" x14ac:dyDescent="0.25">
      <c r="A126" s="6">
        <v>42736</v>
      </c>
      <c r="B126" s="4" t="s">
        <v>1385</v>
      </c>
      <c r="C126" s="4" t="s">
        <v>1138</v>
      </c>
      <c r="D126" s="4" t="s">
        <v>1386</v>
      </c>
      <c r="E126" s="4" t="s">
        <v>1140</v>
      </c>
      <c r="F126" s="7">
        <v>-969.5200000000001</v>
      </c>
      <c r="G126" s="7">
        <v>-969.5200000000001</v>
      </c>
      <c r="H126" s="7">
        <v>0</v>
      </c>
    </row>
    <row r="127" spans="1:8" x14ac:dyDescent="0.25">
      <c r="A127" s="6">
        <v>42736</v>
      </c>
      <c r="B127" s="4" t="s">
        <v>1387</v>
      </c>
      <c r="C127" s="4" t="s">
        <v>1138</v>
      </c>
      <c r="D127" s="4" t="s">
        <v>1388</v>
      </c>
      <c r="E127" s="4" t="s">
        <v>1140</v>
      </c>
      <c r="F127" s="7">
        <v>-708.93999999999994</v>
      </c>
      <c r="G127" s="7">
        <v>-708.93999999999994</v>
      </c>
      <c r="H127" s="7">
        <v>0</v>
      </c>
    </row>
    <row r="128" spans="1:8" x14ac:dyDescent="0.25">
      <c r="A128" s="6">
        <v>42736</v>
      </c>
      <c r="B128" s="4" t="s">
        <v>1389</v>
      </c>
      <c r="C128" s="4" t="s">
        <v>1138</v>
      </c>
      <c r="D128" s="4" t="s">
        <v>1390</v>
      </c>
      <c r="E128" s="4" t="s">
        <v>1140</v>
      </c>
      <c r="F128" s="7">
        <v>-8863.44</v>
      </c>
      <c r="G128" s="7">
        <v>-8863.44</v>
      </c>
      <c r="H128" s="7">
        <v>0</v>
      </c>
    </row>
    <row r="129" spans="1:8" x14ac:dyDescent="0.25">
      <c r="A129" s="6">
        <v>42736</v>
      </c>
      <c r="B129" s="4" t="s">
        <v>1391</v>
      </c>
      <c r="C129" s="4" t="s">
        <v>1138</v>
      </c>
      <c r="D129" s="4" t="s">
        <v>1392</v>
      </c>
      <c r="E129" s="4" t="s">
        <v>1140</v>
      </c>
      <c r="F129" s="7">
        <v>-14181.210000000001</v>
      </c>
      <c r="G129" s="7">
        <v>-14181.210000000001</v>
      </c>
      <c r="H129" s="7">
        <v>0</v>
      </c>
    </row>
    <row r="130" spans="1:8" x14ac:dyDescent="0.25">
      <c r="A130" s="6">
        <v>42736</v>
      </c>
      <c r="B130" s="4" t="s">
        <v>1393</v>
      </c>
      <c r="C130" s="4" t="s">
        <v>1138</v>
      </c>
      <c r="D130" s="4" t="s">
        <v>1394</v>
      </c>
      <c r="E130" s="4" t="s">
        <v>1140</v>
      </c>
      <c r="F130" s="7">
        <v>3122.1</v>
      </c>
      <c r="G130" s="7">
        <v>3122.1</v>
      </c>
      <c r="H130" s="7">
        <v>0</v>
      </c>
    </row>
    <row r="131" spans="1:8" x14ac:dyDescent="0.25">
      <c r="A131" s="6">
        <v>42736</v>
      </c>
      <c r="B131" s="4" t="s">
        <v>1395</v>
      </c>
      <c r="C131" s="4" t="s">
        <v>1138</v>
      </c>
      <c r="D131" s="4" t="s">
        <v>1396</v>
      </c>
      <c r="E131" s="4" t="s">
        <v>1140</v>
      </c>
      <c r="F131" s="7">
        <v>-655.22</v>
      </c>
      <c r="G131" s="7">
        <v>-655.22</v>
      </c>
      <c r="H131" s="7">
        <v>0</v>
      </c>
    </row>
    <row r="132" spans="1:8" x14ac:dyDescent="0.25">
      <c r="A132" s="6">
        <v>42736</v>
      </c>
      <c r="B132" s="4" t="s">
        <v>1397</v>
      </c>
      <c r="C132" s="4" t="s">
        <v>1138</v>
      </c>
      <c r="D132" s="4" t="s">
        <v>1398</v>
      </c>
      <c r="E132" s="4" t="s">
        <v>1140</v>
      </c>
      <c r="F132" s="7">
        <v>-875.56000000000006</v>
      </c>
      <c r="G132" s="7">
        <v>-875.56000000000006</v>
      </c>
      <c r="H132" s="7">
        <v>0</v>
      </c>
    </row>
    <row r="133" spans="1:8" x14ac:dyDescent="0.25">
      <c r="A133" s="6">
        <v>42736</v>
      </c>
      <c r="B133" s="4" t="s">
        <v>1399</v>
      </c>
      <c r="C133" s="4" t="s">
        <v>1138</v>
      </c>
      <c r="D133" s="4" t="s">
        <v>1400</v>
      </c>
      <c r="E133" s="4" t="s">
        <v>1140</v>
      </c>
      <c r="F133" s="7">
        <v>-695.15</v>
      </c>
      <c r="G133" s="7">
        <v>-695.15</v>
      </c>
      <c r="H133" s="7">
        <v>0</v>
      </c>
    </row>
    <row r="134" spans="1:8" x14ac:dyDescent="0.25">
      <c r="A134" s="6">
        <v>42736</v>
      </c>
      <c r="B134" s="4" t="s">
        <v>1401</v>
      </c>
      <c r="C134" s="4" t="s">
        <v>1138</v>
      </c>
      <c r="D134" s="4" t="s">
        <v>1402</v>
      </c>
      <c r="E134" s="4" t="s">
        <v>1140</v>
      </c>
      <c r="F134" s="7">
        <v>-370.74</v>
      </c>
      <c r="G134" s="7">
        <v>-370.74</v>
      </c>
      <c r="H134" s="7">
        <v>0</v>
      </c>
    </row>
    <row r="135" spans="1:8" x14ac:dyDescent="0.25">
      <c r="A135" s="6">
        <v>42736</v>
      </c>
      <c r="B135" s="4" t="s">
        <v>1403</v>
      </c>
      <c r="C135" s="4" t="s">
        <v>1138</v>
      </c>
      <c r="D135" s="4" t="s">
        <v>1404</v>
      </c>
      <c r="E135" s="4" t="s">
        <v>1140</v>
      </c>
      <c r="F135" s="7">
        <v>-8500.25</v>
      </c>
      <c r="G135" s="7">
        <v>-8500.25</v>
      </c>
      <c r="H135" s="7">
        <v>0</v>
      </c>
    </row>
    <row r="136" spans="1:8" x14ac:dyDescent="0.25">
      <c r="A136" s="6">
        <v>42736</v>
      </c>
      <c r="B136" s="4" t="s">
        <v>1405</v>
      </c>
      <c r="C136" s="4" t="s">
        <v>1138</v>
      </c>
      <c r="D136" s="4" t="s">
        <v>1406</v>
      </c>
      <c r="E136" s="4" t="s">
        <v>1140</v>
      </c>
      <c r="F136" s="7">
        <v>-1379.4</v>
      </c>
      <c r="G136" s="7">
        <v>-1379.4</v>
      </c>
      <c r="H136" s="7">
        <v>0</v>
      </c>
    </row>
    <row r="137" spans="1:8" x14ac:dyDescent="0.25">
      <c r="A137" s="6">
        <v>42736</v>
      </c>
      <c r="B137" s="4" t="s">
        <v>1407</v>
      </c>
      <c r="C137" s="4" t="s">
        <v>1138</v>
      </c>
      <c r="D137" s="4" t="s">
        <v>1408</v>
      </c>
      <c r="E137" s="4" t="s">
        <v>1140</v>
      </c>
      <c r="F137" s="7">
        <v>-1588.13</v>
      </c>
      <c r="G137" s="7">
        <v>-1588.13</v>
      </c>
      <c r="H137" s="7">
        <v>0</v>
      </c>
    </row>
    <row r="138" spans="1:8" x14ac:dyDescent="0.25">
      <c r="A138" s="6">
        <v>42736</v>
      </c>
      <c r="B138" s="4" t="s">
        <v>1409</v>
      </c>
      <c r="C138" s="4" t="s">
        <v>1138</v>
      </c>
      <c r="D138" s="4" t="s">
        <v>1410</v>
      </c>
      <c r="E138" s="4" t="s">
        <v>1140</v>
      </c>
      <c r="F138" s="7">
        <v>-2096.33</v>
      </c>
      <c r="G138" s="7">
        <v>-2096.33</v>
      </c>
      <c r="H138" s="7">
        <v>0</v>
      </c>
    </row>
    <row r="139" spans="1:8" x14ac:dyDescent="0.25">
      <c r="A139" s="6">
        <v>42736</v>
      </c>
      <c r="B139" s="4" t="s">
        <v>1411</v>
      </c>
      <c r="C139" s="4" t="s">
        <v>1138</v>
      </c>
      <c r="D139" s="4" t="s">
        <v>1412</v>
      </c>
      <c r="E139" s="4" t="s">
        <v>1140</v>
      </c>
      <c r="F139" s="7">
        <v>-1558.24</v>
      </c>
      <c r="G139" s="7">
        <v>-1558.24</v>
      </c>
      <c r="H139" s="7">
        <v>0</v>
      </c>
    </row>
    <row r="140" spans="1:8" x14ac:dyDescent="0.25">
      <c r="A140" s="6">
        <v>42736</v>
      </c>
      <c r="B140" s="4" t="s">
        <v>1413</v>
      </c>
      <c r="C140" s="4" t="s">
        <v>1138</v>
      </c>
      <c r="D140" s="4" t="s">
        <v>1414</v>
      </c>
      <c r="E140" s="4" t="s">
        <v>1140</v>
      </c>
      <c r="F140" s="7">
        <v>-2134.87</v>
      </c>
      <c r="G140" s="7">
        <v>-2134.87</v>
      </c>
      <c r="H140" s="7">
        <v>0</v>
      </c>
    </row>
    <row r="141" spans="1:8" x14ac:dyDescent="0.25">
      <c r="A141" s="6">
        <v>42736</v>
      </c>
      <c r="B141" s="4" t="s">
        <v>1415</v>
      </c>
      <c r="C141" s="4" t="s">
        <v>1138</v>
      </c>
      <c r="D141" s="4" t="s">
        <v>1416</v>
      </c>
      <c r="E141" s="4" t="s">
        <v>1140</v>
      </c>
      <c r="F141" s="7">
        <v>-3775.2</v>
      </c>
      <c r="G141" s="7">
        <v>-3775.2</v>
      </c>
      <c r="H141" s="7">
        <v>0</v>
      </c>
    </row>
    <row r="142" spans="1:8" x14ac:dyDescent="0.25">
      <c r="A142" s="6">
        <v>42736</v>
      </c>
      <c r="B142" s="4" t="s">
        <v>1417</v>
      </c>
      <c r="C142" s="4" t="s">
        <v>1138</v>
      </c>
      <c r="D142" s="4" t="s">
        <v>1418</v>
      </c>
      <c r="E142" s="4" t="s">
        <v>1140</v>
      </c>
      <c r="F142" s="7">
        <v>-395.66999999999996</v>
      </c>
      <c r="G142" s="7">
        <v>-395.66999999999996</v>
      </c>
      <c r="H142" s="7">
        <v>0</v>
      </c>
    </row>
    <row r="143" spans="1:8" x14ac:dyDescent="0.25">
      <c r="A143" s="6">
        <v>42736</v>
      </c>
      <c r="B143" s="4" t="s">
        <v>1419</v>
      </c>
      <c r="C143" s="4" t="s">
        <v>1138</v>
      </c>
      <c r="D143" s="4" t="s">
        <v>1420</v>
      </c>
      <c r="E143" s="4" t="s">
        <v>1140</v>
      </c>
      <c r="F143" s="7">
        <v>-2200.69</v>
      </c>
      <c r="G143" s="7">
        <v>-2200.69</v>
      </c>
      <c r="H143" s="7">
        <v>0</v>
      </c>
    </row>
    <row r="144" spans="1:8" x14ac:dyDescent="0.25">
      <c r="A144" s="6">
        <v>42736</v>
      </c>
      <c r="B144" s="4" t="s">
        <v>1421</v>
      </c>
      <c r="C144" s="4" t="s">
        <v>1138</v>
      </c>
      <c r="D144" s="4" t="s">
        <v>1422</v>
      </c>
      <c r="E144" s="4" t="s">
        <v>1140</v>
      </c>
      <c r="F144" s="7">
        <v>-1392.11</v>
      </c>
      <c r="G144" s="7">
        <v>-1392.11</v>
      </c>
      <c r="H144" s="7">
        <v>0</v>
      </c>
    </row>
    <row r="145" spans="1:8" x14ac:dyDescent="0.25">
      <c r="A145" s="6">
        <v>42736</v>
      </c>
      <c r="B145" s="4" t="s">
        <v>1423</v>
      </c>
      <c r="C145" s="4" t="s">
        <v>1138</v>
      </c>
      <c r="D145" s="4" t="s">
        <v>1424</v>
      </c>
      <c r="E145" s="4" t="s">
        <v>1140</v>
      </c>
      <c r="F145" s="7">
        <v>-3339.58</v>
      </c>
      <c r="G145" s="7">
        <v>-3339.58</v>
      </c>
      <c r="H145" s="7">
        <v>0</v>
      </c>
    </row>
    <row r="146" spans="1:8" x14ac:dyDescent="0.25">
      <c r="A146" s="6">
        <v>42736</v>
      </c>
      <c r="B146" s="4" t="s">
        <v>1425</v>
      </c>
      <c r="C146" s="4" t="s">
        <v>1138</v>
      </c>
      <c r="D146" s="4" t="s">
        <v>1426</v>
      </c>
      <c r="E146" s="4" t="s">
        <v>1140</v>
      </c>
      <c r="F146" s="7">
        <v>-1403.91</v>
      </c>
      <c r="G146" s="7">
        <v>-1403.91</v>
      </c>
      <c r="H146" s="7">
        <v>0</v>
      </c>
    </row>
    <row r="147" spans="1:8" x14ac:dyDescent="0.25">
      <c r="A147" s="6">
        <v>42736</v>
      </c>
      <c r="B147" s="4" t="s">
        <v>1427</v>
      </c>
      <c r="C147" s="4" t="s">
        <v>1138</v>
      </c>
      <c r="D147" s="4" t="s">
        <v>1428</v>
      </c>
      <c r="E147" s="4" t="s">
        <v>1140</v>
      </c>
      <c r="F147" s="7">
        <v>-9558.27</v>
      </c>
      <c r="G147" s="7">
        <v>-9558.27</v>
      </c>
      <c r="H147" s="7">
        <v>0</v>
      </c>
    </row>
    <row r="148" spans="1:8" x14ac:dyDescent="0.25">
      <c r="A148" s="6">
        <v>42736</v>
      </c>
      <c r="B148" s="4" t="s">
        <v>1429</v>
      </c>
      <c r="C148" s="4" t="s">
        <v>1138</v>
      </c>
      <c r="D148" s="4" t="s">
        <v>1430</v>
      </c>
      <c r="E148" s="4" t="s">
        <v>1140</v>
      </c>
      <c r="F148" s="7">
        <v>-9997.57</v>
      </c>
      <c r="G148" s="7">
        <v>-9997.57</v>
      </c>
      <c r="H148" s="7">
        <v>0</v>
      </c>
    </row>
    <row r="149" spans="1:8" x14ac:dyDescent="0.25">
      <c r="A149" s="6">
        <v>42736</v>
      </c>
      <c r="B149" s="4" t="s">
        <v>1431</v>
      </c>
      <c r="C149" s="4" t="s">
        <v>1138</v>
      </c>
      <c r="D149" s="4" t="s">
        <v>1432</v>
      </c>
      <c r="E149" s="4" t="s">
        <v>1140</v>
      </c>
      <c r="F149" s="7">
        <v>-1660.73</v>
      </c>
      <c r="G149" s="7">
        <v>-1660.73</v>
      </c>
      <c r="H149" s="7">
        <v>0</v>
      </c>
    </row>
    <row r="150" spans="1:8" x14ac:dyDescent="0.25">
      <c r="A150" s="6">
        <v>42736</v>
      </c>
      <c r="B150" s="4" t="s">
        <v>1433</v>
      </c>
      <c r="C150" s="4" t="s">
        <v>1138</v>
      </c>
      <c r="D150" s="4" t="s">
        <v>1434</v>
      </c>
      <c r="E150" s="4" t="s">
        <v>1140</v>
      </c>
      <c r="F150" s="7">
        <v>-1561.02</v>
      </c>
      <c r="G150" s="7">
        <v>-1561.02</v>
      </c>
      <c r="H150" s="7">
        <v>0</v>
      </c>
    </row>
    <row r="151" spans="1:8" x14ac:dyDescent="0.25">
      <c r="A151" s="6">
        <v>42736</v>
      </c>
      <c r="B151" s="4" t="s">
        <v>1435</v>
      </c>
      <c r="C151" s="4" t="s">
        <v>1138</v>
      </c>
      <c r="D151" s="4" t="s">
        <v>1436</v>
      </c>
      <c r="E151" s="4" t="s">
        <v>1140</v>
      </c>
      <c r="F151" s="7">
        <v>-5590.98</v>
      </c>
      <c r="G151" s="7">
        <v>-5590.98</v>
      </c>
      <c r="H151" s="7">
        <v>0</v>
      </c>
    </row>
    <row r="152" spans="1:8" x14ac:dyDescent="0.25">
      <c r="A152" s="6">
        <v>42736</v>
      </c>
      <c r="B152" s="4" t="s">
        <v>1437</v>
      </c>
      <c r="C152" s="4" t="s">
        <v>1138</v>
      </c>
      <c r="D152" s="4" t="s">
        <v>1438</v>
      </c>
      <c r="E152" s="4" t="s">
        <v>1140</v>
      </c>
      <c r="F152" s="7">
        <v>-334.5</v>
      </c>
      <c r="G152" s="7">
        <v>-334.5</v>
      </c>
      <c r="H152" s="7">
        <v>0</v>
      </c>
    </row>
    <row r="153" spans="1:8" x14ac:dyDescent="0.25">
      <c r="A153" s="6">
        <v>42736</v>
      </c>
      <c r="B153" s="4" t="s">
        <v>1439</v>
      </c>
      <c r="C153" s="4" t="s">
        <v>1138</v>
      </c>
      <c r="D153" s="4" t="s">
        <v>1440</v>
      </c>
      <c r="E153" s="4" t="s">
        <v>1140</v>
      </c>
      <c r="F153" s="7">
        <v>-3503.86</v>
      </c>
      <c r="G153" s="7">
        <v>-3503.86</v>
      </c>
      <c r="H153" s="7">
        <v>0</v>
      </c>
    </row>
    <row r="154" spans="1:8" x14ac:dyDescent="0.25">
      <c r="A154" s="6">
        <v>42736</v>
      </c>
      <c r="B154" s="4" t="s">
        <v>1441</v>
      </c>
      <c r="C154" s="4" t="s">
        <v>1138</v>
      </c>
      <c r="D154" s="4" t="s">
        <v>1442</v>
      </c>
      <c r="E154" s="4" t="s">
        <v>1140</v>
      </c>
      <c r="F154" s="7">
        <v>-13322.4</v>
      </c>
      <c r="G154" s="7">
        <v>-13322.4</v>
      </c>
      <c r="H154" s="7">
        <v>0</v>
      </c>
    </row>
    <row r="155" spans="1:8" x14ac:dyDescent="0.25">
      <c r="A155" s="6">
        <v>42736</v>
      </c>
      <c r="B155" s="4" t="s">
        <v>1443</v>
      </c>
      <c r="C155" s="4" t="s">
        <v>1138</v>
      </c>
      <c r="D155" s="4" t="s">
        <v>1444</v>
      </c>
      <c r="E155" s="4" t="s">
        <v>1140</v>
      </c>
      <c r="F155" s="7">
        <v>-510.56000000000006</v>
      </c>
      <c r="G155" s="7">
        <v>-510.56000000000006</v>
      </c>
      <c r="H155" s="7">
        <v>0</v>
      </c>
    </row>
    <row r="156" spans="1:8" x14ac:dyDescent="0.25">
      <c r="A156" s="6">
        <v>42736</v>
      </c>
      <c r="B156" s="4" t="s">
        <v>1445</v>
      </c>
      <c r="C156" s="4" t="s">
        <v>1138</v>
      </c>
      <c r="D156" s="4" t="s">
        <v>1446</v>
      </c>
      <c r="E156" s="4" t="s">
        <v>1140</v>
      </c>
      <c r="F156" s="7">
        <v>-1276.4000000000001</v>
      </c>
      <c r="G156" s="7">
        <v>-1276.4000000000001</v>
      </c>
      <c r="H156" s="7">
        <v>0</v>
      </c>
    </row>
    <row r="157" spans="1:8" x14ac:dyDescent="0.25">
      <c r="A157" s="6">
        <v>42736</v>
      </c>
      <c r="B157" s="4" t="s">
        <v>1447</v>
      </c>
      <c r="C157" s="4" t="s">
        <v>1138</v>
      </c>
      <c r="D157" s="4" t="s">
        <v>1448</v>
      </c>
      <c r="E157" s="4" t="s">
        <v>1140</v>
      </c>
      <c r="F157" s="7">
        <v>-2178</v>
      </c>
      <c r="G157" s="7">
        <v>-2178</v>
      </c>
      <c r="H157" s="7">
        <v>0</v>
      </c>
    </row>
    <row r="158" spans="1:8" x14ac:dyDescent="0.25">
      <c r="A158" s="6">
        <v>42736</v>
      </c>
      <c r="B158" s="4" t="s">
        <v>1449</v>
      </c>
      <c r="C158" s="4" t="s">
        <v>1138</v>
      </c>
      <c r="D158" s="4" t="s">
        <v>1450</v>
      </c>
      <c r="E158" s="4" t="s">
        <v>1140</v>
      </c>
      <c r="F158" s="7">
        <v>-1553.28</v>
      </c>
      <c r="G158" s="7">
        <v>-1553.28</v>
      </c>
      <c r="H158" s="7">
        <v>0</v>
      </c>
    </row>
    <row r="159" spans="1:8" x14ac:dyDescent="0.25">
      <c r="A159" s="6">
        <v>42736</v>
      </c>
      <c r="B159" s="4" t="s">
        <v>1451</v>
      </c>
      <c r="C159" s="4" t="s">
        <v>1138</v>
      </c>
      <c r="D159" s="4" t="s">
        <v>1452</v>
      </c>
      <c r="E159" s="4" t="s">
        <v>1140</v>
      </c>
      <c r="F159" s="7">
        <v>-3639.48</v>
      </c>
      <c r="G159" s="7">
        <v>-3639.48</v>
      </c>
      <c r="H159" s="7">
        <v>0</v>
      </c>
    </row>
    <row r="160" spans="1:8" x14ac:dyDescent="0.25">
      <c r="A160" s="6">
        <v>42736</v>
      </c>
      <c r="B160" s="4" t="s">
        <v>1453</v>
      </c>
      <c r="C160" s="4" t="s">
        <v>1138</v>
      </c>
      <c r="D160" s="4" t="s">
        <v>1454</v>
      </c>
      <c r="E160" s="4" t="s">
        <v>1140</v>
      </c>
      <c r="F160" s="7">
        <v>-3965.95</v>
      </c>
      <c r="G160" s="7">
        <v>-3965.95</v>
      </c>
      <c r="H160" s="7">
        <v>0</v>
      </c>
    </row>
    <row r="161" spans="1:8" x14ac:dyDescent="0.25">
      <c r="A161" s="6">
        <v>42736</v>
      </c>
      <c r="B161" s="4" t="s">
        <v>1455</v>
      </c>
      <c r="C161" s="4" t="s">
        <v>1138</v>
      </c>
      <c r="D161" s="4" t="s">
        <v>1456</v>
      </c>
      <c r="E161" s="4" t="s">
        <v>1140</v>
      </c>
      <c r="F161" s="7">
        <v>-21135.68</v>
      </c>
      <c r="G161" s="7">
        <v>-21135.68</v>
      </c>
      <c r="H161" s="7">
        <v>0</v>
      </c>
    </row>
    <row r="162" spans="1:8" x14ac:dyDescent="0.25">
      <c r="A162" s="6">
        <v>42736</v>
      </c>
      <c r="B162" s="4" t="s">
        <v>1457</v>
      </c>
      <c r="C162" s="4" t="s">
        <v>1138</v>
      </c>
      <c r="D162" s="4" t="s">
        <v>1458</v>
      </c>
      <c r="E162" s="4" t="s">
        <v>1140</v>
      </c>
      <c r="F162" s="7">
        <v>-2486.5500000000002</v>
      </c>
      <c r="G162" s="7">
        <v>-2486.5500000000002</v>
      </c>
      <c r="H162" s="7">
        <v>0</v>
      </c>
    </row>
    <row r="163" spans="1:8" x14ac:dyDescent="0.25">
      <c r="A163" s="6">
        <v>42736</v>
      </c>
      <c r="B163" s="4" t="s">
        <v>1459</v>
      </c>
      <c r="C163" s="4" t="s">
        <v>1138</v>
      </c>
      <c r="D163" s="4" t="s">
        <v>1460</v>
      </c>
      <c r="E163" s="4" t="s">
        <v>1140</v>
      </c>
      <c r="F163" s="7">
        <v>-2988.7</v>
      </c>
      <c r="G163" s="7">
        <v>-2988.7</v>
      </c>
      <c r="H163" s="7">
        <v>0</v>
      </c>
    </row>
    <row r="164" spans="1:8" x14ac:dyDescent="0.25">
      <c r="A164" s="6">
        <v>42736</v>
      </c>
      <c r="B164" s="4" t="s">
        <v>1461</v>
      </c>
      <c r="C164" s="4" t="s">
        <v>1138</v>
      </c>
      <c r="D164" s="4" t="s">
        <v>1462</v>
      </c>
      <c r="E164" s="4" t="s">
        <v>1140</v>
      </c>
      <c r="F164" s="7">
        <v>-375</v>
      </c>
      <c r="G164" s="7">
        <v>-375</v>
      </c>
      <c r="H164" s="7">
        <v>0</v>
      </c>
    </row>
    <row r="165" spans="1:8" x14ac:dyDescent="0.25">
      <c r="A165" s="6">
        <v>42736</v>
      </c>
      <c r="B165" s="4" t="s">
        <v>1463</v>
      </c>
      <c r="C165" s="4" t="s">
        <v>1138</v>
      </c>
      <c r="D165" s="4" t="s">
        <v>1464</v>
      </c>
      <c r="E165" s="4" t="s">
        <v>1140</v>
      </c>
      <c r="F165" s="7">
        <v>-1533.68</v>
      </c>
      <c r="G165" s="7">
        <v>-1533.68</v>
      </c>
      <c r="H165" s="7">
        <v>0</v>
      </c>
    </row>
    <row r="166" spans="1:8" x14ac:dyDescent="0.25">
      <c r="A166" s="6">
        <v>42736</v>
      </c>
      <c r="B166" s="4" t="s">
        <v>1465</v>
      </c>
      <c r="C166" s="4" t="s">
        <v>1138</v>
      </c>
      <c r="D166" s="4" t="s">
        <v>1466</v>
      </c>
      <c r="E166" s="4" t="s">
        <v>1140</v>
      </c>
      <c r="F166" s="7">
        <v>-10781.97</v>
      </c>
      <c r="G166" s="7">
        <v>-10781.97</v>
      </c>
      <c r="H166" s="7">
        <v>0</v>
      </c>
    </row>
    <row r="167" spans="1:8" x14ac:dyDescent="0.25">
      <c r="A167" s="6">
        <v>42736</v>
      </c>
      <c r="B167" s="4" t="s">
        <v>1467</v>
      </c>
      <c r="C167" s="4" t="s">
        <v>1138</v>
      </c>
      <c r="D167" s="4" t="s">
        <v>1468</v>
      </c>
      <c r="E167" s="4" t="s">
        <v>1140</v>
      </c>
      <c r="F167" s="7">
        <v>-645.54</v>
      </c>
      <c r="G167" s="7">
        <v>-645.54</v>
      </c>
      <c r="H167" s="7">
        <v>0</v>
      </c>
    </row>
    <row r="168" spans="1:8" x14ac:dyDescent="0.25">
      <c r="A168" s="6">
        <v>42736</v>
      </c>
      <c r="B168" s="4" t="s">
        <v>1469</v>
      </c>
      <c r="C168" s="4" t="s">
        <v>1138</v>
      </c>
      <c r="D168" s="4" t="s">
        <v>1470</v>
      </c>
      <c r="E168" s="4" t="s">
        <v>1140</v>
      </c>
      <c r="F168" s="7">
        <v>-9716.31</v>
      </c>
      <c r="G168" s="7">
        <v>-9716.31</v>
      </c>
      <c r="H168" s="7">
        <v>0</v>
      </c>
    </row>
    <row r="169" spans="1:8" x14ac:dyDescent="0.25">
      <c r="A169" s="6">
        <v>42736</v>
      </c>
      <c r="B169" s="4" t="s">
        <v>1471</v>
      </c>
      <c r="C169" s="4" t="s">
        <v>1138</v>
      </c>
      <c r="D169" s="4" t="s">
        <v>1472</v>
      </c>
      <c r="E169" s="4" t="s">
        <v>1140</v>
      </c>
      <c r="F169" s="7">
        <v>-8855.39</v>
      </c>
      <c r="G169" s="7">
        <v>-8855.39</v>
      </c>
      <c r="H169" s="7">
        <v>0</v>
      </c>
    </row>
    <row r="170" spans="1:8" x14ac:dyDescent="0.25">
      <c r="A170" s="6">
        <v>42736</v>
      </c>
      <c r="B170" s="4" t="s">
        <v>1473</v>
      </c>
      <c r="C170" s="4" t="s">
        <v>1138</v>
      </c>
      <c r="D170" s="4" t="s">
        <v>1474</v>
      </c>
      <c r="E170" s="4" t="s">
        <v>1140</v>
      </c>
      <c r="F170" s="7">
        <v>-12647.53</v>
      </c>
      <c r="G170" s="7">
        <v>-12647.53</v>
      </c>
      <c r="H170" s="7">
        <v>0</v>
      </c>
    </row>
    <row r="171" spans="1:8" x14ac:dyDescent="0.25">
      <c r="A171" s="6">
        <v>42736</v>
      </c>
      <c r="B171" s="4" t="s">
        <v>1475</v>
      </c>
      <c r="C171" s="4" t="s">
        <v>1138</v>
      </c>
      <c r="D171" s="4" t="s">
        <v>1476</v>
      </c>
      <c r="E171" s="4" t="s">
        <v>1140</v>
      </c>
      <c r="F171" s="7">
        <v>-13152.7</v>
      </c>
      <c r="G171" s="7">
        <v>-13152.7</v>
      </c>
      <c r="H171" s="7">
        <v>0</v>
      </c>
    </row>
    <row r="172" spans="1:8" x14ac:dyDescent="0.25">
      <c r="A172" s="6">
        <v>42736</v>
      </c>
      <c r="B172" s="4" t="s">
        <v>1477</v>
      </c>
      <c r="C172" s="4" t="s">
        <v>1138</v>
      </c>
      <c r="D172" s="4" t="s">
        <v>1478</v>
      </c>
      <c r="E172" s="4" t="s">
        <v>1140</v>
      </c>
      <c r="F172" s="7">
        <v>-33619.300000000003</v>
      </c>
      <c r="G172" s="7">
        <v>-33619.300000000003</v>
      </c>
      <c r="H172" s="7">
        <v>0</v>
      </c>
    </row>
    <row r="173" spans="1:8" x14ac:dyDescent="0.25">
      <c r="A173" s="6">
        <v>42736</v>
      </c>
      <c r="B173" s="4" t="s">
        <v>1479</v>
      </c>
      <c r="C173" s="4" t="s">
        <v>1138</v>
      </c>
      <c r="D173" s="4" t="s">
        <v>1480</v>
      </c>
      <c r="E173" s="4" t="s">
        <v>1140</v>
      </c>
      <c r="F173" s="7">
        <v>-19328.060000000001</v>
      </c>
      <c r="G173" s="7">
        <v>-19328.060000000001</v>
      </c>
      <c r="H173" s="7">
        <v>0</v>
      </c>
    </row>
    <row r="174" spans="1:8" x14ac:dyDescent="0.25">
      <c r="A174" s="6">
        <v>42736</v>
      </c>
      <c r="B174" s="4" t="s">
        <v>1481</v>
      </c>
      <c r="C174" s="4" t="s">
        <v>1138</v>
      </c>
      <c r="D174" s="4" t="s">
        <v>1482</v>
      </c>
      <c r="E174" s="4" t="s">
        <v>1140</v>
      </c>
      <c r="F174" s="7">
        <v>-30079.090000000004</v>
      </c>
      <c r="G174" s="7">
        <v>-30079.090000000004</v>
      </c>
      <c r="H174" s="7">
        <v>0</v>
      </c>
    </row>
    <row r="175" spans="1:8" x14ac:dyDescent="0.25">
      <c r="A175" s="6">
        <v>42736</v>
      </c>
      <c r="B175" s="4" t="s">
        <v>1483</v>
      </c>
      <c r="C175" s="4" t="s">
        <v>1138</v>
      </c>
      <c r="D175" s="4" t="s">
        <v>1484</v>
      </c>
      <c r="E175" s="4" t="s">
        <v>1140</v>
      </c>
      <c r="F175" s="7">
        <v>-14276.5</v>
      </c>
      <c r="G175" s="7">
        <v>-14276.5</v>
      </c>
      <c r="H175" s="7">
        <v>0</v>
      </c>
    </row>
    <row r="176" spans="1:8" x14ac:dyDescent="0.25">
      <c r="A176" s="6">
        <v>42736</v>
      </c>
      <c r="B176" s="4" t="s">
        <v>1485</v>
      </c>
      <c r="C176" s="4" t="s">
        <v>1138</v>
      </c>
      <c r="D176" s="4" t="s">
        <v>1486</v>
      </c>
      <c r="E176" s="4" t="s">
        <v>1140</v>
      </c>
      <c r="F176" s="7">
        <v>33619.300000000003</v>
      </c>
      <c r="G176" s="7">
        <v>33619.300000000003</v>
      </c>
      <c r="H176" s="7">
        <v>0</v>
      </c>
    </row>
    <row r="177" spans="1:8" x14ac:dyDescent="0.25">
      <c r="A177" s="6">
        <v>42736</v>
      </c>
      <c r="B177" s="4" t="s">
        <v>1487</v>
      </c>
      <c r="C177" s="4" t="s">
        <v>1138</v>
      </c>
      <c r="D177" s="4" t="s">
        <v>1488</v>
      </c>
      <c r="E177" s="4" t="s">
        <v>1140</v>
      </c>
      <c r="F177" s="7">
        <v>-33619.009999999995</v>
      </c>
      <c r="G177" s="7">
        <v>-33619.009999999995</v>
      </c>
      <c r="H177" s="7">
        <v>0</v>
      </c>
    </row>
    <row r="178" spans="1:8" x14ac:dyDescent="0.25">
      <c r="A178" s="6">
        <v>42736</v>
      </c>
      <c r="B178" s="4" t="s">
        <v>1489</v>
      </c>
      <c r="C178" s="4" t="s">
        <v>1138</v>
      </c>
      <c r="D178" s="4" t="s">
        <v>1490</v>
      </c>
      <c r="E178" s="4" t="s">
        <v>1140</v>
      </c>
      <c r="F178" s="7">
        <v>-6292</v>
      </c>
      <c r="G178" s="7">
        <v>-6292</v>
      </c>
      <c r="H178" s="7">
        <v>0</v>
      </c>
    </row>
    <row r="179" spans="1:8" x14ac:dyDescent="0.25">
      <c r="A179" s="6">
        <v>42736</v>
      </c>
      <c r="B179" s="4" t="s">
        <v>1491</v>
      </c>
      <c r="C179" s="4" t="s">
        <v>1138</v>
      </c>
      <c r="D179" s="4" t="s">
        <v>1492</v>
      </c>
      <c r="E179" s="4" t="s">
        <v>1140</v>
      </c>
      <c r="F179" s="7">
        <v>-1607</v>
      </c>
      <c r="G179" s="7">
        <v>-1607</v>
      </c>
      <c r="H179" s="7">
        <v>0</v>
      </c>
    </row>
    <row r="180" spans="1:8" x14ac:dyDescent="0.25">
      <c r="A180" s="6">
        <v>42736</v>
      </c>
      <c r="B180" s="4" t="s">
        <v>1493</v>
      </c>
      <c r="C180" s="4" t="s">
        <v>1138</v>
      </c>
      <c r="D180" s="4" t="s">
        <v>1494</v>
      </c>
      <c r="E180" s="4" t="s">
        <v>1140</v>
      </c>
      <c r="F180" s="7">
        <v>-1551.83</v>
      </c>
      <c r="G180" s="7">
        <v>-1551.83</v>
      </c>
      <c r="H180" s="7">
        <v>0</v>
      </c>
    </row>
    <row r="181" spans="1:8" x14ac:dyDescent="0.25">
      <c r="A181" s="6">
        <v>42736</v>
      </c>
      <c r="B181" s="4" t="s">
        <v>1495</v>
      </c>
      <c r="C181" s="4" t="s">
        <v>1138</v>
      </c>
      <c r="D181" s="4" t="s">
        <v>1496</v>
      </c>
      <c r="E181" s="4" t="s">
        <v>1140</v>
      </c>
      <c r="F181" s="7">
        <v>-673.3</v>
      </c>
      <c r="G181" s="7">
        <v>-673.3</v>
      </c>
      <c r="H181" s="7">
        <v>0</v>
      </c>
    </row>
    <row r="182" spans="1:8" x14ac:dyDescent="0.25">
      <c r="A182" s="6">
        <v>42736</v>
      </c>
      <c r="B182" s="4" t="s">
        <v>1497</v>
      </c>
      <c r="C182" s="4" t="s">
        <v>1138</v>
      </c>
      <c r="D182" s="4" t="s">
        <v>1498</v>
      </c>
      <c r="E182" s="4" t="s">
        <v>1140</v>
      </c>
      <c r="F182" s="7">
        <v>-1144.6600000000001</v>
      </c>
      <c r="G182" s="7">
        <v>-1144.6600000000001</v>
      </c>
      <c r="H182" s="7">
        <v>0</v>
      </c>
    </row>
    <row r="183" spans="1:8" x14ac:dyDescent="0.25">
      <c r="A183" s="6">
        <v>42736</v>
      </c>
      <c r="B183" s="4" t="s">
        <v>1499</v>
      </c>
      <c r="C183" s="4" t="s">
        <v>1138</v>
      </c>
      <c r="D183" s="4" t="s">
        <v>1500</v>
      </c>
      <c r="E183" s="4" t="s">
        <v>1140</v>
      </c>
      <c r="F183" s="7">
        <v>-4319.72</v>
      </c>
      <c r="G183" s="7">
        <v>-4319.72</v>
      </c>
      <c r="H183" s="7">
        <v>0</v>
      </c>
    </row>
    <row r="184" spans="1:8" x14ac:dyDescent="0.25">
      <c r="A184" s="6">
        <v>42736</v>
      </c>
      <c r="B184" s="4" t="s">
        <v>1501</v>
      </c>
      <c r="C184" s="4" t="s">
        <v>1138</v>
      </c>
      <c r="D184" s="4" t="s">
        <v>1502</v>
      </c>
      <c r="E184" s="4" t="s">
        <v>1140</v>
      </c>
      <c r="F184" s="7">
        <v>-33986.79</v>
      </c>
      <c r="G184" s="7">
        <v>-33986.79</v>
      </c>
      <c r="H184" s="7">
        <v>0</v>
      </c>
    </row>
    <row r="185" spans="1:8" x14ac:dyDescent="0.25">
      <c r="A185" s="6">
        <v>42736</v>
      </c>
      <c r="B185" s="4" t="s">
        <v>1503</v>
      </c>
      <c r="C185" s="4" t="s">
        <v>1138</v>
      </c>
      <c r="D185" s="4" t="s">
        <v>1504</v>
      </c>
      <c r="E185" s="4" t="s">
        <v>1140</v>
      </c>
      <c r="F185" s="7">
        <v>-6930.64</v>
      </c>
      <c r="G185" s="7">
        <v>-6930.64</v>
      </c>
      <c r="H185" s="7">
        <v>0</v>
      </c>
    </row>
    <row r="186" spans="1:8" x14ac:dyDescent="0.25">
      <c r="A186" s="6">
        <v>42736</v>
      </c>
      <c r="B186" s="4" t="s">
        <v>1505</v>
      </c>
      <c r="C186" s="4" t="s">
        <v>1138</v>
      </c>
      <c r="D186" s="4" t="s">
        <v>1506</v>
      </c>
      <c r="E186" s="4" t="s">
        <v>1140</v>
      </c>
      <c r="F186" s="7">
        <v>-19901.48</v>
      </c>
      <c r="G186" s="7">
        <v>-19901.48</v>
      </c>
      <c r="H186" s="7">
        <v>0</v>
      </c>
    </row>
    <row r="187" spans="1:8" x14ac:dyDescent="0.25">
      <c r="A187" s="6">
        <v>42736</v>
      </c>
      <c r="B187" s="4" t="s">
        <v>1507</v>
      </c>
      <c r="C187" s="4" t="s">
        <v>1138</v>
      </c>
      <c r="D187" s="4" t="s">
        <v>1508</v>
      </c>
      <c r="E187" s="4" t="s">
        <v>1140</v>
      </c>
      <c r="F187" s="7">
        <v>-4058.34</v>
      </c>
      <c r="G187" s="7">
        <v>-4058.34</v>
      </c>
      <c r="H187" s="7">
        <v>0</v>
      </c>
    </row>
    <row r="188" spans="1:8" x14ac:dyDescent="0.25">
      <c r="A188" s="6">
        <v>42736</v>
      </c>
      <c r="B188" s="4" t="s">
        <v>1509</v>
      </c>
      <c r="C188" s="4" t="s">
        <v>1138</v>
      </c>
      <c r="D188" s="4" t="s">
        <v>1510</v>
      </c>
      <c r="E188" s="4" t="s">
        <v>1140</v>
      </c>
      <c r="F188" s="7">
        <v>-1280.03</v>
      </c>
      <c r="G188" s="7">
        <v>-1280.03</v>
      </c>
      <c r="H188" s="7">
        <v>0</v>
      </c>
    </row>
    <row r="189" spans="1:8" x14ac:dyDescent="0.25">
      <c r="A189" s="6">
        <v>42736</v>
      </c>
      <c r="B189" s="4" t="s">
        <v>1511</v>
      </c>
      <c r="C189" s="4" t="s">
        <v>1138</v>
      </c>
      <c r="D189" s="4" t="s">
        <v>1512</v>
      </c>
      <c r="E189" s="4" t="s">
        <v>1140</v>
      </c>
      <c r="F189" s="7">
        <v>-1280.03</v>
      </c>
      <c r="G189" s="7">
        <v>-1280.03</v>
      </c>
      <c r="H189" s="7">
        <v>0</v>
      </c>
    </row>
    <row r="190" spans="1:8" x14ac:dyDescent="0.25">
      <c r="A190" s="6">
        <v>42736</v>
      </c>
      <c r="B190" s="4" t="s">
        <v>1513</v>
      </c>
      <c r="C190" s="4" t="s">
        <v>1138</v>
      </c>
      <c r="D190" s="4" t="s">
        <v>1514</v>
      </c>
      <c r="E190" s="4" t="s">
        <v>1140</v>
      </c>
      <c r="F190" s="7">
        <v>-1804.85</v>
      </c>
      <c r="G190" s="7">
        <v>-1804.85</v>
      </c>
      <c r="H190" s="7">
        <v>0</v>
      </c>
    </row>
    <row r="191" spans="1:8" x14ac:dyDescent="0.25">
      <c r="A191" s="6">
        <v>42736</v>
      </c>
      <c r="B191" s="4" t="s">
        <v>1515</v>
      </c>
      <c r="C191" s="4" t="s">
        <v>1138</v>
      </c>
      <c r="D191" s="4" t="s">
        <v>1516</v>
      </c>
      <c r="E191" s="4" t="s">
        <v>1140</v>
      </c>
      <c r="F191" s="7">
        <v>-2677.13</v>
      </c>
      <c r="G191" s="7">
        <v>-2677.13</v>
      </c>
      <c r="H191" s="7">
        <v>0</v>
      </c>
    </row>
    <row r="192" spans="1:8" x14ac:dyDescent="0.25">
      <c r="A192" s="6">
        <v>42736</v>
      </c>
      <c r="B192" s="4" t="s">
        <v>1517</v>
      </c>
      <c r="C192" s="4" t="s">
        <v>1138</v>
      </c>
      <c r="D192" s="4" t="s">
        <v>1518</v>
      </c>
      <c r="E192" s="4" t="s">
        <v>1140</v>
      </c>
      <c r="F192" s="7">
        <v>-5378.49</v>
      </c>
      <c r="G192" s="7">
        <v>-5378.49</v>
      </c>
      <c r="H192" s="7">
        <v>0</v>
      </c>
    </row>
    <row r="193" spans="1:8" x14ac:dyDescent="0.25">
      <c r="A193" s="6">
        <v>42736</v>
      </c>
      <c r="B193" s="4" t="s">
        <v>1519</v>
      </c>
      <c r="C193" s="4" t="s">
        <v>1138</v>
      </c>
      <c r="D193" s="4" t="s">
        <v>1520</v>
      </c>
      <c r="E193" s="4" t="s">
        <v>1140</v>
      </c>
      <c r="F193" s="7">
        <v>-7054.73</v>
      </c>
      <c r="G193" s="7">
        <v>-7054.73</v>
      </c>
      <c r="H193" s="7">
        <v>0</v>
      </c>
    </row>
    <row r="194" spans="1:8" x14ac:dyDescent="0.25">
      <c r="A194" s="6">
        <v>42736</v>
      </c>
      <c r="B194" s="4" t="s">
        <v>1521</v>
      </c>
      <c r="C194" s="4" t="s">
        <v>1138</v>
      </c>
      <c r="D194" s="4" t="s">
        <v>1522</v>
      </c>
      <c r="E194" s="4" t="s">
        <v>1140</v>
      </c>
      <c r="F194" s="7">
        <v>-16015.11</v>
      </c>
      <c r="G194" s="7">
        <v>-16015.11</v>
      </c>
      <c r="H194" s="7">
        <v>0</v>
      </c>
    </row>
    <row r="195" spans="1:8" x14ac:dyDescent="0.25">
      <c r="A195" s="6">
        <v>42736</v>
      </c>
      <c r="B195" s="4" t="s">
        <v>1523</v>
      </c>
      <c r="C195" s="4" t="s">
        <v>1138</v>
      </c>
      <c r="D195" s="4" t="s">
        <v>1524</v>
      </c>
      <c r="E195" s="4" t="s">
        <v>1140</v>
      </c>
      <c r="F195" s="7">
        <v>-27770.71</v>
      </c>
      <c r="G195" s="7">
        <v>-27770.71</v>
      </c>
      <c r="H195" s="7">
        <v>0</v>
      </c>
    </row>
    <row r="196" spans="1:8" x14ac:dyDescent="0.25">
      <c r="A196" s="6">
        <v>42736</v>
      </c>
      <c r="B196" s="4" t="s">
        <v>1525</v>
      </c>
      <c r="C196" s="4" t="s">
        <v>1138</v>
      </c>
      <c r="D196" s="4" t="s">
        <v>1526</v>
      </c>
      <c r="E196" s="4" t="s">
        <v>1140</v>
      </c>
      <c r="F196" s="7">
        <v>-49648.009999999995</v>
      </c>
      <c r="G196" s="7">
        <v>-49648.009999999995</v>
      </c>
      <c r="H196" s="7">
        <v>0</v>
      </c>
    </row>
    <row r="197" spans="1:8" x14ac:dyDescent="0.25">
      <c r="A197" s="6">
        <v>42736</v>
      </c>
      <c r="B197" s="4" t="s">
        <v>1527</v>
      </c>
      <c r="C197" s="4" t="s">
        <v>1138</v>
      </c>
      <c r="D197" s="4" t="s">
        <v>1528</v>
      </c>
      <c r="E197" s="4" t="s">
        <v>1140</v>
      </c>
      <c r="F197" s="7">
        <v>-12515.03</v>
      </c>
      <c r="G197" s="7">
        <v>-12515.03</v>
      </c>
      <c r="H197" s="7">
        <v>0</v>
      </c>
    </row>
    <row r="198" spans="1:8" x14ac:dyDescent="0.25">
      <c r="A198" s="6">
        <v>42736</v>
      </c>
      <c r="B198" s="4" t="s">
        <v>1529</v>
      </c>
      <c r="C198" s="4" t="s">
        <v>1138</v>
      </c>
      <c r="D198" s="4" t="s">
        <v>1530</v>
      </c>
      <c r="E198" s="4" t="s">
        <v>1140</v>
      </c>
      <c r="F198" s="7">
        <v>-1431.91</v>
      </c>
      <c r="G198" s="7">
        <v>-1431.91</v>
      </c>
      <c r="H198" s="7">
        <v>0</v>
      </c>
    </row>
    <row r="199" spans="1:8" x14ac:dyDescent="0.25">
      <c r="A199" s="6">
        <v>42736</v>
      </c>
      <c r="B199" s="4" t="s">
        <v>1531</v>
      </c>
      <c r="C199" s="4" t="s">
        <v>1138</v>
      </c>
      <c r="D199" s="4" t="s">
        <v>1532</v>
      </c>
      <c r="E199" s="4" t="s">
        <v>1140</v>
      </c>
      <c r="F199" s="7">
        <v>-949.55</v>
      </c>
      <c r="G199" s="7">
        <v>-949.55</v>
      </c>
      <c r="H199" s="7">
        <v>0</v>
      </c>
    </row>
    <row r="200" spans="1:8" x14ac:dyDescent="0.25">
      <c r="A200" s="6">
        <v>42736</v>
      </c>
      <c r="B200" s="4" t="s">
        <v>1533</v>
      </c>
      <c r="C200" s="4" t="s">
        <v>1138</v>
      </c>
      <c r="D200" s="4" t="s">
        <v>1534</v>
      </c>
      <c r="E200" s="4" t="s">
        <v>1140</v>
      </c>
      <c r="F200" s="7">
        <v>-124.33</v>
      </c>
      <c r="G200" s="7">
        <v>-124.33</v>
      </c>
      <c r="H200" s="7">
        <v>0</v>
      </c>
    </row>
    <row r="201" spans="1:8" x14ac:dyDescent="0.25">
      <c r="A201" s="6">
        <v>42736</v>
      </c>
      <c r="B201" s="4" t="s">
        <v>1535</v>
      </c>
      <c r="C201" s="4" t="s">
        <v>1138</v>
      </c>
      <c r="D201" s="4" t="s">
        <v>1536</v>
      </c>
      <c r="E201" s="4" t="s">
        <v>1140</v>
      </c>
      <c r="F201" s="7">
        <v>-2310.5</v>
      </c>
      <c r="G201" s="7">
        <v>-2310.5</v>
      </c>
      <c r="H201" s="7">
        <v>0</v>
      </c>
    </row>
    <row r="202" spans="1:8" x14ac:dyDescent="0.25">
      <c r="A202" s="6">
        <v>42736</v>
      </c>
      <c r="B202" s="4" t="s">
        <v>1537</v>
      </c>
      <c r="C202" s="4" t="s">
        <v>1138</v>
      </c>
      <c r="D202" s="4" t="s">
        <v>1538</v>
      </c>
      <c r="E202" s="4" t="s">
        <v>1140</v>
      </c>
      <c r="F202" s="7">
        <v>-1267.03</v>
      </c>
      <c r="G202" s="7">
        <v>-1267.03</v>
      </c>
      <c r="H202" s="7">
        <v>0</v>
      </c>
    </row>
    <row r="203" spans="1:8" x14ac:dyDescent="0.25">
      <c r="A203" s="6">
        <v>42736</v>
      </c>
      <c r="B203" s="4" t="s">
        <v>1539</v>
      </c>
      <c r="C203" s="4" t="s">
        <v>1138</v>
      </c>
      <c r="D203" s="4" t="s">
        <v>1540</v>
      </c>
      <c r="E203" s="4" t="s">
        <v>1140</v>
      </c>
      <c r="F203" s="7">
        <v>-204.55</v>
      </c>
      <c r="G203" s="7">
        <v>-204.55</v>
      </c>
      <c r="H203" s="7">
        <v>0</v>
      </c>
    </row>
    <row r="204" spans="1:8" x14ac:dyDescent="0.25">
      <c r="A204" s="6">
        <v>42736</v>
      </c>
      <c r="B204" s="4" t="s">
        <v>1541</v>
      </c>
      <c r="C204" s="4" t="s">
        <v>1138</v>
      </c>
      <c r="D204" s="4" t="s">
        <v>1542</v>
      </c>
      <c r="E204" s="4" t="s">
        <v>1140</v>
      </c>
      <c r="F204" s="7">
        <v>-36</v>
      </c>
      <c r="G204" s="7">
        <v>-36</v>
      </c>
      <c r="H204" s="7">
        <v>0</v>
      </c>
    </row>
    <row r="205" spans="1:8" x14ac:dyDescent="0.25">
      <c r="A205" s="6">
        <v>42736</v>
      </c>
      <c r="B205" s="4" t="s">
        <v>1543</v>
      </c>
      <c r="C205" s="4" t="s">
        <v>1138</v>
      </c>
      <c r="D205" s="4" t="s">
        <v>1544</v>
      </c>
      <c r="E205" s="4" t="s">
        <v>1140</v>
      </c>
      <c r="F205" s="7">
        <v>-24782.03</v>
      </c>
      <c r="G205" s="7">
        <v>-24782.03</v>
      </c>
      <c r="H205" s="7">
        <v>0</v>
      </c>
    </row>
    <row r="206" spans="1:8" x14ac:dyDescent="0.25">
      <c r="A206" s="6">
        <v>42736</v>
      </c>
      <c r="B206" s="4" t="s">
        <v>1545</v>
      </c>
      <c r="C206" s="4" t="s">
        <v>1138</v>
      </c>
      <c r="D206" s="4" t="s">
        <v>1546</v>
      </c>
      <c r="E206" s="4" t="s">
        <v>1140</v>
      </c>
      <c r="F206" s="7">
        <v>-7660.51</v>
      </c>
      <c r="G206" s="7">
        <v>-7660.51</v>
      </c>
      <c r="H206" s="7">
        <v>0</v>
      </c>
    </row>
    <row r="207" spans="1:8" x14ac:dyDescent="0.25">
      <c r="A207" s="6">
        <v>42736</v>
      </c>
      <c r="B207" s="4" t="s">
        <v>1547</v>
      </c>
      <c r="C207" s="4" t="s">
        <v>1138</v>
      </c>
      <c r="D207" s="4" t="s">
        <v>1548</v>
      </c>
      <c r="E207" s="4" t="s">
        <v>1140</v>
      </c>
      <c r="F207" s="7">
        <v>-15258.1</v>
      </c>
      <c r="G207" s="7">
        <v>-15258.1</v>
      </c>
      <c r="H207" s="7">
        <v>0</v>
      </c>
    </row>
    <row r="208" spans="1:8" x14ac:dyDescent="0.25">
      <c r="A208" s="6">
        <v>42736</v>
      </c>
      <c r="B208" s="4" t="s">
        <v>1549</v>
      </c>
      <c r="C208" s="4" t="s">
        <v>1138</v>
      </c>
      <c r="D208" s="4" t="s">
        <v>1550</v>
      </c>
      <c r="E208" s="4" t="s">
        <v>1140</v>
      </c>
      <c r="F208" s="7">
        <v>-741.61</v>
      </c>
      <c r="G208" s="7">
        <v>-741.61</v>
      </c>
      <c r="H208" s="7">
        <v>0</v>
      </c>
    </row>
    <row r="209" spans="1:8" x14ac:dyDescent="0.25">
      <c r="A209" s="6">
        <v>42736</v>
      </c>
      <c r="B209" s="4" t="s">
        <v>1551</v>
      </c>
      <c r="C209" s="4" t="s">
        <v>1138</v>
      </c>
      <c r="D209" s="4" t="s">
        <v>1552</v>
      </c>
      <c r="E209" s="4" t="s">
        <v>1140</v>
      </c>
      <c r="F209" s="7">
        <v>-695.75</v>
      </c>
      <c r="G209" s="7">
        <v>-695.75</v>
      </c>
      <c r="H209" s="7">
        <v>0</v>
      </c>
    </row>
    <row r="210" spans="1:8" x14ac:dyDescent="0.25">
      <c r="A210" s="6">
        <v>42736</v>
      </c>
      <c r="B210" s="4" t="s">
        <v>1553</v>
      </c>
      <c r="C210" s="4" t="s">
        <v>1138</v>
      </c>
      <c r="D210" s="4" t="s">
        <v>1554</v>
      </c>
      <c r="E210" s="4" t="s">
        <v>1140</v>
      </c>
      <c r="F210" s="7">
        <v>-3844.5</v>
      </c>
      <c r="G210" s="7">
        <v>-3844.5</v>
      </c>
      <c r="H210" s="7">
        <v>0</v>
      </c>
    </row>
    <row r="211" spans="1:8" x14ac:dyDescent="0.25">
      <c r="A211" s="6">
        <v>42736</v>
      </c>
      <c r="B211" s="4" t="s">
        <v>1555</v>
      </c>
      <c r="C211" s="4" t="s">
        <v>1138</v>
      </c>
      <c r="D211" s="4" t="s">
        <v>1556</v>
      </c>
      <c r="E211" s="4" t="s">
        <v>1140</v>
      </c>
      <c r="F211" s="7">
        <v>349.5</v>
      </c>
      <c r="G211" s="7">
        <v>349.5</v>
      </c>
      <c r="H211" s="7">
        <v>0</v>
      </c>
    </row>
    <row r="212" spans="1:8" x14ac:dyDescent="0.25">
      <c r="A212" s="6">
        <v>42736</v>
      </c>
      <c r="B212" s="4" t="s">
        <v>1557</v>
      </c>
      <c r="C212" s="4" t="s">
        <v>1138</v>
      </c>
      <c r="D212" s="4" t="s">
        <v>1558</v>
      </c>
      <c r="E212" s="4" t="s">
        <v>1140</v>
      </c>
      <c r="F212" s="7">
        <v>-3844.5</v>
      </c>
      <c r="G212" s="7">
        <v>-3844.5</v>
      </c>
      <c r="H212" s="7">
        <v>0</v>
      </c>
    </row>
    <row r="213" spans="1:8" x14ac:dyDescent="0.25">
      <c r="A213" s="6">
        <v>42736</v>
      </c>
      <c r="B213" s="4" t="s">
        <v>1559</v>
      </c>
      <c r="C213" s="4" t="s">
        <v>1138</v>
      </c>
      <c r="D213" s="4" t="s">
        <v>1560</v>
      </c>
      <c r="E213" s="4" t="s">
        <v>1140</v>
      </c>
      <c r="F213" s="7">
        <v>349.5</v>
      </c>
      <c r="G213" s="7">
        <v>349.5</v>
      </c>
      <c r="H213" s="7">
        <v>0</v>
      </c>
    </row>
    <row r="214" spans="1:8" x14ac:dyDescent="0.25">
      <c r="A214" s="6">
        <v>42736</v>
      </c>
      <c r="B214" s="4" t="s">
        <v>1561</v>
      </c>
      <c r="C214" s="4" t="s">
        <v>1138</v>
      </c>
      <c r="D214" s="4" t="s">
        <v>1562</v>
      </c>
      <c r="E214" s="4" t="s">
        <v>1140</v>
      </c>
      <c r="F214" s="7">
        <v>-840.95</v>
      </c>
      <c r="G214" s="7">
        <v>-840.95</v>
      </c>
      <c r="H214" s="7">
        <v>0</v>
      </c>
    </row>
    <row r="215" spans="1:8" x14ac:dyDescent="0.25">
      <c r="A215" s="6">
        <v>42736</v>
      </c>
      <c r="B215" s="4" t="s">
        <v>1563</v>
      </c>
      <c r="C215" s="4" t="s">
        <v>1138</v>
      </c>
      <c r="D215" s="4" t="s">
        <v>1564</v>
      </c>
      <c r="E215" s="4" t="s">
        <v>1140</v>
      </c>
      <c r="F215" s="7">
        <v>-1379.4</v>
      </c>
      <c r="G215" s="7">
        <v>-1379.4</v>
      </c>
      <c r="H215" s="7">
        <v>0</v>
      </c>
    </row>
    <row r="216" spans="1:8" x14ac:dyDescent="0.25">
      <c r="A216" s="6">
        <v>42736</v>
      </c>
      <c r="B216" s="4" t="s">
        <v>1565</v>
      </c>
      <c r="C216" s="4" t="s">
        <v>1138</v>
      </c>
      <c r="D216" s="4" t="s">
        <v>1566</v>
      </c>
      <c r="E216" s="4" t="s">
        <v>1140</v>
      </c>
      <c r="F216" s="7">
        <v>-105.88</v>
      </c>
      <c r="G216" s="7">
        <v>-105.88</v>
      </c>
      <c r="H216" s="7">
        <v>0</v>
      </c>
    </row>
    <row r="217" spans="1:8" x14ac:dyDescent="0.25">
      <c r="A217" s="6">
        <v>42736</v>
      </c>
      <c r="B217" s="4" t="s">
        <v>1567</v>
      </c>
      <c r="C217" s="4" t="s">
        <v>1138</v>
      </c>
      <c r="D217" s="4" t="s">
        <v>1568</v>
      </c>
      <c r="E217" s="4" t="s">
        <v>1140</v>
      </c>
      <c r="F217" s="7">
        <v>-1097.8</v>
      </c>
      <c r="G217" s="7">
        <v>-1097.8</v>
      </c>
      <c r="H217" s="7">
        <v>0</v>
      </c>
    </row>
    <row r="218" spans="1:8" x14ac:dyDescent="0.25">
      <c r="A218" s="6">
        <v>42736</v>
      </c>
      <c r="B218" s="4" t="s">
        <v>1569</v>
      </c>
      <c r="C218" s="4" t="s">
        <v>1138</v>
      </c>
      <c r="D218" s="4" t="s">
        <v>1570</v>
      </c>
      <c r="E218" s="4" t="s">
        <v>1140</v>
      </c>
      <c r="F218" s="7">
        <v>-1338.56</v>
      </c>
      <c r="G218" s="7">
        <v>-1338.56</v>
      </c>
      <c r="H218" s="7">
        <v>0</v>
      </c>
    </row>
    <row r="219" spans="1:8" x14ac:dyDescent="0.25">
      <c r="A219" s="6">
        <v>42736</v>
      </c>
      <c r="B219" s="4" t="s">
        <v>1571</v>
      </c>
      <c r="C219" s="4" t="s">
        <v>1138</v>
      </c>
      <c r="D219" s="4" t="s">
        <v>1572</v>
      </c>
      <c r="E219" s="4" t="s">
        <v>1140</v>
      </c>
      <c r="F219" s="7">
        <v>-595.79999999999995</v>
      </c>
      <c r="G219" s="7">
        <v>-595.79999999999995</v>
      </c>
      <c r="H219" s="7">
        <v>0</v>
      </c>
    </row>
    <row r="220" spans="1:8" x14ac:dyDescent="0.25">
      <c r="A220" s="6">
        <v>42736</v>
      </c>
      <c r="B220" s="4" t="s">
        <v>1573</v>
      </c>
      <c r="C220" s="4" t="s">
        <v>1138</v>
      </c>
      <c r="D220" s="4" t="s">
        <v>1574</v>
      </c>
      <c r="E220" s="4" t="s">
        <v>1140</v>
      </c>
      <c r="F220" s="7">
        <v>-137.05000000000001</v>
      </c>
      <c r="G220" s="7">
        <v>-137.05000000000001</v>
      </c>
      <c r="H220" s="7">
        <v>0</v>
      </c>
    </row>
    <row r="221" spans="1:8" x14ac:dyDescent="0.25">
      <c r="A221" s="6">
        <v>42752</v>
      </c>
      <c r="B221" s="4" t="s">
        <v>979</v>
      </c>
      <c r="C221" s="4" t="s">
        <v>1138</v>
      </c>
      <c r="D221" s="4" t="s">
        <v>1575</v>
      </c>
      <c r="E221" s="4" t="s">
        <v>1140</v>
      </c>
      <c r="F221" s="7">
        <v>340</v>
      </c>
      <c r="G221" s="7">
        <v>340</v>
      </c>
      <c r="H221" s="7">
        <v>0</v>
      </c>
    </row>
    <row r="222" spans="1:8" x14ac:dyDescent="0.25">
      <c r="A222" s="6">
        <v>42753</v>
      </c>
      <c r="B222" s="4" t="s">
        <v>860</v>
      </c>
      <c r="C222" s="4" t="s">
        <v>1138</v>
      </c>
      <c r="D222" s="4" t="s">
        <v>1576</v>
      </c>
      <c r="E222" s="4" t="s">
        <v>1140</v>
      </c>
      <c r="F222" s="7">
        <v>5772</v>
      </c>
      <c r="G222" s="7">
        <v>5772</v>
      </c>
      <c r="H222" s="7">
        <v>0</v>
      </c>
    </row>
    <row r="223" spans="1:8" x14ac:dyDescent="0.25">
      <c r="A223" s="6">
        <v>42755</v>
      </c>
      <c r="B223" s="4" t="s">
        <v>958</v>
      </c>
      <c r="C223" s="4" t="s">
        <v>1138</v>
      </c>
      <c r="D223" s="4" t="s">
        <v>1577</v>
      </c>
      <c r="E223" s="4" t="s">
        <v>1140</v>
      </c>
      <c r="F223" s="7">
        <v>1625</v>
      </c>
      <c r="G223" s="7">
        <v>1625</v>
      </c>
      <c r="H223" s="7">
        <v>0</v>
      </c>
    </row>
    <row r="224" spans="1:8" x14ac:dyDescent="0.25">
      <c r="A224" s="6">
        <v>42758</v>
      </c>
      <c r="B224" s="4" t="s">
        <v>1578</v>
      </c>
      <c r="C224" s="4" t="s">
        <v>1138</v>
      </c>
      <c r="D224" s="4" t="s">
        <v>1579</v>
      </c>
      <c r="E224" s="4" t="s">
        <v>1140</v>
      </c>
      <c r="F224" s="7">
        <v>-340</v>
      </c>
      <c r="G224" s="7">
        <v>-340</v>
      </c>
      <c r="H224" s="7">
        <v>0</v>
      </c>
    </row>
    <row r="225" spans="1:8" x14ac:dyDescent="0.25">
      <c r="A225" s="6">
        <v>42758</v>
      </c>
      <c r="B225" s="4" t="s">
        <v>1580</v>
      </c>
      <c r="C225" s="4" t="s">
        <v>1138</v>
      </c>
      <c r="D225" s="4" t="s">
        <v>1581</v>
      </c>
      <c r="E225" s="4" t="s">
        <v>1140</v>
      </c>
      <c r="F225" s="7">
        <v>-1287.8</v>
      </c>
      <c r="G225" s="7">
        <v>-1287.8</v>
      </c>
      <c r="H225" s="7">
        <v>0</v>
      </c>
    </row>
    <row r="226" spans="1:8" x14ac:dyDescent="0.25">
      <c r="A226" s="6">
        <v>42758</v>
      </c>
      <c r="B226" s="4" t="s">
        <v>1582</v>
      </c>
      <c r="C226" s="4" t="s">
        <v>1138</v>
      </c>
      <c r="D226" s="4" t="s">
        <v>1583</v>
      </c>
      <c r="E226" s="4" t="s">
        <v>1140</v>
      </c>
      <c r="F226" s="7">
        <v>-34</v>
      </c>
      <c r="G226" s="7">
        <v>-34</v>
      </c>
      <c r="H226" s="7">
        <v>0</v>
      </c>
    </row>
    <row r="227" spans="1:8" x14ac:dyDescent="0.25">
      <c r="A227" s="6">
        <v>42758</v>
      </c>
      <c r="B227" s="4" t="s">
        <v>770</v>
      </c>
      <c r="C227" s="4" t="s">
        <v>1138</v>
      </c>
      <c r="D227" s="4" t="s">
        <v>1584</v>
      </c>
      <c r="E227" s="4" t="s">
        <v>1140</v>
      </c>
      <c r="F227" s="7">
        <v>1287.8</v>
      </c>
      <c r="G227" s="7">
        <v>1287.8</v>
      </c>
      <c r="H227" s="7">
        <v>0</v>
      </c>
    </row>
    <row r="228" spans="1:8" x14ac:dyDescent="0.25">
      <c r="A228" s="6">
        <v>42758</v>
      </c>
      <c r="B228" s="4" t="s">
        <v>980</v>
      </c>
      <c r="C228" s="4" t="s">
        <v>1138</v>
      </c>
      <c r="D228" s="4" t="s">
        <v>1585</v>
      </c>
      <c r="E228" s="4" t="s">
        <v>1140</v>
      </c>
      <c r="F228" s="7">
        <v>34</v>
      </c>
      <c r="G228" s="7">
        <v>34</v>
      </c>
      <c r="H228" s="7">
        <v>0</v>
      </c>
    </row>
    <row r="229" spans="1:8" x14ac:dyDescent="0.25">
      <c r="A229" s="6">
        <v>42759</v>
      </c>
      <c r="B229" s="4" t="s">
        <v>1586</v>
      </c>
      <c r="C229" s="4" t="s">
        <v>1138</v>
      </c>
      <c r="D229" s="4" t="s">
        <v>1587</v>
      </c>
      <c r="E229" s="4" t="s">
        <v>1140</v>
      </c>
      <c r="F229" s="7">
        <v>-5772</v>
      </c>
      <c r="G229" s="7">
        <v>-5772</v>
      </c>
      <c r="H229" s="7">
        <v>0</v>
      </c>
    </row>
    <row r="230" spans="1:8" x14ac:dyDescent="0.25">
      <c r="A230" s="6">
        <v>42759</v>
      </c>
      <c r="B230" s="4" t="s">
        <v>1588</v>
      </c>
      <c r="C230" s="4" t="s">
        <v>1138</v>
      </c>
      <c r="D230" s="4" t="s">
        <v>1589</v>
      </c>
      <c r="E230" s="4" t="s">
        <v>1140</v>
      </c>
      <c r="F230" s="7">
        <v>-1625</v>
      </c>
      <c r="G230" s="7">
        <v>-1625</v>
      </c>
      <c r="H230" s="7">
        <v>0</v>
      </c>
    </row>
    <row r="231" spans="1:8" x14ac:dyDescent="0.25">
      <c r="A231" s="6">
        <v>42759</v>
      </c>
      <c r="B231" s="4" t="s">
        <v>911</v>
      </c>
      <c r="C231" s="4" t="s">
        <v>1138</v>
      </c>
      <c r="D231" s="4" t="s">
        <v>1590</v>
      </c>
      <c r="E231" s="4" t="s">
        <v>1140</v>
      </c>
      <c r="F231" s="7">
        <v>10400</v>
      </c>
      <c r="G231" s="7">
        <v>10400</v>
      </c>
      <c r="H231" s="7">
        <v>0</v>
      </c>
    </row>
    <row r="232" spans="1:8" x14ac:dyDescent="0.25">
      <c r="A232" s="6">
        <v>42760</v>
      </c>
      <c r="B232" s="4" t="s">
        <v>1591</v>
      </c>
      <c r="C232" s="4" t="s">
        <v>1138</v>
      </c>
      <c r="D232" s="4" t="s">
        <v>1592</v>
      </c>
      <c r="E232" s="4" t="s">
        <v>1140</v>
      </c>
      <c r="F232" s="7">
        <v>-3786</v>
      </c>
      <c r="G232" s="7">
        <v>-3786</v>
      </c>
      <c r="H232" s="7">
        <v>0</v>
      </c>
    </row>
    <row r="233" spans="1:8" x14ac:dyDescent="0.25">
      <c r="A233" s="6">
        <v>42760</v>
      </c>
      <c r="B233" s="4" t="s">
        <v>1593</v>
      </c>
      <c r="C233" s="4" t="s">
        <v>1138</v>
      </c>
      <c r="D233" s="4" t="s">
        <v>1594</v>
      </c>
      <c r="E233" s="4" t="s">
        <v>1140</v>
      </c>
      <c r="F233" s="7">
        <v>-10400</v>
      </c>
      <c r="G233" s="7">
        <v>-10400</v>
      </c>
      <c r="H233" s="7">
        <v>0</v>
      </c>
    </row>
    <row r="234" spans="1:8" x14ac:dyDescent="0.25">
      <c r="A234" s="6">
        <v>42760</v>
      </c>
      <c r="B234" s="4" t="s">
        <v>725</v>
      </c>
      <c r="C234" s="4" t="s">
        <v>1138</v>
      </c>
      <c r="D234" s="4" t="s">
        <v>1595</v>
      </c>
      <c r="E234" s="4" t="s">
        <v>1140</v>
      </c>
      <c r="F234" s="7">
        <v>-323.39999999999998</v>
      </c>
      <c r="G234" s="7">
        <v>-323.39999999999998</v>
      </c>
      <c r="H234" s="7">
        <v>0</v>
      </c>
    </row>
    <row r="235" spans="1:8" x14ac:dyDescent="0.25">
      <c r="A235" s="6">
        <v>42760</v>
      </c>
      <c r="B235" s="4" t="s">
        <v>828</v>
      </c>
      <c r="C235" s="4" t="s">
        <v>1138</v>
      </c>
      <c r="D235" s="4" t="s">
        <v>1596</v>
      </c>
      <c r="E235" s="4" t="s">
        <v>1140</v>
      </c>
      <c r="F235" s="7">
        <v>3786</v>
      </c>
      <c r="G235" s="7">
        <v>3786</v>
      </c>
      <c r="H235" s="7">
        <v>0</v>
      </c>
    </row>
    <row r="236" spans="1:8" x14ac:dyDescent="0.25">
      <c r="A236" s="6">
        <v>42760</v>
      </c>
      <c r="B236" s="4" t="s">
        <v>899</v>
      </c>
      <c r="C236" s="4" t="s">
        <v>1138</v>
      </c>
      <c r="D236" s="4" t="s">
        <v>1597</v>
      </c>
      <c r="E236" s="4" t="s">
        <v>1140</v>
      </c>
      <c r="F236" s="7">
        <v>323.39999999999998</v>
      </c>
      <c r="G236" s="7">
        <v>323.39999999999998</v>
      </c>
      <c r="H236" s="7">
        <v>0</v>
      </c>
    </row>
    <row r="237" spans="1:8" x14ac:dyDescent="0.25">
      <c r="A237" s="6">
        <v>42765</v>
      </c>
      <c r="B237" s="4" t="s">
        <v>726</v>
      </c>
      <c r="C237" s="4" t="s">
        <v>1138</v>
      </c>
      <c r="D237" s="4" t="s">
        <v>1598</v>
      </c>
      <c r="E237" s="4" t="s">
        <v>1140</v>
      </c>
      <c r="F237" s="7">
        <v>50</v>
      </c>
      <c r="G237" s="7">
        <v>50</v>
      </c>
      <c r="H237" s="7">
        <v>0</v>
      </c>
    </row>
    <row r="238" spans="1:8" x14ac:dyDescent="0.25">
      <c r="A238" s="6">
        <v>42765</v>
      </c>
      <c r="B238" s="4" t="s">
        <v>726</v>
      </c>
      <c r="C238" s="4" t="s">
        <v>1138</v>
      </c>
      <c r="D238" s="4" t="s">
        <v>1598</v>
      </c>
      <c r="E238" s="4" t="s">
        <v>1140</v>
      </c>
      <c r="F238" s="7">
        <v>789.75</v>
      </c>
      <c r="G238" s="7">
        <v>789.75</v>
      </c>
      <c r="H238" s="7">
        <v>0</v>
      </c>
    </row>
    <row r="239" spans="1:8" x14ac:dyDescent="0.25">
      <c r="A239" s="6">
        <v>42765</v>
      </c>
      <c r="B239" s="4" t="s">
        <v>771</v>
      </c>
      <c r="C239" s="4" t="s">
        <v>1138</v>
      </c>
      <c r="D239" s="4" t="s">
        <v>1599</v>
      </c>
      <c r="E239" s="4" t="s">
        <v>1140</v>
      </c>
      <c r="F239" s="7">
        <v>2520</v>
      </c>
      <c r="G239" s="7">
        <v>2520</v>
      </c>
      <c r="H239" s="7">
        <v>0</v>
      </c>
    </row>
    <row r="240" spans="1:8" x14ac:dyDescent="0.25">
      <c r="A240" s="6">
        <v>42765</v>
      </c>
      <c r="B240" s="4" t="s">
        <v>788</v>
      </c>
      <c r="C240" s="4" t="s">
        <v>1138</v>
      </c>
      <c r="D240" s="4" t="s">
        <v>1600</v>
      </c>
      <c r="E240" s="4" t="s">
        <v>1140</v>
      </c>
      <c r="F240" s="7">
        <v>19.25</v>
      </c>
      <c r="G240" s="7">
        <v>19.25</v>
      </c>
      <c r="H240" s="7">
        <v>0</v>
      </c>
    </row>
    <row r="241" spans="1:8" x14ac:dyDescent="0.25">
      <c r="A241" s="6">
        <v>42765</v>
      </c>
      <c r="B241" s="4" t="s">
        <v>847</v>
      </c>
      <c r="C241" s="4" t="s">
        <v>1138</v>
      </c>
      <c r="D241" s="4" t="s">
        <v>1601</v>
      </c>
      <c r="E241" s="4" t="s">
        <v>1140</v>
      </c>
      <c r="F241" s="7">
        <v>1774.5</v>
      </c>
      <c r="G241" s="7">
        <v>1774.5</v>
      </c>
      <c r="H241" s="7">
        <v>0</v>
      </c>
    </row>
    <row r="242" spans="1:8" x14ac:dyDescent="0.25">
      <c r="A242" s="6">
        <v>42765</v>
      </c>
      <c r="B242" s="4" t="s">
        <v>728</v>
      </c>
      <c r="C242" s="4" t="s">
        <v>1138</v>
      </c>
      <c r="D242" s="4" t="s">
        <v>1602</v>
      </c>
      <c r="E242" s="4" t="s">
        <v>1140</v>
      </c>
      <c r="F242" s="7">
        <v>85</v>
      </c>
      <c r="G242" s="7">
        <v>85</v>
      </c>
      <c r="H242" s="7">
        <v>0</v>
      </c>
    </row>
    <row r="243" spans="1:8" x14ac:dyDescent="0.25">
      <c r="A243" s="6">
        <v>42765</v>
      </c>
      <c r="B243" s="4" t="s">
        <v>728</v>
      </c>
      <c r="C243" s="4" t="s">
        <v>1138</v>
      </c>
      <c r="D243" s="4" t="s">
        <v>1602</v>
      </c>
      <c r="E243" s="4" t="s">
        <v>1140</v>
      </c>
      <c r="F243" s="7">
        <v>360</v>
      </c>
      <c r="G243" s="7">
        <v>360</v>
      </c>
      <c r="H243" s="7">
        <v>0</v>
      </c>
    </row>
    <row r="244" spans="1:8" x14ac:dyDescent="0.25">
      <c r="A244" s="6">
        <v>42766</v>
      </c>
      <c r="B244" s="4" t="s">
        <v>830</v>
      </c>
      <c r="C244" s="4" t="s">
        <v>1138</v>
      </c>
      <c r="D244" s="4" t="s">
        <v>1603</v>
      </c>
      <c r="E244" s="4" t="s">
        <v>1140</v>
      </c>
      <c r="F244" s="7">
        <v>1452.5</v>
      </c>
      <c r="G244" s="7">
        <v>1452.5</v>
      </c>
      <c r="H244" s="7">
        <v>0</v>
      </c>
    </row>
    <row r="245" spans="1:8" x14ac:dyDescent="0.25">
      <c r="A245" s="6">
        <v>42767</v>
      </c>
      <c r="B245" s="4" t="s">
        <v>1004</v>
      </c>
      <c r="C245" s="4" t="s">
        <v>1138</v>
      </c>
      <c r="D245" s="4" t="s">
        <v>1604</v>
      </c>
      <c r="E245" s="4" t="s">
        <v>1140</v>
      </c>
      <c r="F245" s="7">
        <v>848.25</v>
      </c>
      <c r="G245" s="7">
        <v>848.25</v>
      </c>
      <c r="H245" s="7">
        <v>0</v>
      </c>
    </row>
    <row r="246" spans="1:8" x14ac:dyDescent="0.25">
      <c r="A246" s="6">
        <v>42767</v>
      </c>
      <c r="B246" s="4" t="s">
        <v>982</v>
      </c>
      <c r="C246" s="4" t="s">
        <v>1138</v>
      </c>
      <c r="D246" s="4" t="s">
        <v>1605</v>
      </c>
      <c r="E246" s="4" t="s">
        <v>1140</v>
      </c>
      <c r="F246" s="7">
        <v>71.400000000000006</v>
      </c>
      <c r="G246" s="7">
        <v>71.400000000000006</v>
      </c>
      <c r="H246" s="7">
        <v>0</v>
      </c>
    </row>
    <row r="247" spans="1:8" x14ac:dyDescent="0.25">
      <c r="A247" s="6">
        <v>42767</v>
      </c>
      <c r="B247" s="4" t="s">
        <v>885</v>
      </c>
      <c r="C247" s="4" t="s">
        <v>1138</v>
      </c>
      <c r="D247" s="4" t="s">
        <v>1606</v>
      </c>
      <c r="E247" s="4" t="s">
        <v>1140</v>
      </c>
      <c r="F247" s="7">
        <v>1828.45</v>
      </c>
      <c r="G247" s="7">
        <v>1828.45</v>
      </c>
      <c r="H247" s="7">
        <v>0</v>
      </c>
    </row>
    <row r="248" spans="1:8" x14ac:dyDescent="0.25">
      <c r="A248" s="6">
        <v>42767</v>
      </c>
      <c r="B248" s="4" t="s">
        <v>868</v>
      </c>
      <c r="C248" s="4" t="s">
        <v>1138</v>
      </c>
      <c r="D248" s="4" t="s">
        <v>1607</v>
      </c>
      <c r="E248" s="4" t="s">
        <v>1140</v>
      </c>
      <c r="F248" s="7">
        <v>217.5</v>
      </c>
      <c r="G248" s="7">
        <v>217.5</v>
      </c>
      <c r="H248" s="7">
        <v>0</v>
      </c>
    </row>
    <row r="249" spans="1:8" x14ac:dyDescent="0.25">
      <c r="A249" s="6">
        <v>42767</v>
      </c>
      <c r="B249" s="4" t="s">
        <v>727</v>
      </c>
      <c r="C249" s="4" t="s">
        <v>1138</v>
      </c>
      <c r="D249" s="4" t="s">
        <v>1608</v>
      </c>
      <c r="E249" s="4" t="s">
        <v>1140</v>
      </c>
      <c r="F249" s="7">
        <v>75</v>
      </c>
      <c r="G249" s="7">
        <v>75</v>
      </c>
      <c r="H249" s="7">
        <v>0</v>
      </c>
    </row>
    <row r="250" spans="1:8" x14ac:dyDescent="0.25">
      <c r="A250" s="6">
        <v>42767</v>
      </c>
      <c r="B250" s="4" t="s">
        <v>727</v>
      </c>
      <c r="C250" s="4" t="s">
        <v>1138</v>
      </c>
      <c r="D250" s="4" t="s">
        <v>1608</v>
      </c>
      <c r="E250" s="4" t="s">
        <v>1140</v>
      </c>
      <c r="F250" s="7">
        <v>925</v>
      </c>
      <c r="G250" s="7">
        <v>925</v>
      </c>
      <c r="H250" s="7">
        <v>0</v>
      </c>
    </row>
    <row r="251" spans="1:8" x14ac:dyDescent="0.25">
      <c r="A251" s="6">
        <v>42769</v>
      </c>
      <c r="B251" s="4" t="s">
        <v>676</v>
      </c>
      <c r="C251" s="4" t="s">
        <v>1138</v>
      </c>
      <c r="D251" s="4" t="s">
        <v>1609</v>
      </c>
      <c r="E251" s="4" t="s">
        <v>1140</v>
      </c>
      <c r="F251" s="7">
        <v>227.5</v>
      </c>
      <c r="G251" s="7">
        <v>227.5</v>
      </c>
      <c r="H251" s="7">
        <v>0</v>
      </c>
    </row>
    <row r="252" spans="1:8" x14ac:dyDescent="0.25">
      <c r="A252" s="6">
        <v>42769</v>
      </c>
      <c r="B252" s="4" t="s">
        <v>676</v>
      </c>
      <c r="C252" s="4" t="s">
        <v>1138</v>
      </c>
      <c r="D252" s="4" t="s">
        <v>1609</v>
      </c>
      <c r="E252" s="4" t="s">
        <v>1140</v>
      </c>
      <c r="F252" s="7">
        <v>3577.5</v>
      </c>
      <c r="G252" s="7">
        <v>3577.5</v>
      </c>
      <c r="H252" s="7">
        <v>0</v>
      </c>
    </row>
    <row r="253" spans="1:8" x14ac:dyDescent="0.25">
      <c r="A253" s="6">
        <v>42773</v>
      </c>
      <c r="B253" s="4" t="s">
        <v>678</v>
      </c>
      <c r="C253" s="4" t="s">
        <v>1138</v>
      </c>
      <c r="D253" s="4" t="s">
        <v>1610</v>
      </c>
      <c r="E253" s="4" t="s">
        <v>1140</v>
      </c>
      <c r="F253" s="7">
        <v>6.25</v>
      </c>
      <c r="G253" s="7">
        <v>6.25</v>
      </c>
      <c r="H253" s="7">
        <v>0</v>
      </c>
    </row>
    <row r="254" spans="1:8" x14ac:dyDescent="0.25">
      <c r="A254" s="6">
        <v>42773</v>
      </c>
      <c r="B254" s="4" t="s">
        <v>678</v>
      </c>
      <c r="C254" s="4" t="s">
        <v>1138</v>
      </c>
      <c r="D254" s="4" t="s">
        <v>1610</v>
      </c>
      <c r="E254" s="4" t="s">
        <v>1140</v>
      </c>
      <c r="F254" s="7">
        <v>12.36</v>
      </c>
      <c r="G254" s="7">
        <v>12.36</v>
      </c>
      <c r="H254" s="7">
        <v>0</v>
      </c>
    </row>
    <row r="255" spans="1:8" x14ac:dyDescent="0.25">
      <c r="A255" s="6">
        <v>42774</v>
      </c>
      <c r="B255" s="4" t="s">
        <v>1611</v>
      </c>
      <c r="C255" s="4" t="s">
        <v>1138</v>
      </c>
      <c r="D255" s="4" t="s">
        <v>1612</v>
      </c>
      <c r="E255" s="4" t="s">
        <v>1140</v>
      </c>
      <c r="F255" s="7">
        <v>-75</v>
      </c>
      <c r="G255" s="7">
        <v>-75</v>
      </c>
      <c r="H255" s="7">
        <v>0</v>
      </c>
    </row>
    <row r="256" spans="1:8" x14ac:dyDescent="0.25">
      <c r="A256" s="6">
        <v>42774</v>
      </c>
      <c r="B256" s="4" t="s">
        <v>1611</v>
      </c>
      <c r="C256" s="4" t="s">
        <v>1138</v>
      </c>
      <c r="D256" s="4" t="s">
        <v>1612</v>
      </c>
      <c r="E256" s="4" t="s">
        <v>1140</v>
      </c>
      <c r="F256" s="7">
        <v>-19.25</v>
      </c>
      <c r="G256" s="7">
        <v>-19.25</v>
      </c>
      <c r="H256" s="7">
        <v>0</v>
      </c>
    </row>
    <row r="257" spans="1:8" x14ac:dyDescent="0.25">
      <c r="A257" s="6">
        <v>42774</v>
      </c>
      <c r="B257" s="4" t="s">
        <v>1613</v>
      </c>
      <c r="C257" s="4" t="s">
        <v>1138</v>
      </c>
      <c r="D257" s="4" t="s">
        <v>1614</v>
      </c>
      <c r="E257" s="4" t="s">
        <v>1140</v>
      </c>
      <c r="F257" s="7">
        <v>-2520</v>
      </c>
      <c r="G257" s="7">
        <v>-2520</v>
      </c>
      <c r="H257" s="7">
        <v>0</v>
      </c>
    </row>
    <row r="258" spans="1:8" x14ac:dyDescent="0.25">
      <c r="A258" s="6">
        <v>42774</v>
      </c>
      <c r="B258" s="4" t="s">
        <v>1615</v>
      </c>
      <c r="C258" s="4" t="s">
        <v>1138</v>
      </c>
      <c r="D258" s="4" t="s">
        <v>1616</v>
      </c>
      <c r="E258" s="4" t="s">
        <v>1140</v>
      </c>
      <c r="F258" s="7">
        <v>-789.75</v>
      </c>
      <c r="G258" s="7">
        <v>-789.75</v>
      </c>
      <c r="H258" s="7">
        <v>0</v>
      </c>
    </row>
    <row r="259" spans="1:8" x14ac:dyDescent="0.25">
      <c r="A259" s="6">
        <v>42774</v>
      </c>
      <c r="B259" s="4" t="s">
        <v>1615</v>
      </c>
      <c r="C259" s="4" t="s">
        <v>1138</v>
      </c>
      <c r="D259" s="4" t="s">
        <v>1616</v>
      </c>
      <c r="E259" s="4" t="s">
        <v>1140</v>
      </c>
      <c r="F259" s="7">
        <v>-50</v>
      </c>
      <c r="G259" s="7">
        <v>-50</v>
      </c>
      <c r="H259" s="7">
        <v>0</v>
      </c>
    </row>
    <row r="260" spans="1:8" x14ac:dyDescent="0.25">
      <c r="A260" s="6">
        <v>42774</v>
      </c>
      <c r="B260" s="4" t="s">
        <v>1617</v>
      </c>
      <c r="C260" s="4" t="s">
        <v>1138</v>
      </c>
      <c r="D260" s="4" t="s">
        <v>1618</v>
      </c>
      <c r="E260" s="4" t="s">
        <v>1140</v>
      </c>
      <c r="F260" s="7">
        <v>-925</v>
      </c>
      <c r="G260" s="7">
        <v>-925</v>
      </c>
      <c r="H260" s="7">
        <v>0</v>
      </c>
    </row>
    <row r="261" spans="1:8" x14ac:dyDescent="0.25">
      <c r="A261" s="6">
        <v>42774</v>
      </c>
      <c r="B261" s="4" t="s">
        <v>1617</v>
      </c>
      <c r="C261" s="4" t="s">
        <v>1138</v>
      </c>
      <c r="D261" s="4" t="s">
        <v>1618</v>
      </c>
      <c r="E261" s="4" t="s">
        <v>1140</v>
      </c>
      <c r="F261" s="7">
        <v>-75</v>
      </c>
      <c r="G261" s="7">
        <v>-75</v>
      </c>
      <c r="H261" s="7">
        <v>0</v>
      </c>
    </row>
    <row r="262" spans="1:8" x14ac:dyDescent="0.25">
      <c r="A262" s="6">
        <v>42774</v>
      </c>
      <c r="B262" s="4" t="s">
        <v>1619</v>
      </c>
      <c r="C262" s="4" t="s">
        <v>1138</v>
      </c>
      <c r="D262" s="4" t="s">
        <v>1620</v>
      </c>
      <c r="E262" s="4" t="s">
        <v>1140</v>
      </c>
      <c r="F262" s="7">
        <v>-360</v>
      </c>
      <c r="G262" s="7">
        <v>-360</v>
      </c>
      <c r="H262" s="7">
        <v>0</v>
      </c>
    </row>
    <row r="263" spans="1:8" x14ac:dyDescent="0.25">
      <c r="A263" s="6">
        <v>42774</v>
      </c>
      <c r="B263" s="4" t="s">
        <v>1619</v>
      </c>
      <c r="C263" s="4" t="s">
        <v>1138</v>
      </c>
      <c r="D263" s="4" t="s">
        <v>1620</v>
      </c>
      <c r="E263" s="4" t="s">
        <v>1140</v>
      </c>
      <c r="F263" s="7">
        <v>-85</v>
      </c>
      <c r="G263" s="7">
        <v>-85</v>
      </c>
      <c r="H263" s="7">
        <v>0</v>
      </c>
    </row>
    <row r="264" spans="1:8" x14ac:dyDescent="0.25">
      <c r="A264" s="6">
        <v>42774</v>
      </c>
      <c r="B264" s="4" t="s">
        <v>1621</v>
      </c>
      <c r="C264" s="4" t="s">
        <v>1138</v>
      </c>
      <c r="D264" s="4" t="s">
        <v>1622</v>
      </c>
      <c r="E264" s="4" t="s">
        <v>1140</v>
      </c>
      <c r="F264" s="7">
        <v>-1452.5</v>
      </c>
      <c r="G264" s="7">
        <v>-1452.5</v>
      </c>
      <c r="H264" s="7">
        <v>0</v>
      </c>
    </row>
    <row r="265" spans="1:8" x14ac:dyDescent="0.25">
      <c r="A265" s="6">
        <v>42774</v>
      </c>
      <c r="B265" s="4" t="s">
        <v>1623</v>
      </c>
      <c r="C265" s="4" t="s">
        <v>1138</v>
      </c>
      <c r="D265" s="4" t="s">
        <v>1624</v>
      </c>
      <c r="E265" s="4" t="s">
        <v>1140</v>
      </c>
      <c r="F265" s="7">
        <v>-71.400000000000006</v>
      </c>
      <c r="G265" s="7">
        <v>-71.400000000000006</v>
      </c>
      <c r="H265" s="7">
        <v>0</v>
      </c>
    </row>
    <row r="266" spans="1:8" x14ac:dyDescent="0.25">
      <c r="A266" s="6">
        <v>42774</v>
      </c>
      <c r="B266" s="4" t="s">
        <v>1625</v>
      </c>
      <c r="C266" s="4" t="s">
        <v>1138</v>
      </c>
      <c r="D266" s="4" t="s">
        <v>1626</v>
      </c>
      <c r="E266" s="4" t="s">
        <v>1140</v>
      </c>
      <c r="F266" s="7">
        <v>-3577.5</v>
      </c>
      <c r="G266" s="7">
        <v>-3577.5</v>
      </c>
      <c r="H266" s="7">
        <v>0</v>
      </c>
    </row>
    <row r="267" spans="1:8" x14ac:dyDescent="0.25">
      <c r="A267" s="6">
        <v>42774</v>
      </c>
      <c r="B267" s="4" t="s">
        <v>1625</v>
      </c>
      <c r="C267" s="4" t="s">
        <v>1138</v>
      </c>
      <c r="D267" s="4" t="s">
        <v>1626</v>
      </c>
      <c r="E267" s="4" t="s">
        <v>1140</v>
      </c>
      <c r="F267" s="7">
        <v>-227.5</v>
      </c>
      <c r="G267" s="7">
        <v>-227.5</v>
      </c>
      <c r="H267" s="7">
        <v>0</v>
      </c>
    </row>
    <row r="268" spans="1:8" x14ac:dyDescent="0.25">
      <c r="A268" s="6">
        <v>42774</v>
      </c>
      <c r="B268" s="4" t="s">
        <v>1627</v>
      </c>
      <c r="C268" s="4" t="s">
        <v>1138</v>
      </c>
      <c r="D268" s="4" t="s">
        <v>1628</v>
      </c>
      <c r="E268" s="4" t="s">
        <v>1140</v>
      </c>
      <c r="F268" s="7">
        <v>-12.36</v>
      </c>
      <c r="G268" s="7">
        <v>-12.36</v>
      </c>
      <c r="H268" s="7">
        <v>0</v>
      </c>
    </row>
    <row r="269" spans="1:8" x14ac:dyDescent="0.25">
      <c r="A269" s="6">
        <v>42774</v>
      </c>
      <c r="B269" s="4" t="s">
        <v>1627</v>
      </c>
      <c r="C269" s="4" t="s">
        <v>1138</v>
      </c>
      <c r="D269" s="4" t="s">
        <v>1628</v>
      </c>
      <c r="E269" s="4" t="s">
        <v>1140</v>
      </c>
      <c r="F269" s="7">
        <v>-6.25</v>
      </c>
      <c r="G269" s="7">
        <v>-6.25</v>
      </c>
      <c r="H269" s="7">
        <v>0</v>
      </c>
    </row>
    <row r="270" spans="1:8" x14ac:dyDescent="0.25">
      <c r="A270" s="6">
        <v>42774</v>
      </c>
      <c r="B270" s="4" t="s">
        <v>724</v>
      </c>
      <c r="C270" s="4" t="s">
        <v>1138</v>
      </c>
      <c r="D270" s="4" t="s">
        <v>1629</v>
      </c>
      <c r="E270" s="4" t="s">
        <v>1140</v>
      </c>
      <c r="F270" s="7">
        <v>75</v>
      </c>
      <c r="G270" s="7">
        <v>75</v>
      </c>
      <c r="H270" s="7">
        <v>0</v>
      </c>
    </row>
    <row r="271" spans="1:8" x14ac:dyDescent="0.25">
      <c r="A271" s="6">
        <v>42775</v>
      </c>
      <c r="B271" s="4" t="s">
        <v>1630</v>
      </c>
      <c r="C271" s="4" t="s">
        <v>1138</v>
      </c>
      <c r="D271" s="4" t="s">
        <v>1631</v>
      </c>
      <c r="E271" s="4" t="s">
        <v>1140</v>
      </c>
      <c r="F271" s="7">
        <v>-435.75</v>
      </c>
      <c r="G271" s="7">
        <v>-435.75</v>
      </c>
      <c r="H271" s="7">
        <v>0</v>
      </c>
    </row>
    <row r="272" spans="1:8" x14ac:dyDescent="0.25">
      <c r="A272" s="6">
        <v>42775</v>
      </c>
      <c r="B272" s="4" t="s">
        <v>1632</v>
      </c>
      <c r="C272" s="4" t="s">
        <v>1138</v>
      </c>
      <c r="D272" s="4" t="s">
        <v>1633</v>
      </c>
      <c r="E272" s="4" t="s">
        <v>1140</v>
      </c>
      <c r="F272" s="7">
        <v>-4710</v>
      </c>
      <c r="G272" s="7">
        <v>-4710</v>
      </c>
      <c r="H272" s="7">
        <v>0</v>
      </c>
    </row>
    <row r="273" spans="1:8" x14ac:dyDescent="0.25">
      <c r="A273" s="6">
        <v>42775</v>
      </c>
      <c r="B273" s="4" t="s">
        <v>1632</v>
      </c>
      <c r="C273" s="4" t="s">
        <v>1138</v>
      </c>
      <c r="D273" s="4" t="s">
        <v>1633</v>
      </c>
      <c r="E273" s="4" t="s">
        <v>1140</v>
      </c>
      <c r="F273" s="7">
        <v>-1387.5</v>
      </c>
      <c r="G273" s="7">
        <v>-1387.5</v>
      </c>
      <c r="H273" s="7">
        <v>0</v>
      </c>
    </row>
    <row r="274" spans="1:8" x14ac:dyDescent="0.25">
      <c r="A274" s="6">
        <v>42775</v>
      </c>
      <c r="B274" s="4" t="s">
        <v>1634</v>
      </c>
      <c r="C274" s="4" t="s">
        <v>1138</v>
      </c>
      <c r="D274" s="4" t="s">
        <v>1635</v>
      </c>
      <c r="E274" s="4" t="s">
        <v>1140</v>
      </c>
      <c r="F274" s="7">
        <v>227.5</v>
      </c>
      <c r="G274" s="7">
        <v>227.5</v>
      </c>
      <c r="H274" s="7">
        <v>0</v>
      </c>
    </row>
    <row r="275" spans="1:8" x14ac:dyDescent="0.25">
      <c r="A275" s="6">
        <v>42775</v>
      </c>
      <c r="B275" s="4" t="s">
        <v>1634</v>
      </c>
      <c r="C275" s="4" t="s">
        <v>1138</v>
      </c>
      <c r="D275" s="4" t="s">
        <v>1635</v>
      </c>
      <c r="E275" s="4" t="s">
        <v>1140</v>
      </c>
      <c r="F275" s="7">
        <v>3577.5</v>
      </c>
      <c r="G275" s="7">
        <v>3577.5</v>
      </c>
      <c r="H275" s="7">
        <v>0</v>
      </c>
    </row>
    <row r="276" spans="1:8" x14ac:dyDescent="0.25">
      <c r="A276" s="6">
        <v>42775</v>
      </c>
      <c r="B276" s="4" t="s">
        <v>1636</v>
      </c>
      <c r="C276" s="4" t="s">
        <v>1138</v>
      </c>
      <c r="D276" s="4" t="s">
        <v>1637</v>
      </c>
      <c r="E276" s="4" t="s">
        <v>1140</v>
      </c>
      <c r="F276" s="7">
        <v>93.75</v>
      </c>
      <c r="G276" s="7">
        <v>93.75</v>
      </c>
      <c r="H276" s="7">
        <v>0</v>
      </c>
    </row>
    <row r="277" spans="1:8" x14ac:dyDescent="0.25">
      <c r="A277" s="6">
        <v>42775</v>
      </c>
      <c r="B277" s="4" t="s">
        <v>1636</v>
      </c>
      <c r="C277" s="4" t="s">
        <v>1138</v>
      </c>
      <c r="D277" s="4" t="s">
        <v>1637</v>
      </c>
      <c r="E277" s="4" t="s">
        <v>1140</v>
      </c>
      <c r="F277" s="7">
        <v>2472</v>
      </c>
      <c r="G277" s="7">
        <v>2472</v>
      </c>
      <c r="H277" s="7">
        <v>0</v>
      </c>
    </row>
    <row r="278" spans="1:8" x14ac:dyDescent="0.25">
      <c r="A278" s="6">
        <v>42775</v>
      </c>
      <c r="B278" s="4" t="s">
        <v>677</v>
      </c>
      <c r="C278" s="4" t="s">
        <v>1138</v>
      </c>
      <c r="D278" s="4" t="s">
        <v>1638</v>
      </c>
      <c r="E278" s="4" t="s">
        <v>1140</v>
      </c>
      <c r="F278" s="7">
        <v>435.75</v>
      </c>
      <c r="G278" s="7">
        <v>435.75</v>
      </c>
      <c r="H278" s="7">
        <v>0</v>
      </c>
    </row>
    <row r="279" spans="1:8" x14ac:dyDescent="0.25">
      <c r="A279" s="6">
        <v>42775</v>
      </c>
      <c r="B279" s="4" t="s">
        <v>723</v>
      </c>
      <c r="C279" s="4" t="s">
        <v>1138</v>
      </c>
      <c r="D279" s="4" t="s">
        <v>1639</v>
      </c>
      <c r="E279" s="4" t="s">
        <v>1140</v>
      </c>
      <c r="F279" s="7">
        <v>75</v>
      </c>
      <c r="G279" s="7">
        <v>75</v>
      </c>
      <c r="H279" s="7">
        <v>0</v>
      </c>
    </row>
    <row r="280" spans="1:8" x14ac:dyDescent="0.25">
      <c r="A280" s="6">
        <v>42775</v>
      </c>
      <c r="B280" s="4" t="s">
        <v>723</v>
      </c>
      <c r="C280" s="4" t="s">
        <v>1138</v>
      </c>
      <c r="D280" s="4" t="s">
        <v>1639</v>
      </c>
      <c r="E280" s="4" t="s">
        <v>1140</v>
      </c>
      <c r="F280" s="7">
        <v>1350</v>
      </c>
      <c r="G280" s="7">
        <v>1350</v>
      </c>
      <c r="H280" s="7">
        <v>0</v>
      </c>
    </row>
    <row r="281" spans="1:8" x14ac:dyDescent="0.25">
      <c r="A281" s="6">
        <v>42775</v>
      </c>
      <c r="B281" s="4" t="s">
        <v>983</v>
      </c>
      <c r="C281" s="4" t="s">
        <v>1138</v>
      </c>
      <c r="D281" s="4" t="s">
        <v>1640</v>
      </c>
      <c r="E281" s="4" t="s">
        <v>1140</v>
      </c>
      <c r="F281" s="7">
        <v>129.81</v>
      </c>
      <c r="G281" s="7">
        <v>129.81</v>
      </c>
      <c r="H281" s="7">
        <v>0</v>
      </c>
    </row>
    <row r="282" spans="1:8" x14ac:dyDescent="0.25">
      <c r="A282" s="6">
        <v>42775</v>
      </c>
      <c r="B282" s="4" t="s">
        <v>655</v>
      </c>
      <c r="C282" s="4" t="s">
        <v>1138</v>
      </c>
      <c r="D282" s="4" t="s">
        <v>1641</v>
      </c>
      <c r="E282" s="4" t="s">
        <v>1140</v>
      </c>
      <c r="F282" s="7">
        <v>-3577.5</v>
      </c>
      <c r="G282" s="7">
        <v>-3577.5</v>
      </c>
      <c r="H282" s="7">
        <v>0</v>
      </c>
    </row>
    <row r="283" spans="1:8" x14ac:dyDescent="0.25">
      <c r="A283" s="6">
        <v>42775</v>
      </c>
      <c r="B283" s="4" t="s">
        <v>655</v>
      </c>
      <c r="C283" s="4" t="s">
        <v>1138</v>
      </c>
      <c r="D283" s="4" t="s">
        <v>1641</v>
      </c>
      <c r="E283" s="4" t="s">
        <v>1140</v>
      </c>
      <c r="F283" s="7">
        <v>-227.5</v>
      </c>
      <c r="G283" s="7">
        <v>-227.5</v>
      </c>
      <c r="H283" s="7">
        <v>0</v>
      </c>
    </row>
    <row r="284" spans="1:8" x14ac:dyDescent="0.25">
      <c r="A284" s="6">
        <v>42775</v>
      </c>
      <c r="B284" s="4" t="s">
        <v>670</v>
      </c>
      <c r="C284" s="4" t="s">
        <v>1138</v>
      </c>
      <c r="D284" s="4" t="s">
        <v>1642</v>
      </c>
      <c r="E284" s="4" t="s">
        <v>1140</v>
      </c>
      <c r="F284" s="7">
        <v>1387.5</v>
      </c>
      <c r="G284" s="7">
        <v>1387.5</v>
      </c>
      <c r="H284" s="7">
        <v>0</v>
      </c>
    </row>
    <row r="285" spans="1:8" x14ac:dyDescent="0.25">
      <c r="A285" s="6">
        <v>42775</v>
      </c>
      <c r="B285" s="4" t="s">
        <v>670</v>
      </c>
      <c r="C285" s="4" t="s">
        <v>1138</v>
      </c>
      <c r="D285" s="4" t="s">
        <v>1642</v>
      </c>
      <c r="E285" s="4" t="s">
        <v>1140</v>
      </c>
      <c r="F285" s="7">
        <v>4710</v>
      </c>
      <c r="G285" s="7">
        <v>4710</v>
      </c>
      <c r="H285" s="7">
        <v>0</v>
      </c>
    </row>
    <row r="286" spans="1:8" x14ac:dyDescent="0.25">
      <c r="A286" s="6">
        <v>42775</v>
      </c>
      <c r="B286" s="4" t="s">
        <v>649</v>
      </c>
      <c r="C286" s="4" t="s">
        <v>1138</v>
      </c>
      <c r="D286" s="4" t="s">
        <v>1643</v>
      </c>
      <c r="E286" s="4" t="s">
        <v>1140</v>
      </c>
      <c r="F286" s="7">
        <v>-2472</v>
      </c>
      <c r="G286" s="7">
        <v>-2472</v>
      </c>
      <c r="H286" s="7">
        <v>0</v>
      </c>
    </row>
    <row r="287" spans="1:8" x14ac:dyDescent="0.25">
      <c r="A287" s="6">
        <v>42775</v>
      </c>
      <c r="B287" s="4" t="s">
        <v>649</v>
      </c>
      <c r="C287" s="4" t="s">
        <v>1138</v>
      </c>
      <c r="D287" s="4" t="s">
        <v>1643</v>
      </c>
      <c r="E287" s="4" t="s">
        <v>1140</v>
      </c>
      <c r="F287" s="7">
        <v>-93.75</v>
      </c>
      <c r="G287" s="7">
        <v>-93.75</v>
      </c>
      <c r="H287" s="7">
        <v>0</v>
      </c>
    </row>
    <row r="288" spans="1:8" x14ac:dyDescent="0.25">
      <c r="A288" s="6">
        <v>42776</v>
      </c>
      <c r="B288" s="4" t="s">
        <v>1644</v>
      </c>
      <c r="C288" s="4" t="s">
        <v>1138</v>
      </c>
      <c r="D288" s="4" t="s">
        <v>1645</v>
      </c>
      <c r="E288" s="4" t="s">
        <v>1140</v>
      </c>
      <c r="F288" s="7">
        <v>-1350</v>
      </c>
      <c r="G288" s="7">
        <v>-1350</v>
      </c>
      <c r="H288" s="7">
        <v>0</v>
      </c>
    </row>
    <row r="289" spans="1:8" x14ac:dyDescent="0.25">
      <c r="A289" s="6">
        <v>42776</v>
      </c>
      <c r="B289" s="4" t="s">
        <v>1644</v>
      </c>
      <c r="C289" s="4" t="s">
        <v>1138</v>
      </c>
      <c r="D289" s="4" t="s">
        <v>1645</v>
      </c>
      <c r="E289" s="4" t="s">
        <v>1140</v>
      </c>
      <c r="F289" s="7">
        <v>-75</v>
      </c>
      <c r="G289" s="7">
        <v>-75</v>
      </c>
      <c r="H289" s="7">
        <v>0</v>
      </c>
    </row>
    <row r="290" spans="1:8" x14ac:dyDescent="0.25">
      <c r="A290" s="6">
        <v>42776</v>
      </c>
      <c r="B290" s="4" t="s">
        <v>1646</v>
      </c>
      <c r="C290" s="4" t="s">
        <v>1138</v>
      </c>
      <c r="D290" s="4" t="s">
        <v>1647</v>
      </c>
      <c r="E290" s="4" t="s">
        <v>1140</v>
      </c>
      <c r="F290" s="7">
        <v>-1774.5</v>
      </c>
      <c r="G290" s="7">
        <v>-1774.5</v>
      </c>
      <c r="H290" s="7">
        <v>0</v>
      </c>
    </row>
    <row r="291" spans="1:8" x14ac:dyDescent="0.25">
      <c r="A291" s="6">
        <v>42776</v>
      </c>
      <c r="B291" s="4" t="s">
        <v>1648</v>
      </c>
      <c r="C291" s="4" t="s">
        <v>1138</v>
      </c>
      <c r="D291" s="4" t="s">
        <v>1649</v>
      </c>
      <c r="E291" s="4" t="s">
        <v>1140</v>
      </c>
      <c r="F291" s="7">
        <v>-848.25</v>
      </c>
      <c r="G291" s="7">
        <v>-848.25</v>
      </c>
      <c r="H291" s="7">
        <v>0</v>
      </c>
    </row>
    <row r="292" spans="1:8" x14ac:dyDescent="0.25">
      <c r="A292" s="6">
        <v>42776</v>
      </c>
      <c r="B292" s="4" t="s">
        <v>1650</v>
      </c>
      <c r="C292" s="4" t="s">
        <v>1138</v>
      </c>
      <c r="D292" s="4" t="s">
        <v>1651</v>
      </c>
      <c r="E292" s="4" t="s">
        <v>1140</v>
      </c>
      <c r="F292" s="7">
        <v>-129.81</v>
      </c>
      <c r="G292" s="7">
        <v>-129.81</v>
      </c>
      <c r="H292" s="7">
        <v>0</v>
      </c>
    </row>
    <row r="293" spans="1:8" x14ac:dyDescent="0.25">
      <c r="A293" s="6">
        <v>42776</v>
      </c>
      <c r="B293" s="4" t="s">
        <v>1652</v>
      </c>
      <c r="C293" s="4" t="s">
        <v>1138</v>
      </c>
      <c r="D293" s="4" t="s">
        <v>1653</v>
      </c>
      <c r="E293" s="4" t="s">
        <v>1140</v>
      </c>
      <c r="F293" s="7">
        <v>-1854</v>
      </c>
      <c r="G293" s="7">
        <v>-1854</v>
      </c>
      <c r="H293" s="7">
        <v>0</v>
      </c>
    </row>
    <row r="294" spans="1:8" x14ac:dyDescent="0.25">
      <c r="A294" s="6">
        <v>42776</v>
      </c>
      <c r="B294" s="4" t="s">
        <v>1652</v>
      </c>
      <c r="C294" s="4" t="s">
        <v>1138</v>
      </c>
      <c r="D294" s="4" t="s">
        <v>1653</v>
      </c>
      <c r="E294" s="4" t="s">
        <v>1140</v>
      </c>
      <c r="F294" s="7">
        <v>-1125</v>
      </c>
      <c r="G294" s="7">
        <v>-1125</v>
      </c>
      <c r="H294" s="7">
        <v>0</v>
      </c>
    </row>
    <row r="295" spans="1:8" x14ac:dyDescent="0.25">
      <c r="A295" s="6">
        <v>42776</v>
      </c>
      <c r="B295" s="4" t="s">
        <v>767</v>
      </c>
      <c r="C295" s="4" t="s">
        <v>1138</v>
      </c>
      <c r="D295" s="4" t="s">
        <v>1654</v>
      </c>
      <c r="E295" s="4" t="s">
        <v>1140</v>
      </c>
      <c r="F295" s="7">
        <v>1125</v>
      </c>
      <c r="G295" s="7">
        <v>1125</v>
      </c>
      <c r="H295" s="7">
        <v>0</v>
      </c>
    </row>
    <row r="296" spans="1:8" x14ac:dyDescent="0.25">
      <c r="A296" s="6">
        <v>42776</v>
      </c>
      <c r="B296" s="4" t="s">
        <v>767</v>
      </c>
      <c r="C296" s="4" t="s">
        <v>1138</v>
      </c>
      <c r="D296" s="4" t="s">
        <v>1654</v>
      </c>
      <c r="E296" s="4" t="s">
        <v>1140</v>
      </c>
      <c r="F296" s="7">
        <v>1854</v>
      </c>
      <c r="G296" s="7">
        <v>1854</v>
      </c>
      <c r="H296" s="7">
        <v>0</v>
      </c>
    </row>
    <row r="297" spans="1:8" x14ac:dyDescent="0.25">
      <c r="A297" s="6">
        <v>42779</v>
      </c>
      <c r="B297" s="4" t="s">
        <v>1655</v>
      </c>
      <c r="C297" s="4" t="s">
        <v>1138</v>
      </c>
      <c r="D297" s="4" t="s">
        <v>1656</v>
      </c>
      <c r="E297" s="4" t="s">
        <v>1140</v>
      </c>
      <c r="F297" s="7">
        <v>-375</v>
      </c>
      <c r="G297" s="7">
        <v>-375</v>
      </c>
      <c r="H297" s="7">
        <v>0</v>
      </c>
    </row>
    <row r="298" spans="1:8" x14ac:dyDescent="0.25">
      <c r="A298" s="6">
        <v>42779</v>
      </c>
      <c r="B298" s="4" t="s">
        <v>1657</v>
      </c>
      <c r="C298" s="4" t="s">
        <v>1138</v>
      </c>
      <c r="D298" s="4" t="s">
        <v>1658</v>
      </c>
      <c r="E298" s="4" t="s">
        <v>1140</v>
      </c>
      <c r="F298" s="7">
        <v>75</v>
      </c>
      <c r="G298" s="7">
        <v>75</v>
      </c>
      <c r="H298" s="7">
        <v>0</v>
      </c>
    </row>
    <row r="299" spans="1:8" x14ac:dyDescent="0.25">
      <c r="A299" s="6">
        <v>42779</v>
      </c>
      <c r="B299" s="4" t="s">
        <v>657</v>
      </c>
      <c r="C299" s="4" t="s">
        <v>1138</v>
      </c>
      <c r="D299" s="4" t="s">
        <v>1659</v>
      </c>
      <c r="E299" s="4" t="s">
        <v>1140</v>
      </c>
      <c r="F299" s="7">
        <v>-75</v>
      </c>
      <c r="G299" s="7">
        <v>-75</v>
      </c>
      <c r="H299" s="7">
        <v>0</v>
      </c>
    </row>
    <row r="300" spans="1:8" x14ac:dyDescent="0.25">
      <c r="A300" s="6">
        <v>42779</v>
      </c>
      <c r="B300" s="4" t="s">
        <v>733</v>
      </c>
      <c r="C300" s="4" t="s">
        <v>1138</v>
      </c>
      <c r="D300" s="4" t="s">
        <v>1660</v>
      </c>
      <c r="E300" s="4" t="s">
        <v>1140</v>
      </c>
      <c r="F300" s="7">
        <v>375</v>
      </c>
      <c r="G300" s="7">
        <v>375</v>
      </c>
      <c r="H300" s="7">
        <v>0</v>
      </c>
    </row>
    <row r="301" spans="1:8" x14ac:dyDescent="0.25">
      <c r="A301" s="6">
        <v>42779</v>
      </c>
      <c r="B301" s="4" t="s">
        <v>1005</v>
      </c>
      <c r="C301" s="4" t="s">
        <v>1138</v>
      </c>
      <c r="D301" s="4" t="s">
        <v>1661</v>
      </c>
      <c r="E301" s="4" t="s">
        <v>1140</v>
      </c>
      <c r="F301" s="7">
        <v>2115.75</v>
      </c>
      <c r="G301" s="7">
        <v>2115.75</v>
      </c>
      <c r="H301" s="7">
        <v>0</v>
      </c>
    </row>
    <row r="302" spans="1:8" x14ac:dyDescent="0.25">
      <c r="A302" s="6">
        <v>42779</v>
      </c>
      <c r="B302" s="4" t="s">
        <v>977</v>
      </c>
      <c r="C302" s="4" t="s">
        <v>1138</v>
      </c>
      <c r="D302" s="4" t="s">
        <v>1662</v>
      </c>
      <c r="E302" s="4" t="s">
        <v>1140</v>
      </c>
      <c r="F302" s="7">
        <v>680</v>
      </c>
      <c r="G302" s="7">
        <v>680</v>
      </c>
      <c r="H302" s="7">
        <v>0</v>
      </c>
    </row>
    <row r="303" spans="1:8" x14ac:dyDescent="0.25">
      <c r="A303" s="6">
        <v>42780</v>
      </c>
      <c r="B303" s="4" t="s">
        <v>1663</v>
      </c>
      <c r="C303" s="4" t="s">
        <v>1138</v>
      </c>
      <c r="D303" s="4" t="s">
        <v>1664</v>
      </c>
      <c r="E303" s="4" t="s">
        <v>1140</v>
      </c>
      <c r="F303" s="7">
        <v>-900</v>
      </c>
      <c r="G303" s="7">
        <v>-900</v>
      </c>
      <c r="H303" s="7">
        <v>0</v>
      </c>
    </row>
    <row r="304" spans="1:8" x14ac:dyDescent="0.25">
      <c r="A304" s="6">
        <v>42780</v>
      </c>
      <c r="B304" s="4" t="s">
        <v>1663</v>
      </c>
      <c r="C304" s="4" t="s">
        <v>1138</v>
      </c>
      <c r="D304" s="4" t="s">
        <v>1664</v>
      </c>
      <c r="E304" s="4" t="s">
        <v>1140</v>
      </c>
      <c r="F304" s="7">
        <v>-157.92000000000002</v>
      </c>
      <c r="G304" s="7">
        <v>-157.92000000000002</v>
      </c>
      <c r="H304" s="7">
        <v>0</v>
      </c>
    </row>
    <row r="305" spans="1:8" x14ac:dyDescent="0.25">
      <c r="A305" s="6">
        <v>42780</v>
      </c>
      <c r="B305" s="4" t="s">
        <v>1663</v>
      </c>
      <c r="C305" s="4" t="s">
        <v>1138</v>
      </c>
      <c r="D305" s="4" t="s">
        <v>1664</v>
      </c>
      <c r="E305" s="4" t="s">
        <v>1140</v>
      </c>
      <c r="F305" s="7">
        <v>-80</v>
      </c>
      <c r="G305" s="7">
        <v>-80</v>
      </c>
      <c r="H305" s="7">
        <v>0</v>
      </c>
    </row>
    <row r="306" spans="1:8" x14ac:dyDescent="0.25">
      <c r="A306" s="6">
        <v>42780</v>
      </c>
      <c r="B306" s="4" t="s">
        <v>1665</v>
      </c>
      <c r="C306" s="4" t="s">
        <v>1138</v>
      </c>
      <c r="D306" s="4" t="s">
        <v>1666</v>
      </c>
      <c r="E306" s="4" t="s">
        <v>1140</v>
      </c>
      <c r="F306" s="7">
        <v>-680</v>
      </c>
      <c r="G306" s="7">
        <v>-680</v>
      </c>
      <c r="H306" s="7">
        <v>0</v>
      </c>
    </row>
    <row r="307" spans="1:8" x14ac:dyDescent="0.25">
      <c r="A307" s="6">
        <v>42780</v>
      </c>
      <c r="B307" s="4" t="s">
        <v>1667</v>
      </c>
      <c r="C307" s="4" t="s">
        <v>1138</v>
      </c>
      <c r="D307" s="4" t="s">
        <v>1668</v>
      </c>
      <c r="E307" s="4" t="s">
        <v>1140</v>
      </c>
      <c r="F307" s="7">
        <v>-137.30000000000001</v>
      </c>
      <c r="G307" s="7">
        <v>-137.30000000000001</v>
      </c>
      <c r="H307" s="7">
        <v>0</v>
      </c>
    </row>
    <row r="308" spans="1:8" x14ac:dyDescent="0.25">
      <c r="A308" s="6">
        <v>42780</v>
      </c>
      <c r="B308" s="4" t="s">
        <v>1669</v>
      </c>
      <c r="C308" s="4" t="s">
        <v>1138</v>
      </c>
      <c r="D308" s="4" t="s">
        <v>1670</v>
      </c>
      <c r="E308" s="4" t="s">
        <v>1140</v>
      </c>
      <c r="F308" s="7">
        <v>-2115.75</v>
      </c>
      <c r="G308" s="7">
        <v>-2115.75</v>
      </c>
      <c r="H308" s="7">
        <v>0</v>
      </c>
    </row>
    <row r="309" spans="1:8" x14ac:dyDescent="0.25">
      <c r="A309" s="6">
        <v>42780</v>
      </c>
      <c r="B309" s="4" t="s">
        <v>679</v>
      </c>
      <c r="C309" s="4" t="s">
        <v>1138</v>
      </c>
      <c r="D309" s="4" t="s">
        <v>1671</v>
      </c>
      <c r="E309" s="4" t="s">
        <v>1140</v>
      </c>
      <c r="F309" s="7">
        <v>80</v>
      </c>
      <c r="G309" s="7">
        <v>80</v>
      </c>
      <c r="H309" s="7">
        <v>0</v>
      </c>
    </row>
    <row r="310" spans="1:8" x14ac:dyDescent="0.25">
      <c r="A310" s="6">
        <v>42780</v>
      </c>
      <c r="B310" s="4" t="s">
        <v>679</v>
      </c>
      <c r="C310" s="4" t="s">
        <v>1138</v>
      </c>
      <c r="D310" s="4" t="s">
        <v>1671</v>
      </c>
      <c r="E310" s="4" t="s">
        <v>1140</v>
      </c>
      <c r="F310" s="7">
        <v>157.92000000000002</v>
      </c>
      <c r="G310" s="7">
        <v>157.92000000000002</v>
      </c>
      <c r="H310" s="7">
        <v>0</v>
      </c>
    </row>
    <row r="311" spans="1:8" x14ac:dyDescent="0.25">
      <c r="A311" s="6">
        <v>42780</v>
      </c>
      <c r="B311" s="4" t="s">
        <v>679</v>
      </c>
      <c r="C311" s="4" t="s">
        <v>1138</v>
      </c>
      <c r="D311" s="4" t="s">
        <v>1671</v>
      </c>
      <c r="E311" s="4" t="s">
        <v>1140</v>
      </c>
      <c r="F311" s="7">
        <v>900</v>
      </c>
      <c r="G311" s="7">
        <v>900</v>
      </c>
      <c r="H311" s="7">
        <v>0</v>
      </c>
    </row>
    <row r="312" spans="1:8" x14ac:dyDescent="0.25">
      <c r="A312" s="6">
        <v>42780</v>
      </c>
      <c r="B312" s="4" t="s">
        <v>823</v>
      </c>
      <c r="C312" s="4" t="s">
        <v>1138</v>
      </c>
      <c r="D312" s="4" t="s">
        <v>1672</v>
      </c>
      <c r="E312" s="4" t="s">
        <v>1140</v>
      </c>
      <c r="F312" s="7">
        <v>137.30000000000001</v>
      </c>
      <c r="G312" s="7">
        <v>137.30000000000001</v>
      </c>
      <c r="H312" s="7">
        <v>0</v>
      </c>
    </row>
    <row r="313" spans="1:8" x14ac:dyDescent="0.25">
      <c r="A313" s="6">
        <v>42787</v>
      </c>
      <c r="B313" s="4" t="s">
        <v>1673</v>
      </c>
      <c r="C313" s="4" t="s">
        <v>1138</v>
      </c>
      <c r="D313" s="4" t="s">
        <v>1674</v>
      </c>
      <c r="E313" s="4" t="s">
        <v>1140</v>
      </c>
      <c r="F313" s="7">
        <v>-165</v>
      </c>
      <c r="G313" s="7">
        <v>-165</v>
      </c>
      <c r="H313" s="7">
        <v>0</v>
      </c>
    </row>
    <row r="314" spans="1:8" x14ac:dyDescent="0.25">
      <c r="A314" s="6">
        <v>42787</v>
      </c>
      <c r="B314" s="4" t="s">
        <v>886</v>
      </c>
      <c r="C314" s="4" t="s">
        <v>1138</v>
      </c>
      <c r="D314" s="4" t="s">
        <v>1675</v>
      </c>
      <c r="E314" s="4" t="s">
        <v>1140</v>
      </c>
      <c r="F314" s="7">
        <v>147.93</v>
      </c>
      <c r="G314" s="7">
        <v>147.93</v>
      </c>
      <c r="H314" s="7">
        <v>0</v>
      </c>
    </row>
    <row r="315" spans="1:8" x14ac:dyDescent="0.25">
      <c r="A315" s="6">
        <v>42787</v>
      </c>
      <c r="B315" s="4" t="s">
        <v>722</v>
      </c>
      <c r="C315" s="4" t="s">
        <v>1138</v>
      </c>
      <c r="D315" s="4" t="s">
        <v>1676</v>
      </c>
      <c r="E315" s="4" t="s">
        <v>1140</v>
      </c>
      <c r="F315" s="7">
        <v>165</v>
      </c>
      <c r="G315" s="7">
        <v>165</v>
      </c>
      <c r="H315" s="7">
        <v>0</v>
      </c>
    </row>
    <row r="316" spans="1:8" x14ac:dyDescent="0.25">
      <c r="A316" s="6">
        <v>42789</v>
      </c>
      <c r="B316" s="4" t="s">
        <v>829</v>
      </c>
      <c r="C316" s="4" t="s">
        <v>1138</v>
      </c>
      <c r="D316" s="4" t="s">
        <v>1677</v>
      </c>
      <c r="E316" s="4" t="s">
        <v>1140</v>
      </c>
      <c r="F316" s="7">
        <v>3786</v>
      </c>
      <c r="G316" s="7">
        <v>3786</v>
      </c>
      <c r="H316" s="7">
        <v>0</v>
      </c>
    </row>
    <row r="317" spans="1:8" x14ac:dyDescent="0.25">
      <c r="A317" s="6">
        <v>42790</v>
      </c>
      <c r="B317" s="4" t="s">
        <v>1678</v>
      </c>
      <c r="C317" s="4" t="s">
        <v>1138</v>
      </c>
      <c r="D317" s="4" t="s">
        <v>1679</v>
      </c>
      <c r="E317" s="4" t="s">
        <v>1140</v>
      </c>
      <c r="F317" s="7">
        <v>-3786</v>
      </c>
      <c r="G317" s="7">
        <v>-3786</v>
      </c>
      <c r="H317" s="7">
        <v>0</v>
      </c>
    </row>
    <row r="318" spans="1:8" x14ac:dyDescent="0.25">
      <c r="A318" s="6">
        <v>42790</v>
      </c>
      <c r="B318" s="4" t="s">
        <v>947</v>
      </c>
      <c r="C318" s="4" t="s">
        <v>1138</v>
      </c>
      <c r="D318" s="4" t="s">
        <v>1680</v>
      </c>
      <c r="E318" s="4" t="s">
        <v>1140</v>
      </c>
      <c r="F318" s="7">
        <v>266.75</v>
      </c>
      <c r="G318" s="7">
        <v>266.75</v>
      </c>
      <c r="H318" s="7">
        <v>0</v>
      </c>
    </row>
    <row r="319" spans="1:8" x14ac:dyDescent="0.25">
      <c r="A319" s="6">
        <v>42790</v>
      </c>
      <c r="B319" s="4" t="s">
        <v>984</v>
      </c>
      <c r="C319" s="4" t="s">
        <v>1138</v>
      </c>
      <c r="D319" s="4" t="s">
        <v>1681</v>
      </c>
      <c r="E319" s="4" t="s">
        <v>1140</v>
      </c>
      <c r="F319" s="7">
        <v>206.85</v>
      </c>
      <c r="G319" s="7">
        <v>206.85</v>
      </c>
      <c r="H319" s="7">
        <v>0</v>
      </c>
    </row>
    <row r="320" spans="1:8" x14ac:dyDescent="0.25">
      <c r="A320" s="6">
        <v>42793</v>
      </c>
      <c r="B320" s="4" t="s">
        <v>1682</v>
      </c>
      <c r="C320" s="4" t="s">
        <v>1138</v>
      </c>
      <c r="D320" s="4" t="s">
        <v>1683</v>
      </c>
      <c r="E320" s="4" t="s">
        <v>1140</v>
      </c>
      <c r="F320" s="7">
        <v>-206.85</v>
      </c>
      <c r="G320" s="7">
        <v>-206.85</v>
      </c>
      <c r="H320" s="7">
        <v>0</v>
      </c>
    </row>
    <row r="321" spans="1:8" x14ac:dyDescent="0.25">
      <c r="A321" s="6">
        <v>42793</v>
      </c>
      <c r="B321" s="4" t="s">
        <v>990</v>
      </c>
      <c r="C321" s="4" t="s">
        <v>1138</v>
      </c>
      <c r="D321" s="4" t="s">
        <v>1684</v>
      </c>
      <c r="E321" s="4" t="s">
        <v>1140</v>
      </c>
      <c r="F321" s="7">
        <v>3780</v>
      </c>
      <c r="G321" s="7">
        <v>3780</v>
      </c>
      <c r="H321" s="7">
        <v>0</v>
      </c>
    </row>
    <row r="322" spans="1:8" x14ac:dyDescent="0.25">
      <c r="A322" s="6">
        <v>42795</v>
      </c>
      <c r="B322" s="4" t="s">
        <v>1685</v>
      </c>
      <c r="C322" s="4" t="s">
        <v>1138</v>
      </c>
      <c r="D322" s="4" t="s">
        <v>1686</v>
      </c>
      <c r="E322" s="4" t="s">
        <v>1140</v>
      </c>
      <c r="F322" s="7">
        <v>-21010.010000000002</v>
      </c>
      <c r="G322" s="7">
        <v>-21010.010000000002</v>
      </c>
      <c r="H322" s="7">
        <v>0</v>
      </c>
    </row>
    <row r="323" spans="1:8" x14ac:dyDescent="0.25">
      <c r="A323" s="6">
        <v>42795</v>
      </c>
      <c r="B323" s="4" t="s">
        <v>898</v>
      </c>
      <c r="C323" s="4" t="s">
        <v>1138</v>
      </c>
      <c r="D323" s="4" t="s">
        <v>1687</v>
      </c>
      <c r="E323" s="4" t="s">
        <v>1140</v>
      </c>
      <c r="F323" s="7">
        <v>75</v>
      </c>
      <c r="G323" s="7">
        <v>75</v>
      </c>
      <c r="H323" s="7">
        <v>0</v>
      </c>
    </row>
    <row r="324" spans="1:8" x14ac:dyDescent="0.25">
      <c r="A324" s="6">
        <v>42795</v>
      </c>
      <c r="B324" s="4" t="s">
        <v>721</v>
      </c>
      <c r="C324" s="4" t="s">
        <v>1138</v>
      </c>
      <c r="D324" s="4" t="s">
        <v>1688</v>
      </c>
      <c r="E324" s="4" t="s">
        <v>1140</v>
      </c>
      <c r="F324" s="7">
        <v>50</v>
      </c>
      <c r="G324" s="7">
        <v>50</v>
      </c>
      <c r="H324" s="7">
        <v>0</v>
      </c>
    </row>
    <row r="325" spans="1:8" x14ac:dyDescent="0.25">
      <c r="A325" s="6">
        <v>42795</v>
      </c>
      <c r="B325" s="4" t="s">
        <v>721</v>
      </c>
      <c r="C325" s="4" t="s">
        <v>1138</v>
      </c>
      <c r="D325" s="4" t="s">
        <v>1688</v>
      </c>
      <c r="E325" s="4" t="s">
        <v>1140</v>
      </c>
      <c r="F325" s="7">
        <v>565.5</v>
      </c>
      <c r="G325" s="7">
        <v>565.5</v>
      </c>
      <c r="H325" s="7">
        <v>0</v>
      </c>
    </row>
    <row r="326" spans="1:8" x14ac:dyDescent="0.25">
      <c r="A326" s="6">
        <v>42795</v>
      </c>
      <c r="B326" s="4" t="s">
        <v>820</v>
      </c>
      <c r="C326" s="4" t="s">
        <v>1138</v>
      </c>
      <c r="D326" s="4" t="s">
        <v>1689</v>
      </c>
      <c r="E326" s="4" t="s">
        <v>1140</v>
      </c>
      <c r="F326" s="7">
        <v>21010.010000000002</v>
      </c>
      <c r="G326" s="7">
        <v>21010.010000000002</v>
      </c>
      <c r="H326" s="7">
        <v>0</v>
      </c>
    </row>
    <row r="327" spans="1:8" x14ac:dyDescent="0.25">
      <c r="A327" s="6">
        <v>42796</v>
      </c>
      <c r="B327" s="4" t="s">
        <v>674</v>
      </c>
      <c r="C327" s="4" t="s">
        <v>1138</v>
      </c>
      <c r="D327" s="4" t="s">
        <v>1690</v>
      </c>
      <c r="E327" s="4" t="s">
        <v>1140</v>
      </c>
      <c r="F327" s="7">
        <v>901.36</v>
      </c>
      <c r="G327" s="7">
        <v>901.36</v>
      </c>
      <c r="H327" s="7">
        <v>0</v>
      </c>
    </row>
    <row r="328" spans="1:8" x14ac:dyDescent="0.25">
      <c r="A328" s="6">
        <v>42796</v>
      </c>
      <c r="B328" s="4" t="s">
        <v>674</v>
      </c>
      <c r="C328" s="4" t="s">
        <v>1138</v>
      </c>
      <c r="D328" s="4" t="s">
        <v>1690</v>
      </c>
      <c r="E328" s="4" t="s">
        <v>1140</v>
      </c>
      <c r="F328" s="7">
        <v>1983.75</v>
      </c>
      <c r="G328" s="7">
        <v>1983.75</v>
      </c>
      <c r="H328" s="7">
        <v>0</v>
      </c>
    </row>
    <row r="329" spans="1:8" x14ac:dyDescent="0.25">
      <c r="A329" s="6">
        <v>42796</v>
      </c>
      <c r="B329" s="4" t="s">
        <v>910</v>
      </c>
      <c r="C329" s="4" t="s">
        <v>1138</v>
      </c>
      <c r="D329" s="4" t="s">
        <v>1691</v>
      </c>
      <c r="E329" s="4" t="s">
        <v>1140</v>
      </c>
      <c r="F329" s="7">
        <v>1125</v>
      </c>
      <c r="G329" s="7">
        <v>1125</v>
      </c>
      <c r="H329" s="7">
        <v>0</v>
      </c>
    </row>
    <row r="330" spans="1:8" x14ac:dyDescent="0.25">
      <c r="A330" s="6">
        <v>42796</v>
      </c>
      <c r="B330" s="4" t="s">
        <v>910</v>
      </c>
      <c r="C330" s="4" t="s">
        <v>1138</v>
      </c>
      <c r="D330" s="4" t="s">
        <v>1691</v>
      </c>
      <c r="E330" s="4" t="s">
        <v>1140</v>
      </c>
      <c r="F330" s="7">
        <v>34830</v>
      </c>
      <c r="G330" s="7">
        <v>34830</v>
      </c>
      <c r="H330" s="7">
        <v>0</v>
      </c>
    </row>
    <row r="331" spans="1:8" x14ac:dyDescent="0.25">
      <c r="A331" s="6">
        <v>42797</v>
      </c>
      <c r="B331" s="4" t="s">
        <v>1692</v>
      </c>
      <c r="C331" s="4" t="s">
        <v>1138</v>
      </c>
      <c r="D331" s="4" t="s">
        <v>1693</v>
      </c>
      <c r="E331" s="4" t="s">
        <v>1140</v>
      </c>
      <c r="F331" s="7">
        <v>-283.5</v>
      </c>
      <c r="G331" s="7">
        <v>-283.5</v>
      </c>
      <c r="H331" s="7">
        <v>0</v>
      </c>
    </row>
    <row r="332" spans="1:8" x14ac:dyDescent="0.25">
      <c r="A332" s="6">
        <v>42797</v>
      </c>
      <c r="B332" s="4" t="s">
        <v>1694</v>
      </c>
      <c r="C332" s="4" t="s">
        <v>1138</v>
      </c>
      <c r="D332" s="4" t="s">
        <v>1695</v>
      </c>
      <c r="E332" s="4" t="s">
        <v>1140</v>
      </c>
      <c r="F332" s="7">
        <v>-147.93</v>
      </c>
      <c r="G332" s="7">
        <v>-147.93</v>
      </c>
      <c r="H332" s="7">
        <v>0</v>
      </c>
    </row>
    <row r="333" spans="1:8" x14ac:dyDescent="0.25">
      <c r="A333" s="6">
        <v>42797</v>
      </c>
      <c r="B333" s="4" t="s">
        <v>1696</v>
      </c>
      <c r="C333" s="4" t="s">
        <v>1138</v>
      </c>
      <c r="D333" s="4" t="s">
        <v>1697</v>
      </c>
      <c r="E333" s="4" t="s">
        <v>1140</v>
      </c>
      <c r="F333" s="7">
        <v>-3780</v>
      </c>
      <c r="G333" s="7">
        <v>-3780</v>
      </c>
      <c r="H333" s="7">
        <v>0</v>
      </c>
    </row>
    <row r="334" spans="1:8" x14ac:dyDescent="0.25">
      <c r="A334" s="6">
        <v>42797</v>
      </c>
      <c r="B334" s="4" t="s">
        <v>1698</v>
      </c>
      <c r="C334" s="4" t="s">
        <v>1138</v>
      </c>
      <c r="D334" s="4" t="s">
        <v>1699</v>
      </c>
      <c r="E334" s="4" t="s">
        <v>1140</v>
      </c>
      <c r="F334" s="7">
        <v>-75</v>
      </c>
      <c r="G334" s="7">
        <v>-75</v>
      </c>
      <c r="H334" s="7">
        <v>0</v>
      </c>
    </row>
    <row r="335" spans="1:8" x14ac:dyDescent="0.25">
      <c r="A335" s="6">
        <v>42797</v>
      </c>
      <c r="B335" s="4" t="s">
        <v>1700</v>
      </c>
      <c r="C335" s="4" t="s">
        <v>1138</v>
      </c>
      <c r="D335" s="4" t="s">
        <v>1701</v>
      </c>
      <c r="E335" s="4" t="s">
        <v>1140</v>
      </c>
      <c r="F335" s="7">
        <v>-10489.060000000001</v>
      </c>
      <c r="G335" s="7">
        <v>-10489.060000000001</v>
      </c>
      <c r="H335" s="7">
        <v>0</v>
      </c>
    </row>
    <row r="336" spans="1:8" x14ac:dyDescent="0.25">
      <c r="A336" s="6">
        <v>42797</v>
      </c>
      <c r="B336" s="4" t="s">
        <v>1700</v>
      </c>
      <c r="C336" s="4" t="s">
        <v>1138</v>
      </c>
      <c r="D336" s="4" t="s">
        <v>1701</v>
      </c>
      <c r="E336" s="4" t="s">
        <v>1140</v>
      </c>
      <c r="F336" s="7">
        <v>-4125</v>
      </c>
      <c r="G336" s="7">
        <v>-4125</v>
      </c>
      <c r="H336" s="7">
        <v>0</v>
      </c>
    </row>
    <row r="337" spans="1:8" x14ac:dyDescent="0.25">
      <c r="A337" s="6">
        <v>42797</v>
      </c>
      <c r="B337" s="4" t="s">
        <v>1700</v>
      </c>
      <c r="C337" s="4" t="s">
        <v>1138</v>
      </c>
      <c r="D337" s="4" t="s">
        <v>1701</v>
      </c>
      <c r="E337" s="4" t="s">
        <v>1140</v>
      </c>
      <c r="F337" s="7">
        <v>-261</v>
      </c>
      <c r="G337" s="7">
        <v>-261</v>
      </c>
      <c r="H337" s="7">
        <v>0</v>
      </c>
    </row>
    <row r="338" spans="1:8" x14ac:dyDescent="0.25">
      <c r="A338" s="6">
        <v>42797</v>
      </c>
      <c r="B338" s="4" t="s">
        <v>1700</v>
      </c>
      <c r="C338" s="4" t="s">
        <v>1138</v>
      </c>
      <c r="D338" s="4" t="s">
        <v>1701</v>
      </c>
      <c r="E338" s="4" t="s">
        <v>1140</v>
      </c>
      <c r="F338" s="7">
        <v>-192.5</v>
      </c>
      <c r="G338" s="7">
        <v>-192.5</v>
      </c>
      <c r="H338" s="7">
        <v>0</v>
      </c>
    </row>
    <row r="339" spans="1:8" x14ac:dyDescent="0.25">
      <c r="A339" s="6">
        <v>42797</v>
      </c>
      <c r="B339" s="4" t="s">
        <v>1702</v>
      </c>
      <c r="C339" s="4" t="s">
        <v>1138</v>
      </c>
      <c r="D339" s="4" t="s">
        <v>1703</v>
      </c>
      <c r="E339" s="4" t="s">
        <v>1140</v>
      </c>
      <c r="F339" s="7">
        <v>283.5</v>
      </c>
      <c r="G339" s="7">
        <v>283.5</v>
      </c>
      <c r="H339" s="7">
        <v>0</v>
      </c>
    </row>
    <row r="340" spans="1:8" x14ac:dyDescent="0.25">
      <c r="A340" s="6">
        <v>42797</v>
      </c>
      <c r="B340" s="4" t="s">
        <v>822</v>
      </c>
      <c r="C340" s="4" t="s">
        <v>1138</v>
      </c>
      <c r="D340" s="4" t="s">
        <v>1704</v>
      </c>
      <c r="E340" s="4" t="s">
        <v>1140</v>
      </c>
      <c r="F340" s="7">
        <v>283.5</v>
      </c>
      <c r="G340" s="7">
        <v>283.5</v>
      </c>
      <c r="H340" s="7">
        <v>0</v>
      </c>
    </row>
    <row r="341" spans="1:8" x14ac:dyDescent="0.25">
      <c r="A341" s="6">
        <v>42797</v>
      </c>
      <c r="B341" s="4" t="s">
        <v>648</v>
      </c>
      <c r="C341" s="4" t="s">
        <v>1138</v>
      </c>
      <c r="D341" s="4" t="s">
        <v>1705</v>
      </c>
      <c r="E341" s="4" t="s">
        <v>1140</v>
      </c>
      <c r="F341" s="7">
        <v>-283.5</v>
      </c>
      <c r="G341" s="7">
        <v>-283.5</v>
      </c>
      <c r="H341" s="7">
        <v>0</v>
      </c>
    </row>
    <row r="342" spans="1:8" x14ac:dyDescent="0.25">
      <c r="A342" s="6">
        <v>42797</v>
      </c>
      <c r="B342" s="4" t="s">
        <v>668</v>
      </c>
      <c r="C342" s="4" t="s">
        <v>1138</v>
      </c>
      <c r="D342" s="4" t="s">
        <v>1706</v>
      </c>
      <c r="E342" s="4" t="s">
        <v>1140</v>
      </c>
      <c r="F342" s="7">
        <v>192.5</v>
      </c>
      <c r="G342" s="7">
        <v>192.5</v>
      </c>
      <c r="H342" s="7">
        <v>0</v>
      </c>
    </row>
    <row r="343" spans="1:8" x14ac:dyDescent="0.25">
      <c r="A343" s="6">
        <v>42797</v>
      </c>
      <c r="B343" s="4" t="s">
        <v>668</v>
      </c>
      <c r="C343" s="4" t="s">
        <v>1138</v>
      </c>
      <c r="D343" s="4" t="s">
        <v>1706</v>
      </c>
      <c r="E343" s="4" t="s">
        <v>1140</v>
      </c>
      <c r="F343" s="7">
        <v>261</v>
      </c>
      <c r="G343" s="7">
        <v>261</v>
      </c>
      <c r="H343" s="7">
        <v>0</v>
      </c>
    </row>
    <row r="344" spans="1:8" x14ac:dyDescent="0.25">
      <c r="A344" s="6">
        <v>42797</v>
      </c>
      <c r="B344" s="4" t="s">
        <v>668</v>
      </c>
      <c r="C344" s="4" t="s">
        <v>1138</v>
      </c>
      <c r="D344" s="4" t="s">
        <v>1706</v>
      </c>
      <c r="E344" s="4" t="s">
        <v>1140</v>
      </c>
      <c r="F344" s="7">
        <v>4125</v>
      </c>
      <c r="G344" s="7">
        <v>4125</v>
      </c>
      <c r="H344" s="7">
        <v>0</v>
      </c>
    </row>
    <row r="345" spans="1:8" x14ac:dyDescent="0.25">
      <c r="A345" s="6">
        <v>42797</v>
      </c>
      <c r="B345" s="4" t="s">
        <v>668</v>
      </c>
      <c r="C345" s="4" t="s">
        <v>1138</v>
      </c>
      <c r="D345" s="4" t="s">
        <v>1706</v>
      </c>
      <c r="E345" s="4" t="s">
        <v>1140</v>
      </c>
      <c r="F345" s="7">
        <v>10489.060000000001</v>
      </c>
      <c r="G345" s="7">
        <v>10489.060000000001</v>
      </c>
      <c r="H345" s="7">
        <v>0</v>
      </c>
    </row>
    <row r="346" spans="1:8" x14ac:dyDescent="0.25">
      <c r="A346" s="6">
        <v>42797</v>
      </c>
      <c r="B346" s="4" t="s">
        <v>850</v>
      </c>
      <c r="C346" s="4" t="s">
        <v>1138</v>
      </c>
      <c r="D346" s="4" t="s">
        <v>1707</v>
      </c>
      <c r="E346" s="4" t="s">
        <v>1140</v>
      </c>
      <c r="F346" s="7">
        <v>1438.13</v>
      </c>
      <c r="G346" s="7">
        <v>1438.13</v>
      </c>
      <c r="H346" s="7">
        <v>0</v>
      </c>
    </row>
    <row r="347" spans="1:8" x14ac:dyDescent="0.25">
      <c r="A347" s="6">
        <v>42800</v>
      </c>
      <c r="B347" s="4" t="s">
        <v>950</v>
      </c>
      <c r="C347" s="4" t="s">
        <v>1138</v>
      </c>
      <c r="D347" s="4" t="s">
        <v>1708</v>
      </c>
      <c r="E347" s="4" t="s">
        <v>1140</v>
      </c>
      <c r="F347" s="7">
        <v>1067</v>
      </c>
      <c r="G347" s="7">
        <v>1067</v>
      </c>
      <c r="H347" s="7">
        <v>0</v>
      </c>
    </row>
    <row r="348" spans="1:8" x14ac:dyDescent="0.25">
      <c r="A348" s="6">
        <v>42800</v>
      </c>
      <c r="B348" s="4" t="s">
        <v>690</v>
      </c>
      <c r="C348" s="4" t="s">
        <v>1138</v>
      </c>
      <c r="D348" s="4" t="s">
        <v>1709</v>
      </c>
      <c r="E348" s="4" t="s">
        <v>1140</v>
      </c>
      <c r="F348" s="7">
        <v>44.64</v>
      </c>
      <c r="G348" s="7">
        <v>44.64</v>
      </c>
      <c r="H348" s="7">
        <v>0</v>
      </c>
    </row>
    <row r="349" spans="1:8" x14ac:dyDescent="0.25">
      <c r="A349" s="6">
        <v>42800</v>
      </c>
      <c r="B349" s="4" t="s">
        <v>940</v>
      </c>
      <c r="C349" s="4" t="s">
        <v>1138</v>
      </c>
      <c r="D349" s="4" t="s">
        <v>1710</v>
      </c>
      <c r="E349" s="4" t="s">
        <v>1140</v>
      </c>
      <c r="F349" s="7">
        <v>1135.2</v>
      </c>
      <c r="G349" s="7">
        <v>1135.2</v>
      </c>
      <c r="H349" s="7">
        <v>0</v>
      </c>
    </row>
    <row r="350" spans="1:8" x14ac:dyDescent="0.25">
      <c r="A350" s="6">
        <v>42801</v>
      </c>
      <c r="B350" s="4" t="s">
        <v>952</v>
      </c>
      <c r="C350" s="4" t="s">
        <v>1138</v>
      </c>
      <c r="D350" s="4" t="s">
        <v>1711</v>
      </c>
      <c r="E350" s="4" t="s">
        <v>1140</v>
      </c>
      <c r="F350" s="7">
        <v>2522</v>
      </c>
      <c r="G350" s="7">
        <v>2522</v>
      </c>
      <c r="H350" s="7">
        <v>0</v>
      </c>
    </row>
    <row r="351" spans="1:8" x14ac:dyDescent="0.25">
      <c r="A351" s="6">
        <v>42801</v>
      </c>
      <c r="B351" s="4" t="s">
        <v>986</v>
      </c>
      <c r="C351" s="4" t="s">
        <v>1138</v>
      </c>
      <c r="D351" s="4" t="s">
        <v>1712</v>
      </c>
      <c r="E351" s="4" t="s">
        <v>1140</v>
      </c>
      <c r="F351" s="7">
        <v>206.85</v>
      </c>
      <c r="G351" s="7">
        <v>206.85</v>
      </c>
      <c r="H351" s="7">
        <v>0</v>
      </c>
    </row>
    <row r="352" spans="1:8" x14ac:dyDescent="0.25">
      <c r="A352" s="6">
        <v>42801</v>
      </c>
      <c r="B352" s="4" t="s">
        <v>987</v>
      </c>
      <c r="C352" s="4" t="s">
        <v>1138</v>
      </c>
      <c r="D352" s="4" t="s">
        <v>1713</v>
      </c>
      <c r="E352" s="4" t="s">
        <v>1140</v>
      </c>
      <c r="F352" s="7">
        <v>5.66</v>
      </c>
      <c r="G352" s="7">
        <v>5.66</v>
      </c>
      <c r="H352" s="7">
        <v>0</v>
      </c>
    </row>
    <row r="353" spans="1:8" x14ac:dyDescent="0.25">
      <c r="A353" s="6">
        <v>42803</v>
      </c>
      <c r="B353" s="4" t="s">
        <v>849</v>
      </c>
      <c r="C353" s="4" t="s">
        <v>1138</v>
      </c>
      <c r="D353" s="4" t="s">
        <v>1714</v>
      </c>
      <c r="E353" s="4" t="s">
        <v>1140</v>
      </c>
      <c r="F353" s="7">
        <v>4353.04</v>
      </c>
      <c r="G353" s="7">
        <v>4353.04</v>
      </c>
      <c r="H353" s="7">
        <v>0</v>
      </c>
    </row>
    <row r="354" spans="1:8" x14ac:dyDescent="0.25">
      <c r="A354" s="6">
        <v>42803</v>
      </c>
      <c r="B354" s="4" t="s">
        <v>878</v>
      </c>
      <c r="C354" s="4" t="s">
        <v>1138</v>
      </c>
      <c r="D354" s="4" t="s">
        <v>1715</v>
      </c>
      <c r="E354" s="4" t="s">
        <v>1140</v>
      </c>
      <c r="F354" s="7">
        <v>2218.88</v>
      </c>
      <c r="G354" s="7">
        <v>2218.88</v>
      </c>
      <c r="H354" s="7">
        <v>0</v>
      </c>
    </row>
    <row r="355" spans="1:8" x14ac:dyDescent="0.25">
      <c r="A355" s="6">
        <v>42803</v>
      </c>
      <c r="B355" s="4" t="s">
        <v>865</v>
      </c>
      <c r="C355" s="4" t="s">
        <v>1138</v>
      </c>
      <c r="D355" s="4" t="s">
        <v>1716</v>
      </c>
      <c r="E355" s="4" t="s">
        <v>1140</v>
      </c>
      <c r="F355" s="7">
        <v>2174.5</v>
      </c>
      <c r="G355" s="7">
        <v>2174.5</v>
      </c>
      <c r="H355" s="7">
        <v>0</v>
      </c>
    </row>
    <row r="356" spans="1:8" x14ac:dyDescent="0.25">
      <c r="A356" s="6">
        <v>42804</v>
      </c>
      <c r="B356" s="4" t="s">
        <v>1717</v>
      </c>
      <c r="C356" s="4" t="s">
        <v>1138</v>
      </c>
      <c r="D356" s="4" t="s">
        <v>1718</v>
      </c>
      <c r="E356" s="4" t="s">
        <v>1140</v>
      </c>
      <c r="F356" s="7">
        <v>-75</v>
      </c>
      <c r="G356" s="7">
        <v>-75</v>
      </c>
      <c r="H356" s="7">
        <v>0</v>
      </c>
    </row>
    <row r="357" spans="1:8" x14ac:dyDescent="0.25">
      <c r="A357" s="6">
        <v>42804</v>
      </c>
      <c r="B357" s="4" t="s">
        <v>1719</v>
      </c>
      <c r="C357" s="4" t="s">
        <v>1138</v>
      </c>
      <c r="D357" s="4" t="s">
        <v>1720</v>
      </c>
      <c r="E357" s="4" t="s">
        <v>1140</v>
      </c>
      <c r="F357" s="7">
        <v>-189</v>
      </c>
      <c r="G357" s="7">
        <v>-189</v>
      </c>
      <c r="H357" s="7">
        <v>0</v>
      </c>
    </row>
    <row r="358" spans="1:8" x14ac:dyDescent="0.25">
      <c r="A358" s="6">
        <v>42804</v>
      </c>
      <c r="B358" s="4" t="s">
        <v>1721</v>
      </c>
      <c r="C358" s="4" t="s">
        <v>1138</v>
      </c>
      <c r="D358" s="4" t="s">
        <v>1722</v>
      </c>
      <c r="E358" s="4" t="s">
        <v>1140</v>
      </c>
      <c r="F358" s="7">
        <v>-2045.95</v>
      </c>
      <c r="G358" s="7">
        <v>-2045.95</v>
      </c>
      <c r="H358" s="7">
        <v>0</v>
      </c>
    </row>
    <row r="359" spans="1:8" x14ac:dyDescent="0.25">
      <c r="A359" s="6">
        <v>42804</v>
      </c>
      <c r="B359" s="4" t="s">
        <v>1723</v>
      </c>
      <c r="C359" s="4" t="s">
        <v>1138</v>
      </c>
      <c r="D359" s="4" t="s">
        <v>1724</v>
      </c>
      <c r="E359" s="4" t="s">
        <v>1140</v>
      </c>
      <c r="F359" s="7">
        <v>-212.51</v>
      </c>
      <c r="G359" s="7">
        <v>-212.51</v>
      </c>
      <c r="H359" s="7">
        <v>0</v>
      </c>
    </row>
    <row r="360" spans="1:8" x14ac:dyDescent="0.25">
      <c r="A360" s="6">
        <v>42804</v>
      </c>
      <c r="B360" s="4" t="s">
        <v>1725</v>
      </c>
      <c r="C360" s="4" t="s">
        <v>1138</v>
      </c>
      <c r="D360" s="4" t="s">
        <v>1726</v>
      </c>
      <c r="E360" s="4" t="s">
        <v>1140</v>
      </c>
      <c r="F360" s="7">
        <v>-565.5</v>
      </c>
      <c r="G360" s="7">
        <v>-565.5</v>
      </c>
      <c r="H360" s="7">
        <v>0</v>
      </c>
    </row>
    <row r="361" spans="1:8" x14ac:dyDescent="0.25">
      <c r="A361" s="6">
        <v>42804</v>
      </c>
      <c r="B361" s="4" t="s">
        <v>1725</v>
      </c>
      <c r="C361" s="4" t="s">
        <v>1138</v>
      </c>
      <c r="D361" s="4" t="s">
        <v>1726</v>
      </c>
      <c r="E361" s="4" t="s">
        <v>1140</v>
      </c>
      <c r="F361" s="7">
        <v>-50</v>
      </c>
      <c r="G361" s="7">
        <v>-50</v>
      </c>
      <c r="H361" s="7">
        <v>0</v>
      </c>
    </row>
    <row r="362" spans="1:8" x14ac:dyDescent="0.25">
      <c r="A362" s="6">
        <v>42804</v>
      </c>
      <c r="B362" s="4" t="s">
        <v>1727</v>
      </c>
      <c r="C362" s="4" t="s">
        <v>1138</v>
      </c>
      <c r="D362" s="4" t="s">
        <v>1728</v>
      </c>
      <c r="E362" s="4" t="s">
        <v>1140</v>
      </c>
      <c r="F362" s="7">
        <v>-266.75</v>
      </c>
      <c r="G362" s="7">
        <v>-266.75</v>
      </c>
      <c r="H362" s="7">
        <v>0</v>
      </c>
    </row>
    <row r="363" spans="1:8" x14ac:dyDescent="0.25">
      <c r="A363" s="6">
        <v>42804</v>
      </c>
      <c r="B363" s="4" t="s">
        <v>1729</v>
      </c>
      <c r="C363" s="4" t="s">
        <v>1138</v>
      </c>
      <c r="D363" s="4" t="s">
        <v>1730</v>
      </c>
      <c r="E363" s="4" t="s">
        <v>1140</v>
      </c>
      <c r="F363" s="7">
        <v>-2522</v>
      </c>
      <c r="G363" s="7">
        <v>-2522</v>
      </c>
      <c r="H363" s="7">
        <v>0</v>
      </c>
    </row>
    <row r="364" spans="1:8" x14ac:dyDescent="0.25">
      <c r="A364" s="6">
        <v>42804</v>
      </c>
      <c r="B364" s="4" t="s">
        <v>1731</v>
      </c>
      <c r="C364" s="4" t="s">
        <v>1138</v>
      </c>
      <c r="D364" s="4" t="s">
        <v>1732</v>
      </c>
      <c r="E364" s="4" t="s">
        <v>1140</v>
      </c>
      <c r="F364" s="7">
        <v>-1067</v>
      </c>
      <c r="G364" s="7">
        <v>-1067</v>
      </c>
      <c r="H364" s="7">
        <v>0</v>
      </c>
    </row>
    <row r="365" spans="1:8" x14ac:dyDescent="0.25">
      <c r="A365" s="6">
        <v>42804</v>
      </c>
      <c r="B365" s="4" t="s">
        <v>988</v>
      </c>
      <c r="C365" s="4" t="s">
        <v>1138</v>
      </c>
      <c r="D365" s="4" t="s">
        <v>1733</v>
      </c>
      <c r="E365" s="4" t="s">
        <v>1140</v>
      </c>
      <c r="F365" s="7">
        <v>189</v>
      </c>
      <c r="G365" s="7">
        <v>189</v>
      </c>
      <c r="H365" s="7">
        <v>0</v>
      </c>
    </row>
    <row r="366" spans="1:8" x14ac:dyDescent="0.25">
      <c r="A366" s="6">
        <v>42804</v>
      </c>
      <c r="B366" s="4" t="s">
        <v>718</v>
      </c>
      <c r="C366" s="4" t="s">
        <v>1138</v>
      </c>
      <c r="D366" s="4" t="s">
        <v>1734</v>
      </c>
      <c r="E366" s="4" t="s">
        <v>1140</v>
      </c>
      <c r="F366" s="7">
        <v>75</v>
      </c>
      <c r="G366" s="7">
        <v>75</v>
      </c>
      <c r="H366" s="7">
        <v>0</v>
      </c>
    </row>
    <row r="367" spans="1:8" x14ac:dyDescent="0.25">
      <c r="A367" s="6">
        <v>42804</v>
      </c>
      <c r="B367" s="4" t="s">
        <v>951</v>
      </c>
      <c r="C367" s="4" t="s">
        <v>1138</v>
      </c>
      <c r="D367" s="4" t="s">
        <v>1735</v>
      </c>
      <c r="E367" s="4" t="s">
        <v>1140</v>
      </c>
      <c r="F367" s="7">
        <v>727.5</v>
      </c>
      <c r="G367" s="7">
        <v>727.5</v>
      </c>
      <c r="H367" s="7">
        <v>0</v>
      </c>
    </row>
    <row r="368" spans="1:8" x14ac:dyDescent="0.25">
      <c r="A368" s="6">
        <v>42807</v>
      </c>
      <c r="B368" s="4" t="s">
        <v>1736</v>
      </c>
      <c r="C368" s="4" t="s">
        <v>1138</v>
      </c>
      <c r="D368" s="4" t="s">
        <v>1737</v>
      </c>
      <c r="E368" s="4" t="s">
        <v>1140</v>
      </c>
      <c r="F368" s="7">
        <v>-6267.75</v>
      </c>
      <c r="G368" s="7">
        <v>-6267.75</v>
      </c>
      <c r="H368" s="7">
        <v>0</v>
      </c>
    </row>
    <row r="369" spans="1:8" x14ac:dyDescent="0.25">
      <c r="A369" s="6">
        <v>42807</v>
      </c>
      <c r="B369" s="4" t="s">
        <v>1736</v>
      </c>
      <c r="C369" s="4" t="s">
        <v>1138</v>
      </c>
      <c r="D369" s="4" t="s">
        <v>1737</v>
      </c>
      <c r="E369" s="4" t="s">
        <v>1140</v>
      </c>
      <c r="F369" s="7">
        <v>-1125</v>
      </c>
      <c r="G369" s="7">
        <v>-1125</v>
      </c>
      <c r="H369" s="7">
        <v>0</v>
      </c>
    </row>
    <row r="370" spans="1:8" x14ac:dyDescent="0.25">
      <c r="A370" s="6">
        <v>42807</v>
      </c>
      <c r="B370" s="4" t="s">
        <v>1738</v>
      </c>
      <c r="C370" s="4" t="s">
        <v>1138</v>
      </c>
      <c r="D370" s="4" t="s">
        <v>1739</v>
      </c>
      <c r="E370" s="4" t="s">
        <v>1140</v>
      </c>
      <c r="F370" s="7">
        <v>-48494.06</v>
      </c>
      <c r="G370" s="7">
        <v>-48494.06</v>
      </c>
      <c r="H370" s="7">
        <v>0</v>
      </c>
    </row>
    <row r="371" spans="1:8" x14ac:dyDescent="0.25">
      <c r="A371" s="6">
        <v>42807</v>
      </c>
      <c r="B371" s="4" t="s">
        <v>1738</v>
      </c>
      <c r="C371" s="4" t="s">
        <v>1138</v>
      </c>
      <c r="D371" s="4" t="s">
        <v>1739</v>
      </c>
      <c r="E371" s="4" t="s">
        <v>1140</v>
      </c>
      <c r="F371" s="7">
        <v>-1125</v>
      </c>
      <c r="G371" s="7">
        <v>-1125</v>
      </c>
      <c r="H371" s="7">
        <v>0</v>
      </c>
    </row>
    <row r="372" spans="1:8" x14ac:dyDescent="0.25">
      <c r="A372" s="6">
        <v>42807</v>
      </c>
      <c r="B372" s="4" t="s">
        <v>781</v>
      </c>
      <c r="C372" s="4" t="s">
        <v>1138</v>
      </c>
      <c r="D372" s="4" t="s">
        <v>1740</v>
      </c>
      <c r="E372" s="4" t="s">
        <v>1140</v>
      </c>
      <c r="F372" s="7">
        <v>659.7</v>
      </c>
      <c r="G372" s="7">
        <v>659.7</v>
      </c>
      <c r="H372" s="7">
        <v>0</v>
      </c>
    </row>
    <row r="373" spans="1:8" x14ac:dyDescent="0.25">
      <c r="A373" s="6">
        <v>42807</v>
      </c>
      <c r="B373" s="4" t="s">
        <v>848</v>
      </c>
      <c r="C373" s="4" t="s">
        <v>1138</v>
      </c>
      <c r="D373" s="4" t="s">
        <v>1741</v>
      </c>
      <c r="E373" s="4" t="s">
        <v>1140</v>
      </c>
      <c r="F373" s="7">
        <v>258.38</v>
      </c>
      <c r="G373" s="7">
        <v>258.38</v>
      </c>
      <c r="H373" s="7">
        <v>0</v>
      </c>
    </row>
    <row r="374" spans="1:8" x14ac:dyDescent="0.25">
      <c r="A374" s="6">
        <v>42807</v>
      </c>
      <c r="B374" s="4" t="s">
        <v>948</v>
      </c>
      <c r="C374" s="4" t="s">
        <v>1138</v>
      </c>
      <c r="D374" s="4" t="s">
        <v>1742</v>
      </c>
      <c r="E374" s="4" t="s">
        <v>1140</v>
      </c>
      <c r="F374" s="7">
        <v>2754.8</v>
      </c>
      <c r="G374" s="7">
        <v>2754.8</v>
      </c>
      <c r="H374" s="7">
        <v>0</v>
      </c>
    </row>
    <row r="375" spans="1:8" x14ac:dyDescent="0.25">
      <c r="A375" s="6">
        <v>42807</v>
      </c>
      <c r="B375" s="4" t="s">
        <v>913</v>
      </c>
      <c r="C375" s="4" t="s">
        <v>1138</v>
      </c>
      <c r="D375" s="4" t="s">
        <v>1743</v>
      </c>
      <c r="E375" s="4" t="s">
        <v>1140</v>
      </c>
      <c r="F375" s="7">
        <v>11080.130000000001</v>
      </c>
      <c r="G375" s="7">
        <v>11080.130000000001</v>
      </c>
      <c r="H375" s="7">
        <v>0</v>
      </c>
    </row>
    <row r="376" spans="1:8" x14ac:dyDescent="0.25">
      <c r="A376" s="6">
        <v>42807</v>
      </c>
      <c r="B376" s="4" t="s">
        <v>937</v>
      </c>
      <c r="C376" s="4" t="s">
        <v>1138</v>
      </c>
      <c r="D376" s="4" t="s">
        <v>1744</v>
      </c>
      <c r="E376" s="4" t="s">
        <v>1140</v>
      </c>
      <c r="F376" s="7">
        <v>6267.75</v>
      </c>
      <c r="G376" s="7">
        <v>6267.75</v>
      </c>
      <c r="H376" s="7">
        <v>0</v>
      </c>
    </row>
    <row r="377" spans="1:8" x14ac:dyDescent="0.25">
      <c r="A377" s="6">
        <v>42807</v>
      </c>
      <c r="B377" s="4" t="s">
        <v>964</v>
      </c>
      <c r="C377" s="4" t="s">
        <v>1138</v>
      </c>
      <c r="D377" s="4" t="s">
        <v>1745</v>
      </c>
      <c r="E377" s="4" t="s">
        <v>1140</v>
      </c>
      <c r="F377" s="7">
        <v>1125</v>
      </c>
      <c r="G377" s="7">
        <v>1125</v>
      </c>
      <c r="H377" s="7">
        <v>0</v>
      </c>
    </row>
    <row r="378" spans="1:8" x14ac:dyDescent="0.25">
      <c r="A378" s="6">
        <v>42807</v>
      </c>
      <c r="B378" s="4" t="s">
        <v>881</v>
      </c>
      <c r="C378" s="4" t="s">
        <v>1138</v>
      </c>
      <c r="D378" s="4" t="s">
        <v>1746</v>
      </c>
      <c r="E378" s="4" t="s">
        <v>1140</v>
      </c>
      <c r="F378" s="7">
        <v>1125</v>
      </c>
      <c r="G378" s="7">
        <v>1125</v>
      </c>
      <c r="H378" s="7">
        <v>0</v>
      </c>
    </row>
    <row r="379" spans="1:8" x14ac:dyDescent="0.25">
      <c r="A379" s="6">
        <v>42807</v>
      </c>
      <c r="B379" s="4" t="s">
        <v>881</v>
      </c>
      <c r="C379" s="4" t="s">
        <v>1138</v>
      </c>
      <c r="D379" s="4" t="s">
        <v>1746</v>
      </c>
      <c r="E379" s="4" t="s">
        <v>1140</v>
      </c>
      <c r="F379" s="7">
        <v>48494.06</v>
      </c>
      <c r="G379" s="7">
        <v>48494.06</v>
      </c>
      <c r="H379" s="7">
        <v>0</v>
      </c>
    </row>
    <row r="380" spans="1:8" x14ac:dyDescent="0.25">
      <c r="A380" s="6">
        <v>42807</v>
      </c>
      <c r="B380" s="4" t="s">
        <v>949</v>
      </c>
      <c r="C380" s="4" t="s">
        <v>1138</v>
      </c>
      <c r="D380" s="4" t="s">
        <v>1747</v>
      </c>
      <c r="E380" s="4" t="s">
        <v>1140</v>
      </c>
      <c r="F380" s="7">
        <v>4001.25</v>
      </c>
      <c r="G380" s="7">
        <v>4001.25</v>
      </c>
      <c r="H380" s="7">
        <v>0</v>
      </c>
    </row>
    <row r="381" spans="1:8" x14ac:dyDescent="0.25">
      <c r="A381" s="6">
        <v>42809</v>
      </c>
      <c r="B381" s="4" t="s">
        <v>1748</v>
      </c>
      <c r="C381" s="4" t="s">
        <v>1138</v>
      </c>
      <c r="D381" s="4" t="s">
        <v>1749</v>
      </c>
      <c r="E381" s="4" t="s">
        <v>1140</v>
      </c>
      <c r="F381" s="7">
        <v>2458.56</v>
      </c>
      <c r="G381" s="7">
        <v>2458.56</v>
      </c>
      <c r="H381" s="7">
        <v>0</v>
      </c>
    </row>
    <row r="382" spans="1:8" x14ac:dyDescent="0.25">
      <c r="A382" s="6">
        <v>42809</v>
      </c>
      <c r="B382" s="4" t="s">
        <v>1750</v>
      </c>
      <c r="C382" s="4" t="s">
        <v>1138</v>
      </c>
      <c r="D382" s="4" t="s">
        <v>1751</v>
      </c>
      <c r="E382" s="4" t="s">
        <v>1140</v>
      </c>
      <c r="F382" s="7">
        <v>-125</v>
      </c>
      <c r="G382" s="7">
        <v>-125</v>
      </c>
      <c r="H382" s="7">
        <v>0</v>
      </c>
    </row>
    <row r="383" spans="1:8" x14ac:dyDescent="0.25">
      <c r="A383" s="6">
        <v>42809</v>
      </c>
      <c r="B383" s="4" t="s">
        <v>965</v>
      </c>
      <c r="C383" s="4" t="s">
        <v>1138</v>
      </c>
      <c r="D383" s="4" t="s">
        <v>1752</v>
      </c>
      <c r="E383" s="4" t="s">
        <v>1140</v>
      </c>
      <c r="F383" s="7">
        <v>125</v>
      </c>
      <c r="G383" s="7">
        <v>125</v>
      </c>
      <c r="H383" s="7">
        <v>0</v>
      </c>
    </row>
    <row r="384" spans="1:8" x14ac:dyDescent="0.25">
      <c r="A384" s="6">
        <v>42809</v>
      </c>
      <c r="B384" s="4" t="s">
        <v>639</v>
      </c>
      <c r="C384" s="4" t="s">
        <v>1138</v>
      </c>
      <c r="D384" s="4" t="s">
        <v>1753</v>
      </c>
      <c r="E384" s="4" t="s">
        <v>1140</v>
      </c>
      <c r="F384" s="7">
        <v>-2458.56</v>
      </c>
      <c r="G384" s="7">
        <v>-2458.56</v>
      </c>
      <c r="H384" s="7">
        <v>0</v>
      </c>
    </row>
    <row r="385" spans="1:8" x14ac:dyDescent="0.25">
      <c r="A385" s="6">
        <v>42809</v>
      </c>
      <c r="B385" s="4" t="s">
        <v>720</v>
      </c>
      <c r="C385" s="4" t="s">
        <v>1138</v>
      </c>
      <c r="D385" s="4" t="s">
        <v>1754</v>
      </c>
      <c r="E385" s="4" t="s">
        <v>1140</v>
      </c>
      <c r="F385" s="7">
        <v>200</v>
      </c>
      <c r="G385" s="7">
        <v>200</v>
      </c>
      <c r="H385" s="7">
        <v>0</v>
      </c>
    </row>
    <row r="386" spans="1:8" x14ac:dyDescent="0.25">
      <c r="A386" s="6">
        <v>42809</v>
      </c>
      <c r="B386" s="4" t="s">
        <v>720</v>
      </c>
      <c r="C386" s="4" t="s">
        <v>1138</v>
      </c>
      <c r="D386" s="4" t="s">
        <v>1754</v>
      </c>
      <c r="E386" s="4" t="s">
        <v>1140</v>
      </c>
      <c r="F386" s="7">
        <v>2441.98</v>
      </c>
      <c r="G386" s="7">
        <v>2441.98</v>
      </c>
      <c r="H386" s="7">
        <v>0</v>
      </c>
    </row>
    <row r="387" spans="1:8" x14ac:dyDescent="0.25">
      <c r="A387" s="6">
        <v>42809</v>
      </c>
      <c r="B387" s="4" t="s">
        <v>736</v>
      </c>
      <c r="C387" s="4" t="s">
        <v>1138</v>
      </c>
      <c r="D387" s="4" t="s">
        <v>1755</v>
      </c>
      <c r="E387" s="4" t="s">
        <v>1140</v>
      </c>
      <c r="F387" s="7">
        <v>750</v>
      </c>
      <c r="G387" s="7">
        <v>750</v>
      </c>
      <c r="H387" s="7">
        <v>0</v>
      </c>
    </row>
    <row r="388" spans="1:8" x14ac:dyDescent="0.25">
      <c r="A388" s="6">
        <v>42809</v>
      </c>
      <c r="B388" s="4" t="s">
        <v>736</v>
      </c>
      <c r="C388" s="4" t="s">
        <v>1138</v>
      </c>
      <c r="D388" s="4" t="s">
        <v>1755</v>
      </c>
      <c r="E388" s="4" t="s">
        <v>1140</v>
      </c>
      <c r="F388" s="7">
        <v>1840.5</v>
      </c>
      <c r="G388" s="7">
        <v>1840.5</v>
      </c>
      <c r="H388" s="7">
        <v>0</v>
      </c>
    </row>
    <row r="389" spans="1:8" x14ac:dyDescent="0.25">
      <c r="A389" s="6">
        <v>42809</v>
      </c>
      <c r="B389" s="4" t="s">
        <v>966</v>
      </c>
      <c r="C389" s="4" t="s">
        <v>1138</v>
      </c>
      <c r="D389" s="4" t="s">
        <v>1756</v>
      </c>
      <c r="E389" s="4" t="s">
        <v>1140</v>
      </c>
      <c r="F389" s="7">
        <v>125</v>
      </c>
      <c r="G389" s="7">
        <v>125</v>
      </c>
      <c r="H389" s="7">
        <v>0</v>
      </c>
    </row>
    <row r="390" spans="1:8" x14ac:dyDescent="0.25">
      <c r="A390" s="6">
        <v>42809</v>
      </c>
      <c r="B390" s="4" t="s">
        <v>608</v>
      </c>
      <c r="C390" s="4" t="s">
        <v>1138</v>
      </c>
      <c r="D390" s="4" t="s">
        <v>1757</v>
      </c>
      <c r="E390" s="4" t="s">
        <v>1140</v>
      </c>
      <c r="F390" s="7">
        <v>-125</v>
      </c>
      <c r="G390" s="7">
        <v>-125</v>
      </c>
      <c r="H390" s="7">
        <v>0</v>
      </c>
    </row>
    <row r="391" spans="1:8" x14ac:dyDescent="0.25">
      <c r="A391" s="6">
        <v>42810</v>
      </c>
      <c r="B391" s="4" t="s">
        <v>737</v>
      </c>
      <c r="C391" s="4" t="s">
        <v>1138</v>
      </c>
      <c r="D391" s="4" t="s">
        <v>1758</v>
      </c>
      <c r="E391" s="4" t="s">
        <v>1140</v>
      </c>
      <c r="F391" s="7">
        <v>1312.5</v>
      </c>
      <c r="G391" s="7">
        <v>1312.5</v>
      </c>
      <c r="H391" s="7">
        <v>0</v>
      </c>
    </row>
    <row r="392" spans="1:8" x14ac:dyDescent="0.25">
      <c r="A392" s="6">
        <v>42810</v>
      </c>
      <c r="B392" s="4" t="s">
        <v>782</v>
      </c>
      <c r="C392" s="4" t="s">
        <v>1138</v>
      </c>
      <c r="D392" s="4" t="s">
        <v>1759</v>
      </c>
      <c r="E392" s="4" t="s">
        <v>1140</v>
      </c>
      <c r="F392" s="7">
        <v>2646</v>
      </c>
      <c r="G392" s="7">
        <v>2646</v>
      </c>
      <c r="H392" s="7">
        <v>0</v>
      </c>
    </row>
    <row r="393" spans="1:8" x14ac:dyDescent="0.25">
      <c r="A393" s="6">
        <v>42810</v>
      </c>
      <c r="B393" s="4" t="s">
        <v>955</v>
      </c>
      <c r="C393" s="4" t="s">
        <v>1138</v>
      </c>
      <c r="D393" s="4" t="s">
        <v>1760</v>
      </c>
      <c r="E393" s="4" t="s">
        <v>1140</v>
      </c>
      <c r="F393" s="7">
        <v>1661.13</v>
      </c>
      <c r="G393" s="7">
        <v>1661.13</v>
      </c>
      <c r="H393" s="7">
        <v>0</v>
      </c>
    </row>
    <row r="394" spans="1:8" x14ac:dyDescent="0.25">
      <c r="A394" s="6">
        <v>42811</v>
      </c>
      <c r="B394" s="4" t="s">
        <v>1761</v>
      </c>
      <c r="C394" s="4" t="s">
        <v>1138</v>
      </c>
      <c r="D394" s="4" t="s">
        <v>1762</v>
      </c>
      <c r="E394" s="4" t="s">
        <v>1140</v>
      </c>
      <c r="F394" s="7">
        <v>-1840.5</v>
      </c>
      <c r="G394" s="7">
        <v>-1840.5</v>
      </c>
      <c r="H394" s="7">
        <v>0</v>
      </c>
    </row>
    <row r="395" spans="1:8" x14ac:dyDescent="0.25">
      <c r="A395" s="6">
        <v>42811</v>
      </c>
      <c r="B395" s="4" t="s">
        <v>1761</v>
      </c>
      <c r="C395" s="4" t="s">
        <v>1138</v>
      </c>
      <c r="D395" s="4" t="s">
        <v>1762</v>
      </c>
      <c r="E395" s="4" t="s">
        <v>1140</v>
      </c>
      <c r="F395" s="7">
        <v>-750</v>
      </c>
      <c r="G395" s="7">
        <v>-750</v>
      </c>
      <c r="H395" s="7">
        <v>0</v>
      </c>
    </row>
    <row r="396" spans="1:8" x14ac:dyDescent="0.25">
      <c r="A396" s="6">
        <v>42811</v>
      </c>
      <c r="B396" s="4" t="s">
        <v>1763</v>
      </c>
      <c r="C396" s="4" t="s">
        <v>1138</v>
      </c>
      <c r="D396" s="4" t="s">
        <v>1764</v>
      </c>
      <c r="E396" s="4" t="s">
        <v>1140</v>
      </c>
      <c r="F396" s="7">
        <v>-1983.75</v>
      </c>
      <c r="G396" s="7">
        <v>-1983.75</v>
      </c>
      <c r="H396" s="7">
        <v>0</v>
      </c>
    </row>
    <row r="397" spans="1:8" x14ac:dyDescent="0.25">
      <c r="A397" s="6">
        <v>42811</v>
      </c>
      <c r="B397" s="4" t="s">
        <v>1763</v>
      </c>
      <c r="C397" s="4" t="s">
        <v>1138</v>
      </c>
      <c r="D397" s="4" t="s">
        <v>1764</v>
      </c>
      <c r="E397" s="4" t="s">
        <v>1140</v>
      </c>
      <c r="F397" s="7">
        <v>-901.36</v>
      </c>
      <c r="G397" s="7">
        <v>-901.36</v>
      </c>
      <c r="H397" s="7">
        <v>0</v>
      </c>
    </row>
    <row r="398" spans="1:8" x14ac:dyDescent="0.25">
      <c r="A398" s="6">
        <v>42811</v>
      </c>
      <c r="B398" s="4" t="s">
        <v>1763</v>
      </c>
      <c r="C398" s="4" t="s">
        <v>1138</v>
      </c>
      <c r="D398" s="4" t="s">
        <v>1764</v>
      </c>
      <c r="E398" s="4" t="s">
        <v>1140</v>
      </c>
      <c r="F398" s="7">
        <v>-659.7</v>
      </c>
      <c r="G398" s="7">
        <v>-659.7</v>
      </c>
      <c r="H398" s="7">
        <v>0</v>
      </c>
    </row>
    <row r="399" spans="1:8" x14ac:dyDescent="0.25">
      <c r="A399" s="6">
        <v>42811</v>
      </c>
      <c r="B399" s="4" t="s">
        <v>1765</v>
      </c>
      <c r="C399" s="4" t="s">
        <v>1138</v>
      </c>
      <c r="D399" s="4" t="s">
        <v>1766</v>
      </c>
      <c r="E399" s="4" t="s">
        <v>1140</v>
      </c>
      <c r="F399" s="7">
        <v>-258.38</v>
      </c>
      <c r="G399" s="7">
        <v>-258.38</v>
      </c>
      <c r="H399" s="7">
        <v>0</v>
      </c>
    </row>
    <row r="400" spans="1:8" x14ac:dyDescent="0.25">
      <c r="A400" s="6">
        <v>42811</v>
      </c>
      <c r="B400" s="4" t="s">
        <v>882</v>
      </c>
      <c r="C400" s="4" t="s">
        <v>1138</v>
      </c>
      <c r="D400" s="4" t="s">
        <v>1767</v>
      </c>
      <c r="E400" s="4" t="s">
        <v>1140</v>
      </c>
      <c r="F400" s="7">
        <v>125.3</v>
      </c>
      <c r="G400" s="7">
        <v>125.3</v>
      </c>
      <c r="H400" s="7">
        <v>0</v>
      </c>
    </row>
    <row r="401" spans="1:8" x14ac:dyDescent="0.25">
      <c r="A401" s="6">
        <v>42811</v>
      </c>
      <c r="B401" s="4" t="s">
        <v>638</v>
      </c>
      <c r="C401" s="4" t="s">
        <v>1138</v>
      </c>
      <c r="D401" s="4" t="s">
        <v>1768</v>
      </c>
      <c r="E401" s="4" t="s">
        <v>1140</v>
      </c>
      <c r="F401" s="7">
        <v>-2174.5</v>
      </c>
      <c r="G401" s="7">
        <v>-2174.5</v>
      </c>
      <c r="H401" s="7">
        <v>0</v>
      </c>
    </row>
    <row r="402" spans="1:8" x14ac:dyDescent="0.25">
      <c r="A402" s="6">
        <v>42811</v>
      </c>
      <c r="B402" s="4" t="s">
        <v>876</v>
      </c>
      <c r="C402" s="4" t="s">
        <v>1138</v>
      </c>
      <c r="D402" s="4" t="s">
        <v>1769</v>
      </c>
      <c r="E402" s="4" t="s">
        <v>1140</v>
      </c>
      <c r="F402" s="7">
        <v>1212.5</v>
      </c>
      <c r="G402" s="7">
        <v>1212.5</v>
      </c>
      <c r="H402" s="7">
        <v>0</v>
      </c>
    </row>
    <row r="403" spans="1:8" x14ac:dyDescent="0.25">
      <c r="A403" s="6">
        <v>42811</v>
      </c>
      <c r="B403" s="4" t="s">
        <v>802</v>
      </c>
      <c r="C403" s="4" t="s">
        <v>1138</v>
      </c>
      <c r="D403" s="4" t="s">
        <v>1770</v>
      </c>
      <c r="E403" s="4" t="s">
        <v>1140</v>
      </c>
      <c r="F403" s="7">
        <v>1650</v>
      </c>
      <c r="G403" s="7">
        <v>1650</v>
      </c>
      <c r="H403" s="7">
        <v>0</v>
      </c>
    </row>
    <row r="404" spans="1:8" x14ac:dyDescent="0.25">
      <c r="A404" s="6">
        <v>42811</v>
      </c>
      <c r="B404" s="4" t="s">
        <v>802</v>
      </c>
      <c r="C404" s="4" t="s">
        <v>1138</v>
      </c>
      <c r="D404" s="4" t="s">
        <v>1770</v>
      </c>
      <c r="E404" s="4" t="s">
        <v>1140</v>
      </c>
      <c r="F404" s="7">
        <v>4478.93</v>
      </c>
      <c r="G404" s="7">
        <v>4478.93</v>
      </c>
      <c r="H404" s="7">
        <v>0</v>
      </c>
    </row>
    <row r="405" spans="1:8" x14ac:dyDescent="0.25">
      <c r="A405" s="6">
        <v>42811</v>
      </c>
      <c r="B405" s="4" t="s">
        <v>636</v>
      </c>
      <c r="C405" s="4" t="s">
        <v>1138</v>
      </c>
      <c r="D405" s="4" t="s">
        <v>1771</v>
      </c>
      <c r="E405" s="4" t="s">
        <v>1140</v>
      </c>
      <c r="F405" s="7">
        <v>-125.3</v>
      </c>
      <c r="G405" s="7">
        <v>-125.3</v>
      </c>
      <c r="H405" s="7">
        <v>0</v>
      </c>
    </row>
    <row r="406" spans="1:8" x14ac:dyDescent="0.25">
      <c r="A406" s="6">
        <v>42811</v>
      </c>
      <c r="B406" s="4" t="s">
        <v>896</v>
      </c>
      <c r="C406" s="4" t="s">
        <v>1138</v>
      </c>
      <c r="D406" s="4" t="s">
        <v>1772</v>
      </c>
      <c r="E406" s="4" t="s">
        <v>1140</v>
      </c>
      <c r="F406" s="7">
        <v>125.3</v>
      </c>
      <c r="G406" s="7">
        <v>125.3</v>
      </c>
      <c r="H406" s="7">
        <v>0</v>
      </c>
    </row>
    <row r="407" spans="1:8" x14ac:dyDescent="0.25">
      <c r="A407" s="6">
        <v>42814</v>
      </c>
      <c r="B407" s="4" t="s">
        <v>637</v>
      </c>
      <c r="C407" s="4" t="s">
        <v>1138</v>
      </c>
      <c r="D407" s="4" t="s">
        <v>1773</v>
      </c>
      <c r="E407" s="4" t="s">
        <v>1140</v>
      </c>
      <c r="F407" s="7">
        <v>-2218.88</v>
      </c>
      <c r="G407" s="7">
        <v>-2218.88</v>
      </c>
      <c r="H407" s="7">
        <v>0</v>
      </c>
    </row>
    <row r="408" spans="1:8" x14ac:dyDescent="0.25">
      <c r="A408" s="6">
        <v>42815</v>
      </c>
      <c r="B408" s="4" t="s">
        <v>1774</v>
      </c>
      <c r="C408" s="4" t="s">
        <v>1138</v>
      </c>
      <c r="D408" s="4" t="s">
        <v>1775</v>
      </c>
      <c r="E408" s="4" t="s">
        <v>1140</v>
      </c>
      <c r="F408" s="7">
        <v>-1312.5</v>
      </c>
      <c r="G408" s="7">
        <v>-1312.5</v>
      </c>
      <c r="H408" s="7">
        <v>0</v>
      </c>
    </row>
    <row r="409" spans="1:8" x14ac:dyDescent="0.25">
      <c r="A409" s="6">
        <v>42816</v>
      </c>
      <c r="B409" s="4" t="s">
        <v>869</v>
      </c>
      <c r="C409" s="4" t="s">
        <v>1138</v>
      </c>
      <c r="D409" s="4" t="s">
        <v>1776</v>
      </c>
      <c r="E409" s="4" t="s">
        <v>1140</v>
      </c>
      <c r="F409" s="7">
        <v>2099.0300000000002</v>
      </c>
      <c r="G409" s="7">
        <v>2099.0300000000002</v>
      </c>
      <c r="H409" s="7">
        <v>0</v>
      </c>
    </row>
    <row r="410" spans="1:8" x14ac:dyDescent="0.25">
      <c r="A410" s="6">
        <v>42816</v>
      </c>
      <c r="B410" s="4" t="s">
        <v>877</v>
      </c>
      <c r="C410" s="4" t="s">
        <v>1138</v>
      </c>
      <c r="D410" s="4" t="s">
        <v>1777</v>
      </c>
      <c r="E410" s="4" t="s">
        <v>1140</v>
      </c>
      <c r="F410" s="7">
        <v>281.3</v>
      </c>
      <c r="G410" s="7">
        <v>281.3</v>
      </c>
      <c r="H410" s="7">
        <v>0</v>
      </c>
    </row>
    <row r="411" spans="1:8" x14ac:dyDescent="0.25">
      <c r="A411" s="6">
        <v>42817</v>
      </c>
      <c r="B411" s="4" t="s">
        <v>719</v>
      </c>
      <c r="C411" s="4" t="s">
        <v>1138</v>
      </c>
      <c r="D411" s="4" t="s">
        <v>1778</v>
      </c>
      <c r="E411" s="4" t="s">
        <v>1140</v>
      </c>
      <c r="F411" s="7">
        <v>50</v>
      </c>
      <c r="G411" s="7">
        <v>50</v>
      </c>
      <c r="H411" s="7">
        <v>0</v>
      </c>
    </row>
    <row r="412" spans="1:8" x14ac:dyDescent="0.25">
      <c r="A412" s="6">
        <v>42817</v>
      </c>
      <c r="B412" s="4" t="s">
        <v>719</v>
      </c>
      <c r="C412" s="4" t="s">
        <v>1138</v>
      </c>
      <c r="D412" s="4" t="s">
        <v>1778</v>
      </c>
      <c r="E412" s="4" t="s">
        <v>1140</v>
      </c>
      <c r="F412" s="7">
        <v>565.5</v>
      </c>
      <c r="G412" s="7">
        <v>565.5</v>
      </c>
      <c r="H412" s="7">
        <v>0</v>
      </c>
    </row>
    <row r="413" spans="1:8" x14ac:dyDescent="0.25">
      <c r="A413" s="6">
        <v>42817</v>
      </c>
      <c r="B413" s="4" t="s">
        <v>784</v>
      </c>
      <c r="C413" s="4" t="s">
        <v>1138</v>
      </c>
      <c r="D413" s="4" t="s">
        <v>1779</v>
      </c>
      <c r="E413" s="4" t="s">
        <v>1140</v>
      </c>
      <c r="F413" s="7">
        <v>1584</v>
      </c>
      <c r="G413" s="7">
        <v>1584</v>
      </c>
      <c r="H413" s="7">
        <v>0</v>
      </c>
    </row>
    <row r="414" spans="1:8" x14ac:dyDescent="0.25">
      <c r="A414" s="6">
        <v>42818</v>
      </c>
      <c r="B414" s="4" t="s">
        <v>1780</v>
      </c>
      <c r="C414" s="4" t="s">
        <v>1138</v>
      </c>
      <c r="D414" s="4" t="s">
        <v>1781</v>
      </c>
      <c r="E414" s="4" t="s">
        <v>1140</v>
      </c>
      <c r="F414" s="7">
        <v>-2646</v>
      </c>
      <c r="G414" s="7">
        <v>-2646</v>
      </c>
      <c r="H414" s="7">
        <v>0</v>
      </c>
    </row>
    <row r="415" spans="1:8" x14ac:dyDescent="0.25">
      <c r="A415" s="6">
        <v>42821</v>
      </c>
      <c r="B415" s="4" t="s">
        <v>908</v>
      </c>
      <c r="C415" s="4" t="s">
        <v>1138</v>
      </c>
      <c r="D415" s="4" t="s">
        <v>1782</v>
      </c>
      <c r="E415" s="4" t="s">
        <v>1140</v>
      </c>
      <c r="F415" s="7">
        <v>64813.86</v>
      </c>
      <c r="G415" s="7">
        <v>64813.86</v>
      </c>
      <c r="H415" s="7">
        <v>0</v>
      </c>
    </row>
    <row r="416" spans="1:8" x14ac:dyDescent="0.25">
      <c r="A416" s="6">
        <v>42822</v>
      </c>
      <c r="B416" s="4" t="s">
        <v>1783</v>
      </c>
      <c r="C416" s="4" t="s">
        <v>1138</v>
      </c>
      <c r="D416" s="4" t="s">
        <v>1784</v>
      </c>
      <c r="E416" s="4" t="s">
        <v>1140</v>
      </c>
      <c r="F416" s="7">
        <v>-1135.2</v>
      </c>
      <c r="G416" s="7">
        <v>-1135.2</v>
      </c>
      <c r="H416" s="7">
        <v>0</v>
      </c>
    </row>
    <row r="417" spans="1:8" x14ac:dyDescent="0.25">
      <c r="A417" s="6">
        <v>42822</v>
      </c>
      <c r="B417" s="4" t="s">
        <v>1785</v>
      </c>
      <c r="C417" s="4" t="s">
        <v>1138</v>
      </c>
      <c r="D417" s="4" t="s">
        <v>1786</v>
      </c>
      <c r="E417" s="4" t="s">
        <v>1140</v>
      </c>
      <c r="F417" s="7">
        <v>-727.5</v>
      </c>
      <c r="G417" s="7">
        <v>-727.5</v>
      </c>
      <c r="H417" s="7">
        <v>0</v>
      </c>
    </row>
    <row r="418" spans="1:8" x14ac:dyDescent="0.25">
      <c r="A418" s="6">
        <v>42822</v>
      </c>
      <c r="B418" s="4" t="s">
        <v>1787</v>
      </c>
      <c r="C418" s="4" t="s">
        <v>1138</v>
      </c>
      <c r="D418" s="4" t="s">
        <v>1788</v>
      </c>
      <c r="E418" s="4" t="s">
        <v>1140</v>
      </c>
      <c r="F418" s="7">
        <v>-1438.13</v>
      </c>
      <c r="G418" s="7">
        <v>-1438.13</v>
      </c>
      <c r="H418" s="7">
        <v>0</v>
      </c>
    </row>
    <row r="419" spans="1:8" x14ac:dyDescent="0.25">
      <c r="A419" s="6">
        <v>42822</v>
      </c>
      <c r="B419" s="4" t="s">
        <v>1789</v>
      </c>
      <c r="C419" s="4" t="s">
        <v>1138</v>
      </c>
      <c r="D419" s="4" t="s">
        <v>1790</v>
      </c>
      <c r="E419" s="4" t="s">
        <v>1140</v>
      </c>
      <c r="F419" s="7">
        <v>-4001.25</v>
      </c>
      <c r="G419" s="7">
        <v>-4001.25</v>
      </c>
      <c r="H419" s="7">
        <v>0</v>
      </c>
    </row>
    <row r="420" spans="1:8" x14ac:dyDescent="0.25">
      <c r="A420" s="6">
        <v>42822</v>
      </c>
      <c r="B420" s="4" t="s">
        <v>836</v>
      </c>
      <c r="C420" s="4" t="s">
        <v>1138</v>
      </c>
      <c r="D420" s="4" t="s">
        <v>1791</v>
      </c>
      <c r="E420" s="4" t="s">
        <v>1140</v>
      </c>
      <c r="F420" s="7">
        <v>163.80000000000001</v>
      </c>
      <c r="G420" s="7">
        <v>163.80000000000001</v>
      </c>
      <c r="H420" s="7">
        <v>0</v>
      </c>
    </row>
    <row r="421" spans="1:8" x14ac:dyDescent="0.25">
      <c r="A421" s="6">
        <v>42822</v>
      </c>
      <c r="B421" s="4" t="s">
        <v>800</v>
      </c>
      <c r="C421" s="4" t="s">
        <v>1138</v>
      </c>
      <c r="D421" s="4" t="s">
        <v>1792</v>
      </c>
      <c r="E421" s="4" t="s">
        <v>1140</v>
      </c>
      <c r="F421" s="7">
        <v>4262.38</v>
      </c>
      <c r="G421" s="7">
        <v>4262.38</v>
      </c>
      <c r="H421" s="7">
        <v>0</v>
      </c>
    </row>
    <row r="422" spans="1:8" x14ac:dyDescent="0.25">
      <c r="A422" s="6">
        <v>42822</v>
      </c>
      <c r="B422" s="4" t="s">
        <v>689</v>
      </c>
      <c r="C422" s="4" t="s">
        <v>1138</v>
      </c>
      <c r="D422" s="4" t="s">
        <v>1793</v>
      </c>
      <c r="E422" s="4" t="s">
        <v>1140</v>
      </c>
      <c r="F422" s="7">
        <v>38.5</v>
      </c>
      <c r="G422" s="7">
        <v>38.5</v>
      </c>
      <c r="H422" s="7">
        <v>0</v>
      </c>
    </row>
    <row r="423" spans="1:8" x14ac:dyDescent="0.25">
      <c r="A423" s="6">
        <v>42823</v>
      </c>
      <c r="B423" s="4" t="s">
        <v>1794</v>
      </c>
      <c r="C423" s="4" t="s">
        <v>1138</v>
      </c>
      <c r="D423" s="4" t="s">
        <v>1795</v>
      </c>
      <c r="E423" s="4" t="s">
        <v>1140</v>
      </c>
      <c r="F423" s="7">
        <v>-38.5</v>
      </c>
      <c r="G423" s="7">
        <v>-38.5</v>
      </c>
      <c r="H423" s="7">
        <v>0</v>
      </c>
    </row>
    <row r="424" spans="1:8" x14ac:dyDescent="0.25">
      <c r="A424" s="6">
        <v>42823</v>
      </c>
      <c r="B424" s="4" t="s">
        <v>1796</v>
      </c>
      <c r="C424" s="4" t="s">
        <v>1138</v>
      </c>
      <c r="D424" s="4" t="s">
        <v>1797</v>
      </c>
      <c r="E424" s="4" t="s">
        <v>1140</v>
      </c>
      <c r="F424" s="7">
        <v>-163.80000000000001</v>
      </c>
      <c r="G424" s="7">
        <v>-163.80000000000001</v>
      </c>
      <c r="H424" s="7">
        <v>0</v>
      </c>
    </row>
    <row r="425" spans="1:8" x14ac:dyDescent="0.25">
      <c r="A425" s="6">
        <v>42823</v>
      </c>
      <c r="B425" s="4" t="s">
        <v>1798</v>
      </c>
      <c r="C425" s="4" t="s">
        <v>1138</v>
      </c>
      <c r="D425" s="4" t="s">
        <v>1799</v>
      </c>
      <c r="E425" s="4" t="s">
        <v>1140</v>
      </c>
      <c r="F425" s="7">
        <v>-44.64</v>
      </c>
      <c r="G425" s="7">
        <v>-44.64</v>
      </c>
      <c r="H425" s="7">
        <v>0</v>
      </c>
    </row>
    <row r="426" spans="1:8" x14ac:dyDescent="0.25">
      <c r="A426" s="6">
        <v>42823</v>
      </c>
      <c r="B426" s="4" t="s">
        <v>1800</v>
      </c>
      <c r="C426" s="4" t="s">
        <v>1138</v>
      </c>
      <c r="D426" s="4" t="s">
        <v>1801</v>
      </c>
      <c r="E426" s="4" t="s">
        <v>1140</v>
      </c>
      <c r="F426" s="7">
        <v>-11080.130000000001</v>
      </c>
      <c r="G426" s="7">
        <v>-11080.130000000001</v>
      </c>
      <c r="H426" s="7">
        <v>0</v>
      </c>
    </row>
    <row r="427" spans="1:8" x14ac:dyDescent="0.25">
      <c r="A427" s="6">
        <v>42823</v>
      </c>
      <c r="B427" s="4" t="s">
        <v>1802</v>
      </c>
      <c r="C427" s="4" t="s">
        <v>1138</v>
      </c>
      <c r="D427" s="4" t="s">
        <v>1803</v>
      </c>
      <c r="E427" s="4" t="s">
        <v>1140</v>
      </c>
      <c r="F427" s="7">
        <v>-846.8</v>
      </c>
      <c r="G427" s="7">
        <v>-846.8</v>
      </c>
      <c r="H427" s="7">
        <v>0</v>
      </c>
    </row>
    <row r="428" spans="1:8" x14ac:dyDescent="0.25">
      <c r="A428" s="6">
        <v>42823</v>
      </c>
      <c r="B428" s="4" t="s">
        <v>1802</v>
      </c>
      <c r="C428" s="4" t="s">
        <v>1138</v>
      </c>
      <c r="D428" s="4" t="s">
        <v>1803</v>
      </c>
      <c r="E428" s="4" t="s">
        <v>1140</v>
      </c>
      <c r="F428" s="7">
        <v>-50</v>
      </c>
      <c r="G428" s="7">
        <v>-50</v>
      </c>
      <c r="H428" s="7">
        <v>0</v>
      </c>
    </row>
    <row r="429" spans="1:8" x14ac:dyDescent="0.25">
      <c r="A429" s="6">
        <v>42823</v>
      </c>
      <c r="B429" s="4" t="s">
        <v>1804</v>
      </c>
      <c r="C429" s="4" t="s">
        <v>1138</v>
      </c>
      <c r="D429" s="4" t="s">
        <v>1805</v>
      </c>
      <c r="E429" s="4" t="s">
        <v>1140</v>
      </c>
      <c r="F429" s="7">
        <v>-125.3</v>
      </c>
      <c r="G429" s="7">
        <v>-125.3</v>
      </c>
      <c r="H429" s="7">
        <v>0</v>
      </c>
    </row>
    <row r="430" spans="1:8" x14ac:dyDescent="0.25">
      <c r="A430" s="6">
        <v>42823</v>
      </c>
      <c r="B430" s="4" t="s">
        <v>1806</v>
      </c>
      <c r="C430" s="4" t="s">
        <v>1138</v>
      </c>
      <c r="D430" s="4" t="s">
        <v>1807</v>
      </c>
      <c r="E430" s="4" t="s">
        <v>1140</v>
      </c>
      <c r="F430" s="7">
        <v>-1661.13</v>
      </c>
      <c r="G430" s="7">
        <v>-1661.13</v>
      </c>
      <c r="H430" s="7">
        <v>0</v>
      </c>
    </row>
    <row r="431" spans="1:8" x14ac:dyDescent="0.25">
      <c r="A431" s="6">
        <v>42823</v>
      </c>
      <c r="B431" s="4" t="s">
        <v>1808</v>
      </c>
      <c r="C431" s="4" t="s">
        <v>1138</v>
      </c>
      <c r="D431" s="4" t="s">
        <v>1809</v>
      </c>
      <c r="E431" s="4" t="s">
        <v>1140</v>
      </c>
      <c r="F431" s="7">
        <v>-2441.98</v>
      </c>
      <c r="G431" s="7">
        <v>-2441.98</v>
      </c>
      <c r="H431" s="7">
        <v>0</v>
      </c>
    </row>
    <row r="432" spans="1:8" x14ac:dyDescent="0.25">
      <c r="A432" s="6">
        <v>42823</v>
      </c>
      <c r="B432" s="4" t="s">
        <v>1808</v>
      </c>
      <c r="C432" s="4" t="s">
        <v>1138</v>
      </c>
      <c r="D432" s="4" t="s">
        <v>1809</v>
      </c>
      <c r="E432" s="4" t="s">
        <v>1140</v>
      </c>
      <c r="F432" s="7">
        <v>-200</v>
      </c>
      <c r="G432" s="7">
        <v>-200</v>
      </c>
      <c r="H432" s="7">
        <v>0</v>
      </c>
    </row>
    <row r="433" spans="1:8" x14ac:dyDescent="0.25">
      <c r="A433" s="6">
        <v>42823</v>
      </c>
      <c r="B433" s="4" t="s">
        <v>1810</v>
      </c>
      <c r="C433" s="4" t="s">
        <v>1138</v>
      </c>
      <c r="D433" s="4" t="s">
        <v>1811</v>
      </c>
      <c r="E433" s="4" t="s">
        <v>1140</v>
      </c>
      <c r="F433" s="7">
        <v>-1212.5</v>
      </c>
      <c r="G433" s="7">
        <v>-1212.5</v>
      </c>
      <c r="H433" s="7">
        <v>0</v>
      </c>
    </row>
    <row r="434" spans="1:8" x14ac:dyDescent="0.25">
      <c r="A434" s="6">
        <v>42823</v>
      </c>
      <c r="B434" s="4" t="s">
        <v>1812</v>
      </c>
      <c r="C434" s="4" t="s">
        <v>1138</v>
      </c>
      <c r="D434" s="4" t="s">
        <v>1813</v>
      </c>
      <c r="E434" s="4" t="s">
        <v>1140</v>
      </c>
      <c r="F434" s="7">
        <v>-1584</v>
      </c>
      <c r="G434" s="7">
        <v>-1584</v>
      </c>
      <c r="H434" s="7">
        <v>0</v>
      </c>
    </row>
    <row r="435" spans="1:8" x14ac:dyDescent="0.25">
      <c r="A435" s="6">
        <v>42823</v>
      </c>
      <c r="B435" s="4" t="s">
        <v>1814</v>
      </c>
      <c r="C435" s="4" t="s">
        <v>1138</v>
      </c>
      <c r="D435" s="4" t="s">
        <v>1815</v>
      </c>
      <c r="E435" s="4" t="s">
        <v>1140</v>
      </c>
      <c r="F435" s="7">
        <v>-2150</v>
      </c>
      <c r="G435" s="7">
        <v>-2150</v>
      </c>
      <c r="H435" s="7">
        <v>0</v>
      </c>
    </row>
    <row r="436" spans="1:8" x14ac:dyDescent="0.25">
      <c r="A436" s="6">
        <v>42823</v>
      </c>
      <c r="B436" s="4" t="s">
        <v>1814</v>
      </c>
      <c r="C436" s="4" t="s">
        <v>1138</v>
      </c>
      <c r="D436" s="4" t="s">
        <v>1815</v>
      </c>
      <c r="E436" s="4" t="s">
        <v>1140</v>
      </c>
      <c r="F436" s="7">
        <v>-1350</v>
      </c>
      <c r="G436" s="7">
        <v>-1350</v>
      </c>
      <c r="H436" s="7">
        <v>0</v>
      </c>
    </row>
    <row r="437" spans="1:8" x14ac:dyDescent="0.25">
      <c r="A437" s="6">
        <v>42823</v>
      </c>
      <c r="B437" s="4" t="s">
        <v>1814</v>
      </c>
      <c r="C437" s="4" t="s">
        <v>1138</v>
      </c>
      <c r="D437" s="4" t="s">
        <v>1815</v>
      </c>
      <c r="E437" s="4" t="s">
        <v>1140</v>
      </c>
      <c r="F437" s="7">
        <v>-640</v>
      </c>
      <c r="G437" s="7">
        <v>-640</v>
      </c>
      <c r="H437" s="7">
        <v>0</v>
      </c>
    </row>
    <row r="438" spans="1:8" x14ac:dyDescent="0.25">
      <c r="A438" s="6">
        <v>42823</v>
      </c>
      <c r="B438" s="4" t="s">
        <v>1814</v>
      </c>
      <c r="C438" s="4" t="s">
        <v>1138</v>
      </c>
      <c r="D438" s="4" t="s">
        <v>1815</v>
      </c>
      <c r="E438" s="4" t="s">
        <v>1140</v>
      </c>
      <c r="F438" s="7">
        <v>-509.4</v>
      </c>
      <c r="G438" s="7">
        <v>-509.4</v>
      </c>
      <c r="H438" s="7">
        <v>0</v>
      </c>
    </row>
    <row r="439" spans="1:8" x14ac:dyDescent="0.25">
      <c r="A439" s="6">
        <v>42823</v>
      </c>
      <c r="B439" s="4" t="s">
        <v>1816</v>
      </c>
      <c r="C439" s="4" t="s">
        <v>1138</v>
      </c>
      <c r="D439" s="4" t="s">
        <v>1817</v>
      </c>
      <c r="E439" s="4" t="s">
        <v>1140</v>
      </c>
      <c r="F439" s="7">
        <v>-4361</v>
      </c>
      <c r="G439" s="7">
        <v>-4361</v>
      </c>
      <c r="H439" s="7">
        <v>0</v>
      </c>
    </row>
    <row r="440" spans="1:8" x14ac:dyDescent="0.25">
      <c r="A440" s="6">
        <v>42823</v>
      </c>
      <c r="B440" s="4" t="s">
        <v>1816</v>
      </c>
      <c r="C440" s="4" t="s">
        <v>1138</v>
      </c>
      <c r="D440" s="4" t="s">
        <v>1817</v>
      </c>
      <c r="E440" s="4" t="s">
        <v>1140</v>
      </c>
      <c r="F440" s="7">
        <v>-2320.5</v>
      </c>
      <c r="G440" s="7">
        <v>-2320.5</v>
      </c>
      <c r="H440" s="7">
        <v>0</v>
      </c>
    </row>
    <row r="441" spans="1:8" x14ac:dyDescent="0.25">
      <c r="A441" s="6">
        <v>42823</v>
      </c>
      <c r="B441" s="4" t="s">
        <v>688</v>
      </c>
      <c r="C441" s="4" t="s">
        <v>1138</v>
      </c>
      <c r="D441" s="4" t="s">
        <v>1818</v>
      </c>
      <c r="E441" s="4" t="s">
        <v>1140</v>
      </c>
      <c r="F441" s="7">
        <v>2320.5</v>
      </c>
      <c r="G441" s="7">
        <v>2320.5</v>
      </c>
      <c r="H441" s="7">
        <v>0</v>
      </c>
    </row>
    <row r="442" spans="1:8" x14ac:dyDescent="0.25">
      <c r="A442" s="6">
        <v>42823</v>
      </c>
      <c r="B442" s="4" t="s">
        <v>688</v>
      </c>
      <c r="C442" s="4" t="s">
        <v>1138</v>
      </c>
      <c r="D442" s="4" t="s">
        <v>1818</v>
      </c>
      <c r="E442" s="4" t="s">
        <v>1140</v>
      </c>
      <c r="F442" s="7">
        <v>4361</v>
      </c>
      <c r="G442" s="7">
        <v>4361</v>
      </c>
      <c r="H442" s="7">
        <v>0</v>
      </c>
    </row>
    <row r="443" spans="1:8" x14ac:dyDescent="0.25">
      <c r="A443" s="6">
        <v>42823</v>
      </c>
      <c r="B443" s="4" t="s">
        <v>960</v>
      </c>
      <c r="C443" s="4" t="s">
        <v>1138</v>
      </c>
      <c r="D443" s="4" t="s">
        <v>1819</v>
      </c>
      <c r="E443" s="4" t="s">
        <v>1140</v>
      </c>
      <c r="F443" s="7">
        <v>509.4</v>
      </c>
      <c r="G443" s="7">
        <v>509.4</v>
      </c>
      <c r="H443" s="7">
        <v>0</v>
      </c>
    </row>
    <row r="444" spans="1:8" x14ac:dyDescent="0.25">
      <c r="A444" s="6">
        <v>42823</v>
      </c>
      <c r="B444" s="4" t="s">
        <v>960</v>
      </c>
      <c r="C444" s="4" t="s">
        <v>1138</v>
      </c>
      <c r="D444" s="4" t="s">
        <v>1819</v>
      </c>
      <c r="E444" s="4" t="s">
        <v>1140</v>
      </c>
      <c r="F444" s="7">
        <v>640</v>
      </c>
      <c r="G444" s="7">
        <v>640</v>
      </c>
      <c r="H444" s="7">
        <v>0</v>
      </c>
    </row>
    <row r="445" spans="1:8" x14ac:dyDescent="0.25">
      <c r="A445" s="6">
        <v>42823</v>
      </c>
      <c r="B445" s="4" t="s">
        <v>960</v>
      </c>
      <c r="C445" s="4" t="s">
        <v>1138</v>
      </c>
      <c r="D445" s="4" t="s">
        <v>1819</v>
      </c>
      <c r="E445" s="4" t="s">
        <v>1140</v>
      </c>
      <c r="F445" s="7">
        <v>1350</v>
      </c>
      <c r="G445" s="7">
        <v>1350</v>
      </c>
      <c r="H445" s="7">
        <v>0</v>
      </c>
    </row>
    <row r="446" spans="1:8" x14ac:dyDescent="0.25">
      <c r="A446" s="6">
        <v>42823</v>
      </c>
      <c r="B446" s="4" t="s">
        <v>960</v>
      </c>
      <c r="C446" s="4" t="s">
        <v>1138</v>
      </c>
      <c r="D446" s="4" t="s">
        <v>1819</v>
      </c>
      <c r="E446" s="4" t="s">
        <v>1140</v>
      </c>
      <c r="F446" s="7">
        <v>2150</v>
      </c>
      <c r="G446" s="7">
        <v>2150</v>
      </c>
      <c r="H446" s="7">
        <v>0</v>
      </c>
    </row>
    <row r="447" spans="1:8" x14ac:dyDescent="0.25">
      <c r="A447" s="6">
        <v>42823</v>
      </c>
      <c r="B447" s="4" t="s">
        <v>953</v>
      </c>
      <c r="C447" s="4" t="s">
        <v>1138</v>
      </c>
      <c r="D447" s="4" t="s">
        <v>1820</v>
      </c>
      <c r="E447" s="4" t="s">
        <v>1140</v>
      </c>
      <c r="F447" s="7">
        <v>6741.5</v>
      </c>
      <c r="G447" s="7">
        <v>6741.5</v>
      </c>
      <c r="H447" s="7">
        <v>0</v>
      </c>
    </row>
    <row r="448" spans="1:8" x14ac:dyDescent="0.25">
      <c r="A448" s="6">
        <v>42824</v>
      </c>
      <c r="B448" s="4" t="s">
        <v>843</v>
      </c>
      <c r="C448" s="4" t="s">
        <v>1138</v>
      </c>
      <c r="D448" s="4" t="s">
        <v>1821</v>
      </c>
      <c r="E448" s="4" t="s">
        <v>1140</v>
      </c>
      <c r="F448" s="7">
        <v>516.75</v>
      </c>
      <c r="G448" s="7">
        <v>516.75</v>
      </c>
      <c r="H448" s="7">
        <v>0</v>
      </c>
    </row>
    <row r="449" spans="1:8" x14ac:dyDescent="0.25">
      <c r="A449" s="6">
        <v>42824</v>
      </c>
      <c r="B449" s="4" t="s">
        <v>799</v>
      </c>
      <c r="C449" s="4" t="s">
        <v>1138</v>
      </c>
      <c r="D449" s="4" t="s">
        <v>1822</v>
      </c>
      <c r="E449" s="4" t="s">
        <v>1140</v>
      </c>
      <c r="F449" s="7">
        <v>1650</v>
      </c>
      <c r="G449" s="7">
        <v>1650</v>
      </c>
      <c r="H449" s="7">
        <v>0</v>
      </c>
    </row>
    <row r="450" spans="1:8" x14ac:dyDescent="0.25">
      <c r="A450" s="6">
        <v>42824</v>
      </c>
      <c r="B450" s="4" t="s">
        <v>799</v>
      </c>
      <c r="C450" s="4" t="s">
        <v>1138</v>
      </c>
      <c r="D450" s="4" t="s">
        <v>1822</v>
      </c>
      <c r="E450" s="4" t="s">
        <v>1140</v>
      </c>
      <c r="F450" s="7">
        <v>3647.8</v>
      </c>
      <c r="G450" s="7">
        <v>3647.8</v>
      </c>
      <c r="H450" s="7">
        <v>0</v>
      </c>
    </row>
    <row r="451" spans="1:8" x14ac:dyDescent="0.25">
      <c r="A451" s="6">
        <v>42828</v>
      </c>
      <c r="B451" s="4" t="s">
        <v>871</v>
      </c>
      <c r="C451" s="4" t="s">
        <v>1138</v>
      </c>
      <c r="D451" s="4" t="s">
        <v>1823</v>
      </c>
      <c r="E451" s="4" t="s">
        <v>1140</v>
      </c>
      <c r="F451" s="7">
        <v>4916.25</v>
      </c>
      <c r="G451" s="7">
        <v>4916.25</v>
      </c>
      <c r="H451" s="7">
        <v>0</v>
      </c>
    </row>
    <row r="452" spans="1:8" x14ac:dyDescent="0.25">
      <c r="A452" s="6">
        <v>42828</v>
      </c>
      <c r="B452" s="4" t="s">
        <v>874</v>
      </c>
      <c r="C452" s="4" t="s">
        <v>1138</v>
      </c>
      <c r="D452" s="4" t="s">
        <v>1824</v>
      </c>
      <c r="E452" s="4" t="s">
        <v>1140</v>
      </c>
      <c r="F452" s="7">
        <v>2643.75</v>
      </c>
      <c r="G452" s="7">
        <v>2643.75</v>
      </c>
      <c r="H452" s="7">
        <v>0</v>
      </c>
    </row>
    <row r="453" spans="1:8" x14ac:dyDescent="0.25">
      <c r="A453" s="6">
        <v>42828</v>
      </c>
      <c r="B453" s="4" t="s">
        <v>711</v>
      </c>
      <c r="C453" s="4" t="s">
        <v>1138</v>
      </c>
      <c r="D453" s="4" t="s">
        <v>1825</v>
      </c>
      <c r="E453" s="4" t="s">
        <v>1140</v>
      </c>
      <c r="F453" s="7">
        <v>80</v>
      </c>
      <c r="G453" s="7">
        <v>80</v>
      </c>
      <c r="H453" s="7">
        <v>0</v>
      </c>
    </row>
    <row r="454" spans="1:8" x14ac:dyDescent="0.25">
      <c r="A454" s="6">
        <v>42828</v>
      </c>
      <c r="B454" s="4" t="s">
        <v>711</v>
      </c>
      <c r="C454" s="4" t="s">
        <v>1138</v>
      </c>
      <c r="D454" s="4" t="s">
        <v>1825</v>
      </c>
      <c r="E454" s="4" t="s">
        <v>1140</v>
      </c>
      <c r="F454" s="7">
        <v>429.78000000000003</v>
      </c>
      <c r="G454" s="7">
        <v>429.78000000000003</v>
      </c>
      <c r="H454" s="7">
        <v>0</v>
      </c>
    </row>
    <row r="455" spans="1:8" x14ac:dyDescent="0.25">
      <c r="A455" s="6">
        <v>42829</v>
      </c>
      <c r="B455" s="4" t="s">
        <v>890</v>
      </c>
      <c r="C455" s="4" t="s">
        <v>1138</v>
      </c>
      <c r="D455" s="4" t="s">
        <v>1826</v>
      </c>
      <c r="E455" s="4" t="s">
        <v>1140</v>
      </c>
      <c r="F455" s="7">
        <v>727.5</v>
      </c>
      <c r="G455" s="7">
        <v>727.5</v>
      </c>
      <c r="H455" s="7">
        <v>0</v>
      </c>
    </row>
    <row r="456" spans="1:8" x14ac:dyDescent="0.25">
      <c r="A456" s="6">
        <v>42829</v>
      </c>
      <c r="B456" s="4" t="s">
        <v>622</v>
      </c>
      <c r="C456" s="4" t="s">
        <v>1138</v>
      </c>
      <c r="D456" s="4" t="s">
        <v>1827</v>
      </c>
      <c r="E456" s="4" t="s">
        <v>1140</v>
      </c>
      <c r="F456" s="7">
        <v>204.20999999999998</v>
      </c>
      <c r="G456" s="7">
        <v>204.20999999999998</v>
      </c>
      <c r="H456" s="7">
        <v>0</v>
      </c>
    </row>
    <row r="457" spans="1:8" x14ac:dyDescent="0.25">
      <c r="A457" s="6">
        <v>42830</v>
      </c>
      <c r="B457" s="4" t="s">
        <v>1828</v>
      </c>
      <c r="C457" s="4" t="s">
        <v>1138</v>
      </c>
      <c r="D457" s="4" t="s">
        <v>1829</v>
      </c>
      <c r="E457" s="4" t="s">
        <v>1140</v>
      </c>
      <c r="F457" s="7">
        <v>-2643.75</v>
      </c>
      <c r="G457" s="7">
        <v>-2643.75</v>
      </c>
      <c r="H457" s="7">
        <v>0</v>
      </c>
    </row>
    <row r="458" spans="1:8" x14ac:dyDescent="0.25">
      <c r="A458" s="6">
        <v>42830</v>
      </c>
      <c r="B458" s="4" t="s">
        <v>851</v>
      </c>
      <c r="C458" s="4" t="s">
        <v>1138</v>
      </c>
      <c r="D458" s="4" t="s">
        <v>1830</v>
      </c>
      <c r="E458" s="4" t="s">
        <v>1140</v>
      </c>
      <c r="F458" s="7">
        <v>120</v>
      </c>
      <c r="G458" s="7">
        <v>120</v>
      </c>
      <c r="H458" s="7">
        <v>0</v>
      </c>
    </row>
    <row r="459" spans="1:8" x14ac:dyDescent="0.25">
      <c r="A459" s="6">
        <v>42830</v>
      </c>
      <c r="B459" s="4" t="s">
        <v>851</v>
      </c>
      <c r="C459" s="4" t="s">
        <v>1138</v>
      </c>
      <c r="D459" s="4" t="s">
        <v>1830</v>
      </c>
      <c r="E459" s="4" t="s">
        <v>1140</v>
      </c>
      <c r="F459" s="7">
        <v>4563</v>
      </c>
      <c r="G459" s="7">
        <v>4563</v>
      </c>
      <c r="H459" s="7">
        <v>0</v>
      </c>
    </row>
    <row r="460" spans="1:8" x14ac:dyDescent="0.25">
      <c r="A460" s="6">
        <v>42830</v>
      </c>
      <c r="B460" s="4" t="s">
        <v>851</v>
      </c>
      <c r="C460" s="4" t="s">
        <v>1138</v>
      </c>
      <c r="D460" s="4" t="s">
        <v>1830</v>
      </c>
      <c r="E460" s="4" t="s">
        <v>1140</v>
      </c>
      <c r="F460" s="7">
        <v>4680</v>
      </c>
      <c r="G460" s="7">
        <v>4680</v>
      </c>
      <c r="H460" s="7">
        <v>0</v>
      </c>
    </row>
    <row r="461" spans="1:8" x14ac:dyDescent="0.25">
      <c r="A461" s="6">
        <v>42831</v>
      </c>
      <c r="B461" s="4" t="s">
        <v>973</v>
      </c>
      <c r="C461" s="4" t="s">
        <v>1138</v>
      </c>
      <c r="D461" s="4" t="s">
        <v>1831</v>
      </c>
      <c r="E461" s="4" t="s">
        <v>1140</v>
      </c>
      <c r="F461" s="7">
        <v>603.5</v>
      </c>
      <c r="G461" s="7">
        <v>603.5</v>
      </c>
      <c r="H461" s="7">
        <v>0</v>
      </c>
    </row>
    <row r="462" spans="1:8" x14ac:dyDescent="0.25">
      <c r="A462" s="6">
        <v>42831</v>
      </c>
      <c r="B462" s="4" t="s">
        <v>714</v>
      </c>
      <c r="C462" s="4" t="s">
        <v>1138</v>
      </c>
      <c r="D462" s="4" t="s">
        <v>1832</v>
      </c>
      <c r="E462" s="4" t="s">
        <v>1140</v>
      </c>
      <c r="F462" s="7">
        <v>200</v>
      </c>
      <c r="G462" s="7">
        <v>200</v>
      </c>
      <c r="H462" s="7">
        <v>0</v>
      </c>
    </row>
    <row r="463" spans="1:8" x14ac:dyDescent="0.25">
      <c r="A463" s="6">
        <v>42831</v>
      </c>
      <c r="B463" s="4" t="s">
        <v>714</v>
      </c>
      <c r="C463" s="4" t="s">
        <v>1138</v>
      </c>
      <c r="D463" s="4" t="s">
        <v>1832</v>
      </c>
      <c r="E463" s="4" t="s">
        <v>1140</v>
      </c>
      <c r="F463" s="7">
        <v>9429.75</v>
      </c>
      <c r="G463" s="7">
        <v>9429.75</v>
      </c>
      <c r="H463" s="7">
        <v>0</v>
      </c>
    </row>
    <row r="464" spans="1:8" x14ac:dyDescent="0.25">
      <c r="A464" s="6">
        <v>42831</v>
      </c>
      <c r="B464" s="4" t="s">
        <v>687</v>
      </c>
      <c r="C464" s="4" t="s">
        <v>1138</v>
      </c>
      <c r="D464" s="4" t="s">
        <v>1833</v>
      </c>
      <c r="E464" s="4" t="s">
        <v>1140</v>
      </c>
      <c r="F464" s="7">
        <v>396</v>
      </c>
      <c r="G464" s="7">
        <v>396</v>
      </c>
      <c r="H464" s="7">
        <v>0</v>
      </c>
    </row>
    <row r="465" spans="1:8" x14ac:dyDescent="0.25">
      <c r="A465" s="6">
        <v>42832</v>
      </c>
      <c r="B465" s="4" t="s">
        <v>1834</v>
      </c>
      <c r="C465" s="4" t="s">
        <v>1138</v>
      </c>
      <c r="D465" s="4" t="s">
        <v>1835</v>
      </c>
      <c r="E465" s="4" t="s">
        <v>1140</v>
      </c>
      <c r="F465" s="7">
        <v>-6741.5</v>
      </c>
      <c r="G465" s="7">
        <v>-6741.5</v>
      </c>
      <c r="H465" s="7">
        <v>0</v>
      </c>
    </row>
    <row r="466" spans="1:8" x14ac:dyDescent="0.25">
      <c r="A466" s="6">
        <v>42832</v>
      </c>
      <c r="B466" s="4" t="s">
        <v>1836</v>
      </c>
      <c r="C466" s="4" t="s">
        <v>1138</v>
      </c>
      <c r="D466" s="4" t="s">
        <v>1837</v>
      </c>
      <c r="E466" s="4" t="s">
        <v>1140</v>
      </c>
      <c r="F466" s="7">
        <v>-429.78000000000003</v>
      </c>
      <c r="G466" s="7">
        <v>-429.78000000000003</v>
      </c>
      <c r="H466" s="7">
        <v>0</v>
      </c>
    </row>
    <row r="467" spans="1:8" x14ac:dyDescent="0.25">
      <c r="A467" s="6">
        <v>42832</v>
      </c>
      <c r="B467" s="4" t="s">
        <v>1836</v>
      </c>
      <c r="C467" s="4" t="s">
        <v>1138</v>
      </c>
      <c r="D467" s="4" t="s">
        <v>1837</v>
      </c>
      <c r="E467" s="4" t="s">
        <v>1140</v>
      </c>
      <c r="F467" s="7">
        <v>-80</v>
      </c>
      <c r="G467" s="7">
        <v>-80</v>
      </c>
      <c r="H467" s="7">
        <v>0</v>
      </c>
    </row>
    <row r="468" spans="1:8" x14ac:dyDescent="0.25">
      <c r="A468" s="6">
        <v>42832</v>
      </c>
      <c r="B468" s="4" t="s">
        <v>1838</v>
      </c>
      <c r="C468" s="4" t="s">
        <v>1138</v>
      </c>
      <c r="D468" s="4" t="s">
        <v>1839</v>
      </c>
      <c r="E468" s="4" t="s">
        <v>1140</v>
      </c>
      <c r="F468" s="7">
        <v>-727.5</v>
      </c>
      <c r="G468" s="7">
        <v>-727.5</v>
      </c>
      <c r="H468" s="7">
        <v>0</v>
      </c>
    </row>
    <row r="469" spans="1:8" x14ac:dyDescent="0.25">
      <c r="A469" s="6">
        <v>42832</v>
      </c>
      <c r="B469" s="4" t="s">
        <v>1840</v>
      </c>
      <c r="C469" s="4" t="s">
        <v>1138</v>
      </c>
      <c r="D469" s="4" t="s">
        <v>1841</v>
      </c>
      <c r="E469" s="4" t="s">
        <v>1140</v>
      </c>
      <c r="F469" s="7">
        <v>-603.5</v>
      </c>
      <c r="G469" s="7">
        <v>-603.5</v>
      </c>
      <c r="H469" s="7">
        <v>0</v>
      </c>
    </row>
    <row r="470" spans="1:8" x14ac:dyDescent="0.25">
      <c r="A470" s="6">
        <v>42832</v>
      </c>
      <c r="B470" s="4" t="s">
        <v>1842</v>
      </c>
      <c r="C470" s="4" t="s">
        <v>1138</v>
      </c>
      <c r="D470" s="4" t="s">
        <v>1843</v>
      </c>
      <c r="E470" s="4" t="s">
        <v>1140</v>
      </c>
      <c r="F470" s="7">
        <v>-4065.75</v>
      </c>
      <c r="G470" s="7">
        <v>-4065.75</v>
      </c>
      <c r="H470" s="7">
        <v>0</v>
      </c>
    </row>
    <row r="471" spans="1:8" x14ac:dyDescent="0.25">
      <c r="A471" s="6">
        <v>42832</v>
      </c>
      <c r="B471" s="4" t="s">
        <v>1842</v>
      </c>
      <c r="C471" s="4" t="s">
        <v>1138</v>
      </c>
      <c r="D471" s="4" t="s">
        <v>1843</v>
      </c>
      <c r="E471" s="4" t="s">
        <v>1140</v>
      </c>
      <c r="F471" s="7">
        <v>-345.04</v>
      </c>
      <c r="G471" s="7">
        <v>-345.04</v>
      </c>
      <c r="H471" s="7">
        <v>0</v>
      </c>
    </row>
    <row r="472" spans="1:8" x14ac:dyDescent="0.25">
      <c r="A472" s="6">
        <v>42832</v>
      </c>
      <c r="B472" s="4" t="s">
        <v>1844</v>
      </c>
      <c r="C472" s="4" t="s">
        <v>1138</v>
      </c>
      <c r="D472" s="4" t="s">
        <v>1845</v>
      </c>
      <c r="E472" s="4" t="s">
        <v>1140</v>
      </c>
      <c r="F472" s="7">
        <v>-4353.04</v>
      </c>
      <c r="G472" s="7">
        <v>-4353.04</v>
      </c>
      <c r="H472" s="7">
        <v>0</v>
      </c>
    </row>
    <row r="473" spans="1:8" x14ac:dyDescent="0.25">
      <c r="A473" s="6">
        <v>42832</v>
      </c>
      <c r="B473" s="4" t="s">
        <v>1846</v>
      </c>
      <c r="C473" s="4" t="s">
        <v>1138</v>
      </c>
      <c r="D473" s="4" t="s">
        <v>1847</v>
      </c>
      <c r="E473" s="4" t="s">
        <v>1140</v>
      </c>
      <c r="F473" s="7">
        <v>-396</v>
      </c>
      <c r="G473" s="7">
        <v>-396</v>
      </c>
      <c r="H473" s="7">
        <v>0</v>
      </c>
    </row>
    <row r="474" spans="1:8" x14ac:dyDescent="0.25">
      <c r="A474" s="6">
        <v>42832</v>
      </c>
      <c r="B474" s="4" t="s">
        <v>742</v>
      </c>
      <c r="C474" s="4" t="s">
        <v>1138</v>
      </c>
      <c r="D474" s="4" t="s">
        <v>1848</v>
      </c>
      <c r="E474" s="4" t="s">
        <v>1140</v>
      </c>
      <c r="F474" s="7">
        <v>1312.5</v>
      </c>
      <c r="G474" s="7">
        <v>1312.5</v>
      </c>
      <c r="H474" s="7">
        <v>0</v>
      </c>
    </row>
    <row r="475" spans="1:8" x14ac:dyDescent="0.25">
      <c r="A475" s="6">
        <v>42832</v>
      </c>
      <c r="B475" s="4" t="s">
        <v>912</v>
      </c>
      <c r="C475" s="4" t="s">
        <v>1138</v>
      </c>
      <c r="D475" s="4" t="s">
        <v>1849</v>
      </c>
      <c r="E475" s="4" t="s">
        <v>1140</v>
      </c>
      <c r="F475" s="7">
        <v>345.04</v>
      </c>
      <c r="G475" s="7">
        <v>345.04</v>
      </c>
      <c r="H475" s="7">
        <v>0</v>
      </c>
    </row>
    <row r="476" spans="1:8" x14ac:dyDescent="0.25">
      <c r="A476" s="6">
        <v>42832</v>
      </c>
      <c r="B476" s="4" t="s">
        <v>912</v>
      </c>
      <c r="C476" s="4" t="s">
        <v>1138</v>
      </c>
      <c r="D476" s="4" t="s">
        <v>1849</v>
      </c>
      <c r="E476" s="4" t="s">
        <v>1140</v>
      </c>
      <c r="F476" s="7">
        <v>4065.75</v>
      </c>
      <c r="G476" s="7">
        <v>4065.75</v>
      </c>
      <c r="H476" s="7">
        <v>0</v>
      </c>
    </row>
    <row r="477" spans="1:8" x14ac:dyDescent="0.25">
      <c r="A477" s="6">
        <v>42832</v>
      </c>
      <c r="B477" s="4" t="s">
        <v>631</v>
      </c>
      <c r="C477" s="4" t="s">
        <v>1138</v>
      </c>
      <c r="D477" s="4" t="s">
        <v>1850</v>
      </c>
      <c r="E477" s="4" t="s">
        <v>1140</v>
      </c>
      <c r="F477" s="7">
        <v>-1181.25</v>
      </c>
      <c r="G477" s="7">
        <v>-1181.25</v>
      </c>
      <c r="H477" s="7">
        <v>0</v>
      </c>
    </row>
    <row r="478" spans="1:8" x14ac:dyDescent="0.25">
      <c r="A478" s="6">
        <v>42835</v>
      </c>
      <c r="B478" s="4" t="s">
        <v>1851</v>
      </c>
      <c r="C478" s="4" t="s">
        <v>1138</v>
      </c>
      <c r="D478" s="4" t="s">
        <v>1852</v>
      </c>
      <c r="E478" s="4" t="s">
        <v>1140</v>
      </c>
      <c r="F478" s="7">
        <v>-2099.0300000000002</v>
      </c>
      <c r="G478" s="7">
        <v>-2099.0300000000002</v>
      </c>
      <c r="H478" s="7">
        <v>0</v>
      </c>
    </row>
    <row r="479" spans="1:8" x14ac:dyDescent="0.25">
      <c r="A479" s="6">
        <v>42835</v>
      </c>
      <c r="B479" s="4" t="s">
        <v>1853</v>
      </c>
      <c r="C479" s="4" t="s">
        <v>1138</v>
      </c>
      <c r="D479" s="4" t="s">
        <v>1854</v>
      </c>
      <c r="E479" s="4" t="s">
        <v>1140</v>
      </c>
      <c r="F479" s="7">
        <v>-1312.5</v>
      </c>
      <c r="G479" s="7">
        <v>-1312.5</v>
      </c>
      <c r="H479" s="7">
        <v>0</v>
      </c>
    </row>
    <row r="480" spans="1:8" x14ac:dyDescent="0.25">
      <c r="A480" s="6">
        <v>42835</v>
      </c>
      <c r="B480" s="4" t="s">
        <v>1855</v>
      </c>
      <c r="C480" s="4" t="s">
        <v>1138</v>
      </c>
      <c r="D480" s="4" t="s">
        <v>1856</v>
      </c>
      <c r="E480" s="4" t="s">
        <v>1140</v>
      </c>
      <c r="F480" s="7">
        <v>-4916.25</v>
      </c>
      <c r="G480" s="7">
        <v>-4916.25</v>
      </c>
      <c r="H480" s="7">
        <v>0</v>
      </c>
    </row>
    <row r="481" spans="1:8" x14ac:dyDescent="0.25">
      <c r="A481" s="6">
        <v>42835</v>
      </c>
      <c r="B481" s="4" t="s">
        <v>1857</v>
      </c>
      <c r="C481" s="4" t="s">
        <v>1138</v>
      </c>
      <c r="D481" s="4" t="s">
        <v>1858</v>
      </c>
      <c r="E481" s="4" t="s">
        <v>1140</v>
      </c>
      <c r="F481" s="7">
        <v>-774</v>
      </c>
      <c r="G481" s="7">
        <v>-774</v>
      </c>
      <c r="H481" s="7">
        <v>0</v>
      </c>
    </row>
    <row r="482" spans="1:8" x14ac:dyDescent="0.25">
      <c r="A482" s="6">
        <v>42835</v>
      </c>
      <c r="B482" s="4" t="s">
        <v>1857</v>
      </c>
      <c r="C482" s="4" t="s">
        <v>1138</v>
      </c>
      <c r="D482" s="4" t="s">
        <v>1858</v>
      </c>
      <c r="E482" s="4" t="s">
        <v>1140</v>
      </c>
      <c r="F482" s="7">
        <v>-150</v>
      </c>
      <c r="G482" s="7">
        <v>-150</v>
      </c>
      <c r="H482" s="7">
        <v>0</v>
      </c>
    </row>
    <row r="483" spans="1:8" x14ac:dyDescent="0.25">
      <c r="A483" s="6">
        <v>42835</v>
      </c>
      <c r="B483" s="4" t="s">
        <v>961</v>
      </c>
      <c r="C483" s="4" t="s">
        <v>1138</v>
      </c>
      <c r="D483" s="4" t="s">
        <v>1859</v>
      </c>
      <c r="E483" s="4" t="s">
        <v>1140</v>
      </c>
      <c r="F483" s="7">
        <v>2789</v>
      </c>
      <c r="G483" s="7">
        <v>2789</v>
      </c>
      <c r="H483" s="7">
        <v>0</v>
      </c>
    </row>
    <row r="484" spans="1:8" x14ac:dyDescent="0.25">
      <c r="A484" s="6">
        <v>42835</v>
      </c>
      <c r="B484" s="4" t="s">
        <v>620</v>
      </c>
      <c r="C484" s="4" t="s">
        <v>1138</v>
      </c>
      <c r="D484" s="4" t="s">
        <v>1860</v>
      </c>
      <c r="E484" s="4" t="s">
        <v>1140</v>
      </c>
      <c r="F484" s="7">
        <v>-7239.3</v>
      </c>
      <c r="G484" s="7">
        <v>-7239.3</v>
      </c>
      <c r="H484" s="7">
        <v>0</v>
      </c>
    </row>
    <row r="485" spans="1:8" x14ac:dyDescent="0.25">
      <c r="A485" s="6">
        <v>42835</v>
      </c>
      <c r="B485" s="4" t="s">
        <v>633</v>
      </c>
      <c r="C485" s="4" t="s">
        <v>1138</v>
      </c>
      <c r="D485" s="4" t="s">
        <v>1861</v>
      </c>
      <c r="E485" s="4" t="s">
        <v>1140</v>
      </c>
      <c r="F485" s="7">
        <v>-2739.96</v>
      </c>
      <c r="G485" s="7">
        <v>-2739.96</v>
      </c>
      <c r="H485" s="7">
        <v>0</v>
      </c>
    </row>
    <row r="486" spans="1:8" x14ac:dyDescent="0.25">
      <c r="A486" s="6">
        <v>42835</v>
      </c>
      <c r="B486" s="4" t="s">
        <v>640</v>
      </c>
      <c r="C486" s="4" t="s">
        <v>1138</v>
      </c>
      <c r="D486" s="4" t="s">
        <v>1862</v>
      </c>
      <c r="E486" s="4" t="s">
        <v>1140</v>
      </c>
      <c r="F486" s="7">
        <v>-558.16000000000008</v>
      </c>
      <c r="G486" s="7">
        <v>-558.16000000000008</v>
      </c>
      <c r="H486" s="7">
        <v>0</v>
      </c>
    </row>
    <row r="487" spans="1:8" x14ac:dyDescent="0.25">
      <c r="A487" s="6">
        <v>42835</v>
      </c>
      <c r="B487" s="4" t="s">
        <v>641</v>
      </c>
      <c r="C487" s="4" t="s">
        <v>1138</v>
      </c>
      <c r="D487" s="4" t="s">
        <v>1863</v>
      </c>
      <c r="E487" s="4" t="s">
        <v>1140</v>
      </c>
      <c r="F487" s="7">
        <v>-1287.0999999999999</v>
      </c>
      <c r="G487" s="7">
        <v>-1287.0999999999999</v>
      </c>
      <c r="H487" s="7">
        <v>0</v>
      </c>
    </row>
    <row r="488" spans="1:8" x14ac:dyDescent="0.25">
      <c r="A488" s="6">
        <v>42835</v>
      </c>
      <c r="B488" s="4" t="s">
        <v>801</v>
      </c>
      <c r="C488" s="4" t="s">
        <v>1138</v>
      </c>
      <c r="D488" s="4" t="s">
        <v>1864</v>
      </c>
      <c r="E488" s="4" t="s">
        <v>1140</v>
      </c>
      <c r="F488" s="7">
        <v>594.75</v>
      </c>
      <c r="G488" s="7">
        <v>594.75</v>
      </c>
      <c r="H488" s="7">
        <v>0</v>
      </c>
    </row>
    <row r="489" spans="1:8" x14ac:dyDescent="0.25">
      <c r="A489" s="6">
        <v>42835</v>
      </c>
      <c r="B489" s="4" t="s">
        <v>654</v>
      </c>
      <c r="C489" s="4" t="s">
        <v>1138</v>
      </c>
      <c r="D489" s="4" t="s">
        <v>1865</v>
      </c>
      <c r="E489" s="4" t="s">
        <v>1140</v>
      </c>
      <c r="F489" s="7">
        <v>-594.75</v>
      </c>
      <c r="G489" s="7">
        <v>-594.75</v>
      </c>
      <c r="H489" s="7">
        <v>0</v>
      </c>
    </row>
    <row r="490" spans="1:8" x14ac:dyDescent="0.25">
      <c r="A490" s="6">
        <v>42835</v>
      </c>
      <c r="B490" s="4" t="s">
        <v>713</v>
      </c>
      <c r="C490" s="4" t="s">
        <v>1138</v>
      </c>
      <c r="D490" s="4" t="s">
        <v>1866</v>
      </c>
      <c r="E490" s="4" t="s">
        <v>1140</v>
      </c>
      <c r="F490" s="7">
        <v>150</v>
      </c>
      <c r="G490" s="7">
        <v>150</v>
      </c>
      <c r="H490" s="7">
        <v>0</v>
      </c>
    </row>
    <row r="491" spans="1:8" x14ac:dyDescent="0.25">
      <c r="A491" s="6">
        <v>42835</v>
      </c>
      <c r="B491" s="4" t="s">
        <v>713</v>
      </c>
      <c r="C491" s="4" t="s">
        <v>1138</v>
      </c>
      <c r="D491" s="4" t="s">
        <v>1866</v>
      </c>
      <c r="E491" s="4" t="s">
        <v>1140</v>
      </c>
      <c r="F491" s="7">
        <v>774</v>
      </c>
      <c r="G491" s="7">
        <v>774</v>
      </c>
      <c r="H491" s="7">
        <v>0</v>
      </c>
    </row>
    <row r="492" spans="1:8" x14ac:dyDescent="0.25">
      <c r="A492" s="6">
        <v>42836</v>
      </c>
      <c r="B492" s="4" t="s">
        <v>866</v>
      </c>
      <c r="C492" s="4" t="s">
        <v>1138</v>
      </c>
      <c r="D492" s="4" t="s">
        <v>1867</v>
      </c>
      <c r="E492" s="4" t="s">
        <v>1140</v>
      </c>
      <c r="F492" s="7">
        <v>30939.909999999996</v>
      </c>
      <c r="G492" s="7">
        <v>30939.909999999996</v>
      </c>
      <c r="H492" s="7">
        <v>0</v>
      </c>
    </row>
    <row r="493" spans="1:8" x14ac:dyDescent="0.25">
      <c r="A493" s="6">
        <v>42836</v>
      </c>
      <c r="B493" s="4" t="s">
        <v>974</v>
      </c>
      <c r="C493" s="4" t="s">
        <v>1138</v>
      </c>
      <c r="D493" s="4" t="s">
        <v>1868</v>
      </c>
      <c r="E493" s="4" t="s">
        <v>1140</v>
      </c>
      <c r="F493" s="7">
        <v>340</v>
      </c>
      <c r="G493" s="7">
        <v>340</v>
      </c>
      <c r="H493" s="7">
        <v>0</v>
      </c>
    </row>
    <row r="494" spans="1:8" x14ac:dyDescent="0.25">
      <c r="A494" s="6">
        <v>42836</v>
      </c>
      <c r="B494" s="4" t="s">
        <v>975</v>
      </c>
      <c r="C494" s="4" t="s">
        <v>1138</v>
      </c>
      <c r="D494" s="4" t="s">
        <v>1869</v>
      </c>
      <c r="E494" s="4" t="s">
        <v>1140</v>
      </c>
      <c r="F494" s="7">
        <v>340</v>
      </c>
      <c r="G494" s="7">
        <v>340</v>
      </c>
      <c r="H494" s="7">
        <v>0</v>
      </c>
    </row>
    <row r="495" spans="1:8" x14ac:dyDescent="0.25">
      <c r="A495" s="6">
        <v>42836</v>
      </c>
      <c r="B495" s="4" t="s">
        <v>976</v>
      </c>
      <c r="C495" s="4" t="s">
        <v>1138</v>
      </c>
      <c r="D495" s="4" t="s">
        <v>1870</v>
      </c>
      <c r="E495" s="4" t="s">
        <v>1140</v>
      </c>
      <c r="F495" s="7">
        <v>340</v>
      </c>
      <c r="G495" s="7">
        <v>340</v>
      </c>
      <c r="H495" s="7">
        <v>0</v>
      </c>
    </row>
    <row r="496" spans="1:8" x14ac:dyDescent="0.25">
      <c r="A496" s="6">
        <v>42836</v>
      </c>
      <c r="B496" s="4" t="s">
        <v>715</v>
      </c>
      <c r="C496" s="4" t="s">
        <v>1138</v>
      </c>
      <c r="D496" s="4" t="s">
        <v>1871</v>
      </c>
      <c r="E496" s="4" t="s">
        <v>1140</v>
      </c>
      <c r="F496" s="7">
        <v>45</v>
      </c>
      <c r="G496" s="7">
        <v>45</v>
      </c>
      <c r="H496" s="7">
        <v>0</v>
      </c>
    </row>
    <row r="497" spans="1:8" x14ac:dyDescent="0.25">
      <c r="A497" s="6">
        <v>42836</v>
      </c>
      <c r="B497" s="4" t="s">
        <v>716</v>
      </c>
      <c r="C497" s="4" t="s">
        <v>1138</v>
      </c>
      <c r="D497" s="4" t="s">
        <v>1872</v>
      </c>
      <c r="E497" s="4" t="s">
        <v>1140</v>
      </c>
      <c r="F497" s="7">
        <v>45</v>
      </c>
      <c r="G497" s="7">
        <v>45</v>
      </c>
      <c r="H497" s="7">
        <v>0</v>
      </c>
    </row>
    <row r="498" spans="1:8" x14ac:dyDescent="0.25">
      <c r="A498" s="6">
        <v>42836</v>
      </c>
      <c r="B498" s="4" t="s">
        <v>717</v>
      </c>
      <c r="C498" s="4" t="s">
        <v>1138</v>
      </c>
      <c r="D498" s="4" t="s">
        <v>1873</v>
      </c>
      <c r="E498" s="4" t="s">
        <v>1140</v>
      </c>
      <c r="F498" s="7">
        <v>45</v>
      </c>
      <c r="G498" s="7">
        <v>45</v>
      </c>
      <c r="H498" s="7">
        <v>0</v>
      </c>
    </row>
    <row r="499" spans="1:8" x14ac:dyDescent="0.25">
      <c r="A499" s="6">
        <v>42837</v>
      </c>
      <c r="B499" s="4" t="s">
        <v>1874</v>
      </c>
      <c r="C499" s="4" t="s">
        <v>1138</v>
      </c>
      <c r="D499" s="4" t="s">
        <v>1875</v>
      </c>
      <c r="E499" s="4" t="s">
        <v>1140</v>
      </c>
      <c r="F499" s="7">
        <v>-340</v>
      </c>
      <c r="G499" s="7">
        <v>-340</v>
      </c>
      <c r="H499" s="7">
        <v>0</v>
      </c>
    </row>
    <row r="500" spans="1:8" x14ac:dyDescent="0.25">
      <c r="A500" s="6">
        <v>42837</v>
      </c>
      <c r="B500" s="4" t="s">
        <v>1874</v>
      </c>
      <c r="C500" s="4" t="s">
        <v>1138</v>
      </c>
      <c r="D500" s="4" t="s">
        <v>1875</v>
      </c>
      <c r="E500" s="4" t="s">
        <v>1140</v>
      </c>
      <c r="F500" s="7">
        <v>-45</v>
      </c>
      <c r="G500" s="7">
        <v>-45</v>
      </c>
      <c r="H500" s="7">
        <v>0</v>
      </c>
    </row>
    <row r="501" spans="1:8" x14ac:dyDescent="0.25">
      <c r="A501" s="6">
        <v>42837</v>
      </c>
      <c r="B501" s="4" t="s">
        <v>1876</v>
      </c>
      <c r="C501" s="4" t="s">
        <v>1138</v>
      </c>
      <c r="D501" s="4" t="s">
        <v>1877</v>
      </c>
      <c r="E501" s="4" t="s">
        <v>1140</v>
      </c>
      <c r="F501" s="7">
        <v>-340</v>
      </c>
      <c r="G501" s="7">
        <v>-340</v>
      </c>
      <c r="H501" s="7">
        <v>0</v>
      </c>
    </row>
    <row r="502" spans="1:8" x14ac:dyDescent="0.25">
      <c r="A502" s="6">
        <v>42837</v>
      </c>
      <c r="B502" s="4" t="s">
        <v>1876</v>
      </c>
      <c r="C502" s="4" t="s">
        <v>1138</v>
      </c>
      <c r="D502" s="4" t="s">
        <v>1877</v>
      </c>
      <c r="E502" s="4" t="s">
        <v>1140</v>
      </c>
      <c r="F502" s="7">
        <v>-45</v>
      </c>
      <c r="G502" s="7">
        <v>-45</v>
      </c>
      <c r="H502" s="7">
        <v>0</v>
      </c>
    </row>
    <row r="503" spans="1:8" x14ac:dyDescent="0.25">
      <c r="A503" s="6">
        <v>42837</v>
      </c>
      <c r="B503" s="4" t="s">
        <v>1878</v>
      </c>
      <c r="C503" s="4" t="s">
        <v>1138</v>
      </c>
      <c r="D503" s="4" t="s">
        <v>1879</v>
      </c>
      <c r="E503" s="4" t="s">
        <v>1140</v>
      </c>
      <c r="F503" s="7">
        <v>-340</v>
      </c>
      <c r="G503" s="7">
        <v>-340</v>
      </c>
      <c r="H503" s="7">
        <v>0</v>
      </c>
    </row>
    <row r="504" spans="1:8" x14ac:dyDescent="0.25">
      <c r="A504" s="6">
        <v>42837</v>
      </c>
      <c r="B504" s="4" t="s">
        <v>1878</v>
      </c>
      <c r="C504" s="4" t="s">
        <v>1138</v>
      </c>
      <c r="D504" s="4" t="s">
        <v>1879</v>
      </c>
      <c r="E504" s="4" t="s">
        <v>1140</v>
      </c>
      <c r="F504" s="7">
        <v>-45</v>
      </c>
      <c r="G504" s="7">
        <v>-45</v>
      </c>
      <c r="H504" s="7">
        <v>0</v>
      </c>
    </row>
    <row r="505" spans="1:8" x14ac:dyDescent="0.25">
      <c r="A505" s="6">
        <v>42837</v>
      </c>
      <c r="B505" s="4" t="s">
        <v>1880</v>
      </c>
      <c r="C505" s="4" t="s">
        <v>1138</v>
      </c>
      <c r="D505" s="4" t="s">
        <v>1881</v>
      </c>
      <c r="E505" s="4" t="s">
        <v>1140</v>
      </c>
      <c r="F505" s="7">
        <v>-2754.8</v>
      </c>
      <c r="G505" s="7">
        <v>-2754.8</v>
      </c>
      <c r="H505" s="7">
        <v>0</v>
      </c>
    </row>
    <row r="506" spans="1:8" x14ac:dyDescent="0.25">
      <c r="A506" s="6">
        <v>42837</v>
      </c>
      <c r="B506" s="4" t="s">
        <v>1882</v>
      </c>
      <c r="C506" s="4" t="s">
        <v>1138</v>
      </c>
      <c r="D506" s="4" t="s">
        <v>1883</v>
      </c>
      <c r="E506" s="4" t="s">
        <v>1140</v>
      </c>
      <c r="F506" s="7">
        <v>-4680</v>
      </c>
      <c r="G506" s="7">
        <v>-4680</v>
      </c>
      <c r="H506" s="7">
        <v>0</v>
      </c>
    </row>
    <row r="507" spans="1:8" x14ac:dyDescent="0.25">
      <c r="A507" s="6">
        <v>42837</v>
      </c>
      <c r="B507" s="4" t="s">
        <v>1882</v>
      </c>
      <c r="C507" s="4" t="s">
        <v>1138</v>
      </c>
      <c r="D507" s="4" t="s">
        <v>1883</v>
      </c>
      <c r="E507" s="4" t="s">
        <v>1140</v>
      </c>
      <c r="F507" s="7">
        <v>-4563</v>
      </c>
      <c r="G507" s="7">
        <v>-4563</v>
      </c>
      <c r="H507" s="7">
        <v>0</v>
      </c>
    </row>
    <row r="508" spans="1:8" x14ac:dyDescent="0.25">
      <c r="A508" s="6">
        <v>42837</v>
      </c>
      <c r="B508" s="4" t="s">
        <v>1882</v>
      </c>
      <c r="C508" s="4" t="s">
        <v>1138</v>
      </c>
      <c r="D508" s="4" t="s">
        <v>1883</v>
      </c>
      <c r="E508" s="4" t="s">
        <v>1140</v>
      </c>
      <c r="F508" s="7">
        <v>-120</v>
      </c>
      <c r="G508" s="7">
        <v>-120</v>
      </c>
      <c r="H508" s="7">
        <v>0</v>
      </c>
    </row>
    <row r="509" spans="1:8" x14ac:dyDescent="0.25">
      <c r="A509" s="6">
        <v>42837</v>
      </c>
      <c r="B509" s="4" t="s">
        <v>1884</v>
      </c>
      <c r="C509" s="4" t="s">
        <v>1138</v>
      </c>
      <c r="D509" s="4" t="s">
        <v>1885</v>
      </c>
      <c r="E509" s="4" t="s">
        <v>1140</v>
      </c>
      <c r="F509" s="7">
        <v>-1125</v>
      </c>
      <c r="G509" s="7">
        <v>-1125</v>
      </c>
      <c r="H509" s="7">
        <v>0</v>
      </c>
    </row>
    <row r="510" spans="1:8" x14ac:dyDescent="0.25">
      <c r="A510" s="6">
        <v>42837</v>
      </c>
      <c r="B510" s="4" t="s">
        <v>1886</v>
      </c>
      <c r="C510" s="4" t="s">
        <v>1138</v>
      </c>
      <c r="D510" s="4" t="s">
        <v>1887</v>
      </c>
      <c r="E510" s="4" t="s">
        <v>1140</v>
      </c>
      <c r="F510" s="7">
        <v>-33852.959999999999</v>
      </c>
      <c r="G510" s="7">
        <v>-33852.959999999999</v>
      </c>
      <c r="H510" s="7">
        <v>0</v>
      </c>
    </row>
    <row r="511" spans="1:8" x14ac:dyDescent="0.25">
      <c r="A511" s="6">
        <v>42837</v>
      </c>
      <c r="B511" s="4" t="s">
        <v>1888</v>
      </c>
      <c r="C511" s="4" t="s">
        <v>1138</v>
      </c>
      <c r="D511" s="4" t="s">
        <v>1889</v>
      </c>
      <c r="E511" s="4" t="s">
        <v>1140</v>
      </c>
      <c r="F511" s="7">
        <v>-1650</v>
      </c>
      <c r="G511" s="7">
        <v>-1650</v>
      </c>
      <c r="H511" s="7">
        <v>0</v>
      </c>
    </row>
    <row r="512" spans="1:8" x14ac:dyDescent="0.25">
      <c r="A512" s="6">
        <v>42837</v>
      </c>
      <c r="B512" s="4" t="s">
        <v>1890</v>
      </c>
      <c r="C512" s="4" t="s">
        <v>1138</v>
      </c>
      <c r="D512" s="4" t="s">
        <v>1891</v>
      </c>
      <c r="E512" s="4" t="s">
        <v>1140</v>
      </c>
      <c r="F512" s="7">
        <v>-4478.93</v>
      </c>
      <c r="G512" s="7">
        <v>-4478.93</v>
      </c>
      <c r="H512" s="7">
        <v>0</v>
      </c>
    </row>
    <row r="513" spans="1:8" x14ac:dyDescent="0.25">
      <c r="A513" s="6">
        <v>42837</v>
      </c>
      <c r="B513" s="4" t="s">
        <v>1892</v>
      </c>
      <c r="C513" s="4" t="s">
        <v>1138</v>
      </c>
      <c r="D513" s="4" t="s">
        <v>1893</v>
      </c>
      <c r="E513" s="4" t="s">
        <v>1140</v>
      </c>
      <c r="F513" s="7">
        <v>-4298.97</v>
      </c>
      <c r="G513" s="7">
        <v>-4298.97</v>
      </c>
      <c r="H513" s="7">
        <v>0</v>
      </c>
    </row>
    <row r="514" spans="1:8" x14ac:dyDescent="0.25">
      <c r="A514" s="6">
        <v>42837</v>
      </c>
      <c r="B514" s="4" t="s">
        <v>1894</v>
      </c>
      <c r="C514" s="4" t="s">
        <v>1138</v>
      </c>
      <c r="D514" s="4" t="s">
        <v>1895</v>
      </c>
      <c r="E514" s="4" t="s">
        <v>1140</v>
      </c>
      <c r="F514" s="7">
        <v>-2789</v>
      </c>
      <c r="G514" s="7">
        <v>-2789</v>
      </c>
      <c r="H514" s="7">
        <v>0</v>
      </c>
    </row>
    <row r="515" spans="1:8" x14ac:dyDescent="0.25">
      <c r="A515" s="6">
        <v>42837</v>
      </c>
      <c r="B515" s="4" t="s">
        <v>1896</v>
      </c>
      <c r="C515" s="4" t="s">
        <v>1138</v>
      </c>
      <c r="D515" s="4" t="s">
        <v>1897</v>
      </c>
      <c r="E515" s="4" t="s">
        <v>1140</v>
      </c>
      <c r="F515" s="7">
        <v>-54834.6</v>
      </c>
      <c r="G515" s="7">
        <v>-54834.6</v>
      </c>
      <c r="H515" s="7">
        <v>0</v>
      </c>
    </row>
    <row r="516" spans="1:8" x14ac:dyDescent="0.25">
      <c r="A516" s="6">
        <v>42837</v>
      </c>
      <c r="B516" s="4" t="s">
        <v>972</v>
      </c>
      <c r="C516" s="4" t="s">
        <v>1138</v>
      </c>
      <c r="D516" s="4" t="s">
        <v>1898</v>
      </c>
      <c r="E516" s="4" t="s">
        <v>1140</v>
      </c>
      <c r="F516" s="7">
        <v>680</v>
      </c>
      <c r="G516" s="7">
        <v>680</v>
      </c>
      <c r="H516" s="7">
        <v>0</v>
      </c>
    </row>
    <row r="517" spans="1:8" x14ac:dyDescent="0.25">
      <c r="A517" s="6">
        <v>42837</v>
      </c>
      <c r="B517" s="4" t="s">
        <v>875</v>
      </c>
      <c r="C517" s="4" t="s">
        <v>1138</v>
      </c>
      <c r="D517" s="4" t="s">
        <v>1899</v>
      </c>
      <c r="E517" s="4" t="s">
        <v>1140</v>
      </c>
      <c r="F517" s="7">
        <v>17313.75</v>
      </c>
      <c r="G517" s="7">
        <v>17313.75</v>
      </c>
      <c r="H517" s="7">
        <v>0</v>
      </c>
    </row>
    <row r="518" spans="1:8" x14ac:dyDescent="0.25">
      <c r="A518" s="6">
        <v>42837</v>
      </c>
      <c r="B518" s="4" t="s">
        <v>709</v>
      </c>
      <c r="C518" s="4" t="s">
        <v>1138</v>
      </c>
      <c r="D518" s="4" t="s">
        <v>1900</v>
      </c>
      <c r="E518" s="4" t="s">
        <v>1140</v>
      </c>
      <c r="F518" s="7">
        <v>50</v>
      </c>
      <c r="G518" s="7">
        <v>50</v>
      </c>
      <c r="H518" s="7">
        <v>0</v>
      </c>
    </row>
    <row r="519" spans="1:8" x14ac:dyDescent="0.25">
      <c r="A519" s="6">
        <v>42837</v>
      </c>
      <c r="B519" s="4" t="s">
        <v>709</v>
      </c>
      <c r="C519" s="4" t="s">
        <v>1138</v>
      </c>
      <c r="D519" s="4" t="s">
        <v>1900</v>
      </c>
      <c r="E519" s="4" t="s">
        <v>1140</v>
      </c>
      <c r="F519" s="7">
        <v>983.25</v>
      </c>
      <c r="G519" s="7">
        <v>983.25</v>
      </c>
      <c r="H519" s="7">
        <v>0</v>
      </c>
    </row>
    <row r="520" spans="1:8" x14ac:dyDescent="0.25">
      <c r="A520" s="6">
        <v>42837</v>
      </c>
      <c r="B520" s="4" t="s">
        <v>831</v>
      </c>
      <c r="C520" s="4" t="s">
        <v>1138</v>
      </c>
      <c r="D520" s="4" t="s">
        <v>1901</v>
      </c>
      <c r="E520" s="4" t="s">
        <v>1140</v>
      </c>
      <c r="F520" s="7">
        <v>930</v>
      </c>
      <c r="G520" s="7">
        <v>930</v>
      </c>
      <c r="H520" s="7">
        <v>0</v>
      </c>
    </row>
    <row r="521" spans="1:8" x14ac:dyDescent="0.25">
      <c r="A521" s="6">
        <v>42837</v>
      </c>
      <c r="B521" s="4" t="s">
        <v>831</v>
      </c>
      <c r="C521" s="4" t="s">
        <v>1138</v>
      </c>
      <c r="D521" s="4" t="s">
        <v>1901</v>
      </c>
      <c r="E521" s="4" t="s">
        <v>1140</v>
      </c>
      <c r="F521" s="7">
        <v>6269.97</v>
      </c>
      <c r="G521" s="7">
        <v>6269.97</v>
      </c>
      <c r="H521" s="7">
        <v>0</v>
      </c>
    </row>
    <row r="522" spans="1:8" x14ac:dyDescent="0.25">
      <c r="A522" s="6">
        <v>42838</v>
      </c>
      <c r="B522" s="4" t="s">
        <v>1902</v>
      </c>
      <c r="C522" s="4" t="s">
        <v>1138</v>
      </c>
      <c r="D522" s="4" t="s">
        <v>1903</v>
      </c>
      <c r="E522" s="4" t="s">
        <v>1140</v>
      </c>
      <c r="F522" s="7">
        <v>-680</v>
      </c>
      <c r="G522" s="7">
        <v>-680</v>
      </c>
      <c r="H522" s="7">
        <v>0</v>
      </c>
    </row>
    <row r="523" spans="1:8" x14ac:dyDescent="0.25">
      <c r="A523" s="6">
        <v>42838</v>
      </c>
      <c r="B523" s="4" t="s">
        <v>1904</v>
      </c>
      <c r="C523" s="4" t="s">
        <v>1138</v>
      </c>
      <c r="D523" s="4" t="s">
        <v>1905</v>
      </c>
      <c r="E523" s="4" t="s">
        <v>1140</v>
      </c>
      <c r="F523" s="7">
        <v>-1650</v>
      </c>
      <c r="G523" s="7">
        <v>-1650</v>
      </c>
      <c r="H523" s="7">
        <v>0</v>
      </c>
    </row>
    <row r="524" spans="1:8" x14ac:dyDescent="0.25">
      <c r="A524" s="6">
        <v>42838</v>
      </c>
      <c r="B524" s="4" t="s">
        <v>1906</v>
      </c>
      <c r="C524" s="4" t="s">
        <v>1138</v>
      </c>
      <c r="D524" s="4" t="s">
        <v>1907</v>
      </c>
      <c r="E524" s="4" t="s">
        <v>1140</v>
      </c>
      <c r="F524" s="7">
        <v>-1765.95</v>
      </c>
      <c r="G524" s="7">
        <v>-1765.95</v>
      </c>
      <c r="H524" s="7">
        <v>0</v>
      </c>
    </row>
    <row r="525" spans="1:8" x14ac:dyDescent="0.25">
      <c r="A525" s="6">
        <v>42838</v>
      </c>
      <c r="B525" s="4" t="s">
        <v>1908</v>
      </c>
      <c r="C525" s="4" t="s">
        <v>1138</v>
      </c>
      <c r="D525" s="4" t="s">
        <v>1909</v>
      </c>
      <c r="E525" s="4" t="s">
        <v>1140</v>
      </c>
      <c r="F525" s="7">
        <v>-945</v>
      </c>
      <c r="G525" s="7">
        <v>-945</v>
      </c>
      <c r="H525" s="7">
        <v>0</v>
      </c>
    </row>
    <row r="526" spans="1:8" x14ac:dyDescent="0.25">
      <c r="A526" s="6">
        <v>42838</v>
      </c>
      <c r="B526" s="4" t="s">
        <v>1910</v>
      </c>
      <c r="C526" s="4" t="s">
        <v>1138</v>
      </c>
      <c r="D526" s="4" t="s">
        <v>1911</v>
      </c>
      <c r="E526" s="4" t="s">
        <v>1140</v>
      </c>
      <c r="F526" s="7">
        <v>-1521</v>
      </c>
      <c r="G526" s="7">
        <v>-1521</v>
      </c>
      <c r="H526" s="7">
        <v>0</v>
      </c>
    </row>
    <row r="527" spans="1:8" x14ac:dyDescent="0.25">
      <c r="A527" s="6">
        <v>42838</v>
      </c>
      <c r="B527" s="4" t="s">
        <v>1912</v>
      </c>
      <c r="C527" s="4" t="s">
        <v>1138</v>
      </c>
      <c r="D527" s="4" t="s">
        <v>1913</v>
      </c>
      <c r="E527" s="4" t="s">
        <v>1140</v>
      </c>
      <c r="F527" s="7">
        <v>-686</v>
      </c>
      <c r="G527" s="7">
        <v>-686</v>
      </c>
      <c r="H527" s="7">
        <v>0</v>
      </c>
    </row>
    <row r="528" spans="1:8" x14ac:dyDescent="0.25">
      <c r="A528" s="6">
        <v>42838</v>
      </c>
      <c r="B528" s="4" t="s">
        <v>1912</v>
      </c>
      <c r="C528" s="4" t="s">
        <v>1138</v>
      </c>
      <c r="D528" s="4" t="s">
        <v>1913</v>
      </c>
      <c r="E528" s="4" t="s">
        <v>1140</v>
      </c>
      <c r="F528" s="7">
        <v>-250</v>
      </c>
      <c r="G528" s="7">
        <v>-250</v>
      </c>
      <c r="H528" s="7">
        <v>0</v>
      </c>
    </row>
    <row r="529" spans="1:8" x14ac:dyDescent="0.25">
      <c r="A529" s="6">
        <v>42838</v>
      </c>
      <c r="B529" s="4" t="s">
        <v>1912</v>
      </c>
      <c r="C529" s="4" t="s">
        <v>1138</v>
      </c>
      <c r="D529" s="4" t="s">
        <v>1913</v>
      </c>
      <c r="E529" s="4" t="s">
        <v>1140</v>
      </c>
      <c r="F529" s="7">
        <v>-182</v>
      </c>
      <c r="G529" s="7">
        <v>-182</v>
      </c>
      <c r="H529" s="7">
        <v>0</v>
      </c>
    </row>
    <row r="530" spans="1:8" x14ac:dyDescent="0.25">
      <c r="A530" s="6">
        <v>42838</v>
      </c>
      <c r="B530" s="4" t="s">
        <v>1914</v>
      </c>
      <c r="C530" s="4" t="s">
        <v>1138</v>
      </c>
      <c r="D530" s="4" t="s">
        <v>1915</v>
      </c>
      <c r="E530" s="4" t="s">
        <v>1140</v>
      </c>
      <c r="F530" s="7">
        <v>-9429.75</v>
      </c>
      <c r="G530" s="7">
        <v>-9429.75</v>
      </c>
      <c r="H530" s="7">
        <v>0</v>
      </c>
    </row>
    <row r="531" spans="1:8" x14ac:dyDescent="0.25">
      <c r="A531" s="6">
        <v>42838</v>
      </c>
      <c r="B531" s="4" t="s">
        <v>1914</v>
      </c>
      <c r="C531" s="4" t="s">
        <v>1138</v>
      </c>
      <c r="D531" s="4" t="s">
        <v>1915</v>
      </c>
      <c r="E531" s="4" t="s">
        <v>1140</v>
      </c>
      <c r="F531" s="7">
        <v>-200</v>
      </c>
      <c r="G531" s="7">
        <v>-200</v>
      </c>
      <c r="H531" s="7">
        <v>0</v>
      </c>
    </row>
    <row r="532" spans="1:8" x14ac:dyDescent="0.25">
      <c r="A532" s="6">
        <v>42838</v>
      </c>
      <c r="B532" s="4" t="s">
        <v>1916</v>
      </c>
      <c r="C532" s="4" t="s">
        <v>1138</v>
      </c>
      <c r="D532" s="4" t="s">
        <v>1917</v>
      </c>
      <c r="E532" s="4" t="s">
        <v>1140</v>
      </c>
      <c r="F532" s="7">
        <v>-665</v>
      </c>
      <c r="G532" s="7">
        <v>-665</v>
      </c>
      <c r="H532" s="7">
        <v>0</v>
      </c>
    </row>
    <row r="533" spans="1:8" x14ac:dyDescent="0.25">
      <c r="A533" s="6">
        <v>42838</v>
      </c>
      <c r="B533" s="4" t="s">
        <v>841</v>
      </c>
      <c r="C533" s="4" t="s">
        <v>1138</v>
      </c>
      <c r="D533" s="4" t="s">
        <v>1918</v>
      </c>
      <c r="E533" s="4" t="s">
        <v>1140</v>
      </c>
      <c r="F533" s="7">
        <v>945</v>
      </c>
      <c r="G533" s="7">
        <v>945</v>
      </c>
      <c r="H533" s="7">
        <v>0</v>
      </c>
    </row>
    <row r="534" spans="1:8" x14ac:dyDescent="0.25">
      <c r="A534" s="6">
        <v>42838</v>
      </c>
      <c r="B534" s="4" t="s">
        <v>841</v>
      </c>
      <c r="C534" s="4" t="s">
        <v>1138</v>
      </c>
      <c r="D534" s="4" t="s">
        <v>1918</v>
      </c>
      <c r="E534" s="4" t="s">
        <v>1140</v>
      </c>
      <c r="F534" s="7">
        <v>1521</v>
      </c>
      <c r="G534" s="7">
        <v>1521</v>
      </c>
      <c r="H534" s="7">
        <v>0</v>
      </c>
    </row>
    <row r="535" spans="1:8" x14ac:dyDescent="0.25">
      <c r="A535" s="6">
        <v>42838</v>
      </c>
      <c r="B535" s="4" t="s">
        <v>708</v>
      </c>
      <c r="C535" s="4" t="s">
        <v>1138</v>
      </c>
      <c r="D535" s="4" t="s">
        <v>1919</v>
      </c>
      <c r="E535" s="4" t="s">
        <v>1140</v>
      </c>
      <c r="F535" s="7">
        <v>182</v>
      </c>
      <c r="G535" s="7">
        <v>182</v>
      </c>
      <c r="H535" s="7">
        <v>0</v>
      </c>
    </row>
    <row r="536" spans="1:8" x14ac:dyDescent="0.25">
      <c r="A536" s="6">
        <v>42838</v>
      </c>
      <c r="B536" s="4" t="s">
        <v>708</v>
      </c>
      <c r="C536" s="4" t="s">
        <v>1138</v>
      </c>
      <c r="D536" s="4" t="s">
        <v>1919</v>
      </c>
      <c r="E536" s="4" t="s">
        <v>1140</v>
      </c>
      <c r="F536" s="7">
        <v>250</v>
      </c>
      <c r="G536" s="7">
        <v>250</v>
      </c>
      <c r="H536" s="7">
        <v>0</v>
      </c>
    </row>
    <row r="537" spans="1:8" x14ac:dyDescent="0.25">
      <c r="A537" s="6">
        <v>42838</v>
      </c>
      <c r="B537" s="4" t="s">
        <v>708</v>
      </c>
      <c r="C537" s="4" t="s">
        <v>1138</v>
      </c>
      <c r="D537" s="4" t="s">
        <v>1919</v>
      </c>
      <c r="E537" s="4" t="s">
        <v>1140</v>
      </c>
      <c r="F537" s="7">
        <v>686</v>
      </c>
      <c r="G537" s="7">
        <v>686</v>
      </c>
      <c r="H537" s="7">
        <v>0</v>
      </c>
    </row>
    <row r="538" spans="1:8" x14ac:dyDescent="0.25">
      <c r="A538" s="6">
        <v>42838</v>
      </c>
      <c r="B538" s="4" t="s">
        <v>682</v>
      </c>
      <c r="C538" s="4" t="s">
        <v>1138</v>
      </c>
      <c r="D538" s="4" t="s">
        <v>1920</v>
      </c>
      <c r="E538" s="4" t="s">
        <v>1140</v>
      </c>
      <c r="F538" s="7">
        <v>665</v>
      </c>
      <c r="G538" s="7">
        <v>665</v>
      </c>
      <c r="H538" s="7">
        <v>0</v>
      </c>
    </row>
    <row r="539" spans="1:8" x14ac:dyDescent="0.25">
      <c r="A539" s="6">
        <v>42844</v>
      </c>
      <c r="B539" s="4" t="s">
        <v>745</v>
      </c>
      <c r="C539" s="4" t="s">
        <v>1138</v>
      </c>
      <c r="D539" s="4" t="s">
        <v>1921</v>
      </c>
      <c r="E539" s="4" t="s">
        <v>1140</v>
      </c>
      <c r="F539" s="7">
        <v>1312.5</v>
      </c>
      <c r="G539" s="7">
        <v>1312.5</v>
      </c>
      <c r="H539" s="7">
        <v>0</v>
      </c>
    </row>
    <row r="540" spans="1:8" x14ac:dyDescent="0.25">
      <c r="A540" s="6">
        <v>42844</v>
      </c>
      <c r="B540" s="4" t="s">
        <v>945</v>
      </c>
      <c r="C540" s="4" t="s">
        <v>1138</v>
      </c>
      <c r="D540" s="4" t="s">
        <v>1922</v>
      </c>
      <c r="E540" s="4" t="s">
        <v>1140</v>
      </c>
      <c r="F540" s="7">
        <v>1290.0999999999999</v>
      </c>
      <c r="G540" s="7">
        <v>1290.0999999999999</v>
      </c>
      <c r="H540" s="7">
        <v>0</v>
      </c>
    </row>
    <row r="541" spans="1:8" x14ac:dyDescent="0.25">
      <c r="A541" s="6">
        <v>42845</v>
      </c>
      <c r="B541" s="4" t="s">
        <v>855</v>
      </c>
      <c r="C541" s="4" t="s">
        <v>1138</v>
      </c>
      <c r="D541" s="4" t="s">
        <v>1923</v>
      </c>
      <c r="E541" s="4" t="s">
        <v>1140</v>
      </c>
      <c r="F541" s="7">
        <v>15288</v>
      </c>
      <c r="G541" s="7">
        <v>15288</v>
      </c>
      <c r="H541" s="7">
        <v>0</v>
      </c>
    </row>
    <row r="542" spans="1:8" x14ac:dyDescent="0.25">
      <c r="A542" s="6">
        <v>42849</v>
      </c>
      <c r="B542" s="4" t="s">
        <v>842</v>
      </c>
      <c r="C542" s="4" t="s">
        <v>1138</v>
      </c>
      <c r="D542" s="4" t="s">
        <v>1924</v>
      </c>
      <c r="E542" s="4" t="s">
        <v>1140</v>
      </c>
      <c r="F542" s="7">
        <v>2079.08</v>
      </c>
      <c r="G542" s="7">
        <v>2079.08</v>
      </c>
      <c r="H542" s="7">
        <v>0</v>
      </c>
    </row>
    <row r="543" spans="1:8" x14ac:dyDescent="0.25">
      <c r="A543" s="6">
        <v>42849</v>
      </c>
      <c r="B543" s="4" t="s">
        <v>844</v>
      </c>
      <c r="C543" s="4" t="s">
        <v>1138</v>
      </c>
      <c r="D543" s="4" t="s">
        <v>1925</v>
      </c>
      <c r="E543" s="4" t="s">
        <v>1140</v>
      </c>
      <c r="F543" s="7">
        <v>5592.38</v>
      </c>
      <c r="G543" s="7">
        <v>5592.38</v>
      </c>
      <c r="H543" s="7">
        <v>0</v>
      </c>
    </row>
    <row r="544" spans="1:8" x14ac:dyDescent="0.25">
      <c r="A544" s="6">
        <v>42849</v>
      </c>
      <c r="B544" s="4" t="s">
        <v>845</v>
      </c>
      <c r="C544" s="4" t="s">
        <v>1138</v>
      </c>
      <c r="D544" s="4" t="s">
        <v>1926</v>
      </c>
      <c r="E544" s="4" t="s">
        <v>1140</v>
      </c>
      <c r="F544" s="7">
        <v>23142.379999999997</v>
      </c>
      <c r="G544" s="7">
        <v>23142.379999999997</v>
      </c>
      <c r="H544" s="7">
        <v>0</v>
      </c>
    </row>
    <row r="545" spans="1:8" x14ac:dyDescent="0.25">
      <c r="A545" s="6">
        <v>42850</v>
      </c>
      <c r="B545" s="4" t="s">
        <v>1007</v>
      </c>
      <c r="C545" s="4" t="s">
        <v>1138</v>
      </c>
      <c r="D545" s="4" t="s">
        <v>1927</v>
      </c>
      <c r="E545" s="4" t="s">
        <v>1140</v>
      </c>
      <c r="F545" s="7">
        <v>1057.8800000000001</v>
      </c>
      <c r="G545" s="7">
        <v>1057.8800000000001</v>
      </c>
      <c r="H545" s="7">
        <v>0</v>
      </c>
    </row>
    <row r="546" spans="1:8" x14ac:dyDescent="0.25">
      <c r="A546" s="6">
        <v>42850</v>
      </c>
      <c r="B546" s="4" t="s">
        <v>943</v>
      </c>
      <c r="C546" s="4" t="s">
        <v>1138</v>
      </c>
      <c r="D546" s="4" t="s">
        <v>1928</v>
      </c>
      <c r="E546" s="4" t="s">
        <v>1140</v>
      </c>
      <c r="F546" s="7">
        <v>1125</v>
      </c>
      <c r="G546" s="7">
        <v>1125</v>
      </c>
      <c r="H546" s="7">
        <v>0</v>
      </c>
    </row>
    <row r="547" spans="1:8" x14ac:dyDescent="0.25">
      <c r="A547" s="6">
        <v>42850</v>
      </c>
      <c r="B547" s="4" t="s">
        <v>943</v>
      </c>
      <c r="C547" s="4" t="s">
        <v>1138</v>
      </c>
      <c r="D547" s="4" t="s">
        <v>1928</v>
      </c>
      <c r="E547" s="4" t="s">
        <v>1140</v>
      </c>
      <c r="F547" s="7">
        <v>3697.2</v>
      </c>
      <c r="G547" s="7">
        <v>3697.2</v>
      </c>
      <c r="H547" s="7">
        <v>0</v>
      </c>
    </row>
    <row r="548" spans="1:8" x14ac:dyDescent="0.25">
      <c r="A548" s="6">
        <v>42850</v>
      </c>
      <c r="B548" s="4" t="s">
        <v>700</v>
      </c>
      <c r="C548" s="4" t="s">
        <v>1138</v>
      </c>
      <c r="D548" s="4" t="s">
        <v>1929</v>
      </c>
      <c r="E548" s="4" t="s">
        <v>1140</v>
      </c>
      <c r="F548" s="7">
        <v>150</v>
      </c>
      <c r="G548" s="7">
        <v>150</v>
      </c>
      <c r="H548" s="7">
        <v>0</v>
      </c>
    </row>
    <row r="549" spans="1:8" x14ac:dyDescent="0.25">
      <c r="A549" s="6">
        <v>42850</v>
      </c>
      <c r="B549" s="4" t="s">
        <v>700</v>
      </c>
      <c r="C549" s="4" t="s">
        <v>1138</v>
      </c>
      <c r="D549" s="4" t="s">
        <v>1929</v>
      </c>
      <c r="E549" s="4" t="s">
        <v>1140</v>
      </c>
      <c r="F549" s="7">
        <v>880</v>
      </c>
      <c r="G549" s="7">
        <v>880</v>
      </c>
      <c r="H549" s="7">
        <v>0</v>
      </c>
    </row>
    <row r="550" spans="1:8" x14ac:dyDescent="0.25">
      <c r="A550" s="6">
        <v>42851</v>
      </c>
      <c r="B550" s="4" t="s">
        <v>701</v>
      </c>
      <c r="C550" s="4" t="s">
        <v>1138</v>
      </c>
      <c r="D550" s="4" t="s">
        <v>1930</v>
      </c>
      <c r="E550" s="4" t="s">
        <v>1140</v>
      </c>
      <c r="F550" s="7">
        <v>65</v>
      </c>
      <c r="G550" s="7">
        <v>65</v>
      </c>
      <c r="H550" s="7">
        <v>0</v>
      </c>
    </row>
    <row r="551" spans="1:8" x14ac:dyDescent="0.25">
      <c r="A551" s="6">
        <v>42851</v>
      </c>
      <c r="B551" s="4" t="s">
        <v>701</v>
      </c>
      <c r="C551" s="4" t="s">
        <v>1138</v>
      </c>
      <c r="D551" s="4" t="s">
        <v>1930</v>
      </c>
      <c r="E551" s="4" t="s">
        <v>1140</v>
      </c>
      <c r="F551" s="7">
        <v>667.88</v>
      </c>
      <c r="G551" s="7">
        <v>667.88</v>
      </c>
      <c r="H551" s="7">
        <v>0</v>
      </c>
    </row>
    <row r="552" spans="1:8" x14ac:dyDescent="0.25">
      <c r="A552" s="6">
        <v>42851</v>
      </c>
      <c r="B552" s="4" t="s">
        <v>706</v>
      </c>
      <c r="C552" s="4" t="s">
        <v>1138</v>
      </c>
      <c r="D552" s="4" t="s">
        <v>1931</v>
      </c>
      <c r="E552" s="4" t="s">
        <v>1140</v>
      </c>
      <c r="F552" s="7">
        <v>49.95</v>
      </c>
      <c r="G552" s="7">
        <v>49.95</v>
      </c>
      <c r="H552" s="7">
        <v>0</v>
      </c>
    </row>
    <row r="553" spans="1:8" x14ac:dyDescent="0.25">
      <c r="A553" s="6">
        <v>42851</v>
      </c>
      <c r="B553" s="4" t="s">
        <v>707</v>
      </c>
      <c r="C553" s="4" t="s">
        <v>1138</v>
      </c>
      <c r="D553" s="4" t="s">
        <v>1932</v>
      </c>
      <c r="E553" s="4" t="s">
        <v>1140</v>
      </c>
      <c r="F553" s="7">
        <v>49.95</v>
      </c>
      <c r="G553" s="7">
        <v>49.95</v>
      </c>
      <c r="H553" s="7">
        <v>0</v>
      </c>
    </row>
    <row r="554" spans="1:8" x14ac:dyDescent="0.25">
      <c r="A554" s="6">
        <v>42851</v>
      </c>
      <c r="B554" s="4" t="s">
        <v>712</v>
      </c>
      <c r="C554" s="4" t="s">
        <v>1138</v>
      </c>
      <c r="D554" s="4" t="s">
        <v>1933</v>
      </c>
      <c r="E554" s="4" t="s">
        <v>1140</v>
      </c>
      <c r="F554" s="7">
        <v>65</v>
      </c>
      <c r="G554" s="7">
        <v>65</v>
      </c>
      <c r="H554" s="7">
        <v>0</v>
      </c>
    </row>
    <row r="555" spans="1:8" x14ac:dyDescent="0.25">
      <c r="A555" s="6">
        <v>42853</v>
      </c>
      <c r="B555" s="4" t="s">
        <v>1934</v>
      </c>
      <c r="C555" s="4" t="s">
        <v>1138</v>
      </c>
      <c r="D555" s="4" t="s">
        <v>1935</v>
      </c>
      <c r="E555" s="4" t="s">
        <v>1140</v>
      </c>
      <c r="F555" s="7">
        <v>-30939.909999999996</v>
      </c>
      <c r="G555" s="7">
        <v>-30939.909999999996</v>
      </c>
      <c r="H555" s="7">
        <v>0</v>
      </c>
    </row>
    <row r="556" spans="1:8" x14ac:dyDescent="0.25">
      <c r="A556" s="6">
        <v>42853</v>
      </c>
      <c r="B556" s="4" t="s">
        <v>1936</v>
      </c>
      <c r="C556" s="4" t="s">
        <v>1138</v>
      </c>
      <c r="D556" s="4" t="s">
        <v>1937</v>
      </c>
      <c r="E556" s="4" t="s">
        <v>1140</v>
      </c>
      <c r="F556" s="7">
        <v>-880</v>
      </c>
      <c r="G556" s="7">
        <v>-880</v>
      </c>
      <c r="H556" s="7">
        <v>0</v>
      </c>
    </row>
    <row r="557" spans="1:8" x14ac:dyDescent="0.25">
      <c r="A557" s="6">
        <v>42853</v>
      </c>
      <c r="B557" s="4" t="s">
        <v>1936</v>
      </c>
      <c r="C557" s="4" t="s">
        <v>1138</v>
      </c>
      <c r="D557" s="4" t="s">
        <v>1937</v>
      </c>
      <c r="E557" s="4" t="s">
        <v>1140</v>
      </c>
      <c r="F557" s="7">
        <v>-150</v>
      </c>
      <c r="G557" s="7">
        <v>-150</v>
      </c>
      <c r="H557" s="7">
        <v>0</v>
      </c>
    </row>
    <row r="558" spans="1:8" x14ac:dyDescent="0.25">
      <c r="A558" s="6">
        <v>42853</v>
      </c>
      <c r="B558" s="4" t="s">
        <v>1938</v>
      </c>
      <c r="C558" s="4" t="s">
        <v>1138</v>
      </c>
      <c r="D558" s="4" t="s">
        <v>1939</v>
      </c>
      <c r="E558" s="4" t="s">
        <v>1140</v>
      </c>
      <c r="F558" s="7">
        <v>-1312.5</v>
      </c>
      <c r="G558" s="7">
        <v>-1312.5</v>
      </c>
      <c r="H558" s="7">
        <v>0</v>
      </c>
    </row>
    <row r="559" spans="1:8" x14ac:dyDescent="0.25">
      <c r="A559" s="6">
        <v>42853</v>
      </c>
      <c r="B559" s="4" t="s">
        <v>1940</v>
      </c>
      <c r="C559" s="4" t="s">
        <v>1138</v>
      </c>
      <c r="D559" s="4" t="s">
        <v>1941</v>
      </c>
      <c r="E559" s="4" t="s">
        <v>1140</v>
      </c>
      <c r="F559" s="7">
        <v>-6269.97</v>
      </c>
      <c r="G559" s="7">
        <v>-6269.97</v>
      </c>
      <c r="H559" s="7">
        <v>0</v>
      </c>
    </row>
    <row r="560" spans="1:8" x14ac:dyDescent="0.25">
      <c r="A560" s="6">
        <v>42853</v>
      </c>
      <c r="B560" s="4" t="s">
        <v>1940</v>
      </c>
      <c r="C560" s="4" t="s">
        <v>1138</v>
      </c>
      <c r="D560" s="4" t="s">
        <v>1941</v>
      </c>
      <c r="E560" s="4" t="s">
        <v>1140</v>
      </c>
      <c r="F560" s="7">
        <v>-930</v>
      </c>
      <c r="G560" s="7">
        <v>-930</v>
      </c>
      <c r="H560" s="7">
        <v>0</v>
      </c>
    </row>
    <row r="561" spans="1:8" x14ac:dyDescent="0.25">
      <c r="A561" s="6">
        <v>42853</v>
      </c>
      <c r="B561" s="4" t="s">
        <v>1942</v>
      </c>
      <c r="C561" s="4" t="s">
        <v>1138</v>
      </c>
      <c r="D561" s="4" t="s">
        <v>1943</v>
      </c>
      <c r="E561" s="4" t="s">
        <v>1140</v>
      </c>
      <c r="F561" s="7">
        <v>-3697.2</v>
      </c>
      <c r="G561" s="7">
        <v>-3697.2</v>
      </c>
      <c r="H561" s="7">
        <v>0</v>
      </c>
    </row>
    <row r="562" spans="1:8" x14ac:dyDescent="0.25">
      <c r="A562" s="6">
        <v>42853</v>
      </c>
      <c r="B562" s="4" t="s">
        <v>1942</v>
      </c>
      <c r="C562" s="4" t="s">
        <v>1138</v>
      </c>
      <c r="D562" s="4" t="s">
        <v>1943</v>
      </c>
      <c r="E562" s="4" t="s">
        <v>1140</v>
      </c>
      <c r="F562" s="7">
        <v>-1125</v>
      </c>
      <c r="G562" s="7">
        <v>-1125</v>
      </c>
      <c r="H562" s="7">
        <v>0</v>
      </c>
    </row>
    <row r="563" spans="1:8" x14ac:dyDescent="0.25">
      <c r="A563" s="6">
        <v>42853</v>
      </c>
      <c r="B563" s="4" t="s">
        <v>704</v>
      </c>
      <c r="C563" s="4" t="s">
        <v>1138</v>
      </c>
      <c r="D563" s="4" t="s">
        <v>1944</v>
      </c>
      <c r="E563" s="4" t="s">
        <v>1140</v>
      </c>
      <c r="F563" s="7">
        <v>75</v>
      </c>
      <c r="G563" s="7">
        <v>75</v>
      </c>
      <c r="H563" s="7">
        <v>0</v>
      </c>
    </row>
    <row r="564" spans="1:8" x14ac:dyDescent="0.25">
      <c r="A564" s="6">
        <v>42853</v>
      </c>
      <c r="B564" s="4" t="s">
        <v>704</v>
      </c>
      <c r="C564" s="4" t="s">
        <v>1138</v>
      </c>
      <c r="D564" s="4" t="s">
        <v>1944</v>
      </c>
      <c r="E564" s="4" t="s">
        <v>1140</v>
      </c>
      <c r="F564" s="7">
        <v>427.5</v>
      </c>
      <c r="G564" s="7">
        <v>427.5</v>
      </c>
      <c r="H564" s="7">
        <v>0</v>
      </c>
    </row>
    <row r="565" spans="1:8" x14ac:dyDescent="0.25">
      <c r="A565" s="6">
        <v>42853</v>
      </c>
      <c r="B565" s="4" t="s">
        <v>846</v>
      </c>
      <c r="C565" s="4" t="s">
        <v>1138</v>
      </c>
      <c r="D565" s="4" t="s">
        <v>1945</v>
      </c>
      <c r="E565" s="4" t="s">
        <v>1140</v>
      </c>
      <c r="F565" s="7">
        <v>15132.38</v>
      </c>
      <c r="G565" s="7">
        <v>15132.38</v>
      </c>
      <c r="H565" s="7">
        <v>0</v>
      </c>
    </row>
    <row r="566" spans="1:8" x14ac:dyDescent="0.25">
      <c r="A566" s="6">
        <v>42856</v>
      </c>
      <c r="B566" s="4" t="s">
        <v>819</v>
      </c>
      <c r="C566" s="4" t="s">
        <v>1138</v>
      </c>
      <c r="D566" s="4" t="s">
        <v>1946</v>
      </c>
      <c r="E566" s="4" t="s">
        <v>1140</v>
      </c>
      <c r="F566" s="7">
        <v>350</v>
      </c>
      <c r="G566" s="7">
        <v>350</v>
      </c>
      <c r="H566" s="7">
        <v>0</v>
      </c>
    </row>
    <row r="567" spans="1:8" x14ac:dyDescent="0.25">
      <c r="A567" s="6">
        <v>42856</v>
      </c>
      <c r="B567" s="4" t="s">
        <v>702</v>
      </c>
      <c r="C567" s="4" t="s">
        <v>1138</v>
      </c>
      <c r="D567" s="4" t="s">
        <v>1947</v>
      </c>
      <c r="E567" s="4" t="s">
        <v>1140</v>
      </c>
      <c r="F567" s="7">
        <v>1702</v>
      </c>
      <c r="G567" s="7">
        <v>1702</v>
      </c>
      <c r="H567" s="7">
        <v>0</v>
      </c>
    </row>
    <row r="568" spans="1:8" x14ac:dyDescent="0.25">
      <c r="A568" s="6">
        <v>42856</v>
      </c>
      <c r="B568" s="4" t="s">
        <v>892</v>
      </c>
      <c r="C568" s="4" t="s">
        <v>1138</v>
      </c>
      <c r="D568" s="4" t="s">
        <v>1948</v>
      </c>
      <c r="E568" s="4" t="s">
        <v>1140</v>
      </c>
      <c r="F568" s="7">
        <v>576</v>
      </c>
      <c r="G568" s="7">
        <v>576</v>
      </c>
      <c r="H568" s="7">
        <v>0</v>
      </c>
    </row>
    <row r="569" spans="1:8" x14ac:dyDescent="0.25">
      <c r="A569" s="6">
        <v>42856</v>
      </c>
      <c r="B569" s="4" t="s">
        <v>809</v>
      </c>
      <c r="C569" s="4" t="s">
        <v>1138</v>
      </c>
      <c r="D569" s="4" t="s">
        <v>1949</v>
      </c>
      <c r="E569" s="4" t="s">
        <v>1140</v>
      </c>
      <c r="F569" s="7">
        <v>6417.9</v>
      </c>
      <c r="G569" s="7">
        <v>6417.9</v>
      </c>
      <c r="H569" s="7">
        <v>0</v>
      </c>
    </row>
    <row r="570" spans="1:8" x14ac:dyDescent="0.25">
      <c r="A570" s="6">
        <v>42856</v>
      </c>
      <c r="B570" s="4" t="s">
        <v>651</v>
      </c>
      <c r="C570" s="4" t="s">
        <v>1138</v>
      </c>
      <c r="D570" s="4" t="s">
        <v>1950</v>
      </c>
      <c r="E570" s="4" t="s">
        <v>1140</v>
      </c>
      <c r="F570" s="7">
        <v>-616</v>
      </c>
      <c r="G570" s="7">
        <v>-616</v>
      </c>
      <c r="H570" s="7">
        <v>0</v>
      </c>
    </row>
    <row r="571" spans="1:8" x14ac:dyDescent="0.25">
      <c r="A571" s="6">
        <v>42857</v>
      </c>
      <c r="B571" s="4" t="s">
        <v>873</v>
      </c>
      <c r="C571" s="4" t="s">
        <v>1138</v>
      </c>
      <c r="D571" s="4" t="s">
        <v>1951</v>
      </c>
      <c r="E571" s="4" t="s">
        <v>1140</v>
      </c>
      <c r="F571" s="7">
        <v>641.25</v>
      </c>
      <c r="G571" s="7">
        <v>641.25</v>
      </c>
      <c r="H571" s="7">
        <v>0</v>
      </c>
    </row>
    <row r="572" spans="1:8" x14ac:dyDescent="0.25">
      <c r="A572" s="6">
        <v>42858</v>
      </c>
      <c r="B572" s="4" t="s">
        <v>893</v>
      </c>
      <c r="C572" s="4" t="s">
        <v>1138</v>
      </c>
      <c r="D572" s="4" t="s">
        <v>1952</v>
      </c>
      <c r="E572" s="4" t="s">
        <v>1140</v>
      </c>
      <c r="F572" s="7">
        <v>5.43</v>
      </c>
      <c r="G572" s="7">
        <v>5.43</v>
      </c>
      <c r="H572" s="7">
        <v>0</v>
      </c>
    </row>
    <row r="573" spans="1:8" x14ac:dyDescent="0.25">
      <c r="A573" s="6">
        <v>42858</v>
      </c>
      <c r="B573" s="4" t="s">
        <v>941</v>
      </c>
      <c r="C573" s="4" t="s">
        <v>1138</v>
      </c>
      <c r="D573" s="4" t="s">
        <v>1953</v>
      </c>
      <c r="E573" s="4" t="s">
        <v>1140</v>
      </c>
      <c r="F573" s="7">
        <v>1333.75</v>
      </c>
      <c r="G573" s="7">
        <v>1333.75</v>
      </c>
      <c r="H573" s="7">
        <v>0</v>
      </c>
    </row>
    <row r="574" spans="1:8" x14ac:dyDescent="0.25">
      <c r="A574" s="6">
        <v>42858</v>
      </c>
      <c r="B574" s="4" t="s">
        <v>699</v>
      </c>
      <c r="C574" s="4" t="s">
        <v>1138</v>
      </c>
      <c r="D574" s="4" t="s">
        <v>1954</v>
      </c>
      <c r="E574" s="4" t="s">
        <v>1140</v>
      </c>
      <c r="F574" s="7">
        <v>200</v>
      </c>
      <c r="G574" s="7">
        <v>200</v>
      </c>
      <c r="H574" s="7">
        <v>0</v>
      </c>
    </row>
    <row r="575" spans="1:8" x14ac:dyDescent="0.25">
      <c r="A575" s="6">
        <v>42858</v>
      </c>
      <c r="B575" s="4" t="s">
        <v>699</v>
      </c>
      <c r="C575" s="4" t="s">
        <v>1138</v>
      </c>
      <c r="D575" s="4" t="s">
        <v>1954</v>
      </c>
      <c r="E575" s="4" t="s">
        <v>1140</v>
      </c>
      <c r="F575" s="7">
        <v>2193.75</v>
      </c>
      <c r="G575" s="7">
        <v>2193.75</v>
      </c>
      <c r="H575" s="7">
        <v>0</v>
      </c>
    </row>
    <row r="576" spans="1:8" x14ac:dyDescent="0.25">
      <c r="A576" s="6">
        <v>42859</v>
      </c>
      <c r="B576" s="4" t="s">
        <v>904</v>
      </c>
      <c r="C576" s="4" t="s">
        <v>1138</v>
      </c>
      <c r="D576" s="4" t="s">
        <v>1955</v>
      </c>
      <c r="E576" s="4" t="s">
        <v>1140</v>
      </c>
      <c r="F576" s="7">
        <v>3165.5</v>
      </c>
      <c r="G576" s="7">
        <v>3165.5</v>
      </c>
      <c r="H576" s="7">
        <v>0</v>
      </c>
    </row>
    <row r="577" spans="1:8" x14ac:dyDescent="0.25">
      <c r="A577" s="6">
        <v>42859</v>
      </c>
      <c r="B577" s="4" t="s">
        <v>618</v>
      </c>
      <c r="C577" s="4" t="s">
        <v>1138</v>
      </c>
      <c r="D577" s="4" t="s">
        <v>1956</v>
      </c>
      <c r="E577" s="4" t="s">
        <v>1140</v>
      </c>
      <c r="F577" s="7">
        <v>-1333.75</v>
      </c>
      <c r="G577" s="7">
        <v>-1333.75</v>
      </c>
      <c r="H577" s="7">
        <v>0</v>
      </c>
    </row>
    <row r="578" spans="1:8" x14ac:dyDescent="0.25">
      <c r="A578" s="6">
        <v>42859</v>
      </c>
      <c r="B578" s="4" t="s">
        <v>938</v>
      </c>
      <c r="C578" s="4" t="s">
        <v>1138</v>
      </c>
      <c r="D578" s="4" t="s">
        <v>1957</v>
      </c>
      <c r="E578" s="4" t="s">
        <v>1140</v>
      </c>
      <c r="F578" s="7">
        <v>2475</v>
      </c>
      <c r="G578" s="7">
        <v>2475</v>
      </c>
      <c r="H578" s="7">
        <v>0</v>
      </c>
    </row>
    <row r="579" spans="1:8" x14ac:dyDescent="0.25">
      <c r="A579" s="6">
        <v>42859</v>
      </c>
      <c r="B579" s="4" t="s">
        <v>806</v>
      </c>
      <c r="C579" s="4" t="s">
        <v>1138</v>
      </c>
      <c r="D579" s="4" t="s">
        <v>1958</v>
      </c>
      <c r="E579" s="4" t="s">
        <v>1140</v>
      </c>
      <c r="F579" s="7">
        <v>1125</v>
      </c>
      <c r="G579" s="7">
        <v>1125</v>
      </c>
      <c r="H579" s="7">
        <v>0</v>
      </c>
    </row>
    <row r="580" spans="1:8" x14ac:dyDescent="0.25">
      <c r="A580" s="6">
        <v>42859</v>
      </c>
      <c r="B580" s="4" t="s">
        <v>806</v>
      </c>
      <c r="C580" s="4" t="s">
        <v>1138</v>
      </c>
      <c r="D580" s="4" t="s">
        <v>1958</v>
      </c>
      <c r="E580" s="4" t="s">
        <v>1140</v>
      </c>
      <c r="F580" s="7">
        <v>4787.6400000000003</v>
      </c>
      <c r="G580" s="7">
        <v>4787.6400000000003</v>
      </c>
      <c r="H580" s="7">
        <v>0</v>
      </c>
    </row>
    <row r="581" spans="1:8" x14ac:dyDescent="0.25">
      <c r="A581" s="6">
        <v>42859</v>
      </c>
      <c r="B581" s="4" t="s">
        <v>643</v>
      </c>
      <c r="C581" s="4" t="s">
        <v>1138</v>
      </c>
      <c r="D581" s="4" t="s">
        <v>1959</v>
      </c>
      <c r="E581" s="4" t="s">
        <v>1140</v>
      </c>
      <c r="F581" s="7">
        <v>-184.14000000000001</v>
      </c>
      <c r="G581" s="7">
        <v>-184.14000000000001</v>
      </c>
      <c r="H581" s="7">
        <v>0</v>
      </c>
    </row>
    <row r="582" spans="1:8" x14ac:dyDescent="0.25">
      <c r="A582" s="6">
        <v>42860</v>
      </c>
      <c r="B582" s="4" t="s">
        <v>923</v>
      </c>
      <c r="C582" s="4" t="s">
        <v>1138</v>
      </c>
      <c r="D582" s="4" t="s">
        <v>1960</v>
      </c>
      <c r="E582" s="4" t="s">
        <v>1140</v>
      </c>
      <c r="F582" s="7">
        <v>2195</v>
      </c>
      <c r="G582" s="7">
        <v>2195</v>
      </c>
      <c r="H582" s="7">
        <v>0</v>
      </c>
    </row>
    <row r="583" spans="1:8" x14ac:dyDescent="0.25">
      <c r="A583" s="6">
        <v>42860</v>
      </c>
      <c r="B583" s="4" t="s">
        <v>923</v>
      </c>
      <c r="C583" s="4" t="s">
        <v>1138</v>
      </c>
      <c r="D583" s="4" t="s">
        <v>1960</v>
      </c>
      <c r="E583" s="4" t="s">
        <v>1140</v>
      </c>
      <c r="F583" s="7">
        <v>46800</v>
      </c>
      <c r="G583" s="7">
        <v>46800</v>
      </c>
      <c r="H583" s="7">
        <v>0</v>
      </c>
    </row>
    <row r="584" spans="1:8" x14ac:dyDescent="0.25">
      <c r="A584" s="6">
        <v>42860</v>
      </c>
      <c r="B584" s="4" t="s">
        <v>920</v>
      </c>
      <c r="C584" s="4" t="s">
        <v>1138</v>
      </c>
      <c r="D584" s="4" t="s">
        <v>1961</v>
      </c>
      <c r="E584" s="4" t="s">
        <v>1140</v>
      </c>
      <c r="F584" s="7">
        <v>2866.5</v>
      </c>
      <c r="G584" s="7">
        <v>2866.5</v>
      </c>
      <c r="H584" s="7">
        <v>0</v>
      </c>
    </row>
    <row r="585" spans="1:8" x14ac:dyDescent="0.25">
      <c r="A585" s="6">
        <v>42860</v>
      </c>
      <c r="B585" s="4" t="s">
        <v>888</v>
      </c>
      <c r="C585" s="4" t="s">
        <v>1138</v>
      </c>
      <c r="D585" s="4" t="s">
        <v>1962</v>
      </c>
      <c r="E585" s="4" t="s">
        <v>1140</v>
      </c>
      <c r="F585" s="7">
        <v>1309.5</v>
      </c>
      <c r="G585" s="7">
        <v>1309.5</v>
      </c>
      <c r="H585" s="7">
        <v>0</v>
      </c>
    </row>
    <row r="586" spans="1:8" x14ac:dyDescent="0.25">
      <c r="A586" s="6">
        <v>42863</v>
      </c>
      <c r="B586" s="4" t="s">
        <v>1963</v>
      </c>
      <c r="C586" s="4" t="s">
        <v>1138</v>
      </c>
      <c r="D586" s="4" t="s">
        <v>1964</v>
      </c>
      <c r="E586" s="4" t="s">
        <v>1140</v>
      </c>
      <c r="F586" s="7">
        <v>-516.75</v>
      </c>
      <c r="G586" s="7">
        <v>-516.75</v>
      </c>
      <c r="H586" s="7">
        <v>0</v>
      </c>
    </row>
    <row r="587" spans="1:8" x14ac:dyDescent="0.25">
      <c r="A587" s="6">
        <v>42863</v>
      </c>
      <c r="B587" s="4" t="s">
        <v>1963</v>
      </c>
      <c r="C587" s="4" t="s">
        <v>1138</v>
      </c>
      <c r="D587" s="4" t="s">
        <v>1964</v>
      </c>
      <c r="E587" s="4" t="s">
        <v>1140</v>
      </c>
      <c r="F587" s="7">
        <v>-65</v>
      </c>
      <c r="G587" s="7">
        <v>-65</v>
      </c>
      <c r="H587" s="7">
        <v>0</v>
      </c>
    </row>
    <row r="588" spans="1:8" x14ac:dyDescent="0.25">
      <c r="A588" s="6">
        <v>42863</v>
      </c>
      <c r="B588" s="4" t="s">
        <v>1965</v>
      </c>
      <c r="C588" s="4" t="s">
        <v>1138</v>
      </c>
      <c r="D588" s="4" t="s">
        <v>1966</v>
      </c>
      <c r="E588" s="4" t="s">
        <v>1140</v>
      </c>
      <c r="F588" s="7">
        <v>-4603.5</v>
      </c>
      <c r="G588" s="7">
        <v>-4603.5</v>
      </c>
      <c r="H588" s="7">
        <v>0</v>
      </c>
    </row>
    <row r="589" spans="1:8" x14ac:dyDescent="0.25">
      <c r="A589" s="6">
        <v>42863</v>
      </c>
      <c r="B589" s="4" t="s">
        <v>1965</v>
      </c>
      <c r="C589" s="4" t="s">
        <v>1138</v>
      </c>
      <c r="D589" s="4" t="s">
        <v>1966</v>
      </c>
      <c r="E589" s="4" t="s">
        <v>1140</v>
      </c>
      <c r="F589" s="7">
        <v>-1125</v>
      </c>
      <c r="G589" s="7">
        <v>-1125</v>
      </c>
      <c r="H589" s="7">
        <v>0</v>
      </c>
    </row>
    <row r="590" spans="1:8" x14ac:dyDescent="0.25">
      <c r="A590" s="6">
        <v>42863</v>
      </c>
      <c r="B590" s="4" t="s">
        <v>1967</v>
      </c>
      <c r="C590" s="4" t="s">
        <v>1138</v>
      </c>
      <c r="D590" s="4" t="s">
        <v>1968</v>
      </c>
      <c r="E590" s="4" t="s">
        <v>1140</v>
      </c>
      <c r="F590" s="7">
        <v>-2079.08</v>
      </c>
      <c r="G590" s="7">
        <v>-2079.08</v>
      </c>
      <c r="H590" s="7">
        <v>0</v>
      </c>
    </row>
    <row r="591" spans="1:8" x14ac:dyDescent="0.25">
      <c r="A591" s="6">
        <v>42863</v>
      </c>
      <c r="B591" s="4" t="s">
        <v>1969</v>
      </c>
      <c r="C591" s="4" t="s">
        <v>1138</v>
      </c>
      <c r="D591" s="4" t="s">
        <v>1970</v>
      </c>
      <c r="E591" s="4" t="s">
        <v>1140</v>
      </c>
      <c r="F591" s="7">
        <v>-17313.75</v>
      </c>
      <c r="G591" s="7">
        <v>-17313.75</v>
      </c>
      <c r="H591" s="7">
        <v>0</v>
      </c>
    </row>
    <row r="592" spans="1:8" x14ac:dyDescent="0.25">
      <c r="A592" s="6">
        <v>42863</v>
      </c>
      <c r="B592" s="4" t="s">
        <v>1971</v>
      </c>
      <c r="C592" s="4" t="s">
        <v>1138</v>
      </c>
      <c r="D592" s="4" t="s">
        <v>1972</v>
      </c>
      <c r="E592" s="4" t="s">
        <v>1140</v>
      </c>
      <c r="F592" s="7">
        <v>-983.25</v>
      </c>
      <c r="G592" s="7">
        <v>-983.25</v>
      </c>
      <c r="H592" s="7">
        <v>0</v>
      </c>
    </row>
    <row r="593" spans="1:8" x14ac:dyDescent="0.25">
      <c r="A593" s="6">
        <v>42863</v>
      </c>
      <c r="B593" s="4" t="s">
        <v>1971</v>
      </c>
      <c r="C593" s="4" t="s">
        <v>1138</v>
      </c>
      <c r="D593" s="4" t="s">
        <v>1972</v>
      </c>
      <c r="E593" s="4" t="s">
        <v>1140</v>
      </c>
      <c r="F593" s="7">
        <v>-50</v>
      </c>
      <c r="G593" s="7">
        <v>-50</v>
      </c>
      <c r="H593" s="7">
        <v>0</v>
      </c>
    </row>
    <row r="594" spans="1:8" x14ac:dyDescent="0.25">
      <c r="A594" s="6">
        <v>42863</v>
      </c>
      <c r="B594" s="4" t="s">
        <v>1973</v>
      </c>
      <c r="C594" s="4" t="s">
        <v>1138</v>
      </c>
      <c r="D594" s="4" t="s">
        <v>1974</v>
      </c>
      <c r="E594" s="4" t="s">
        <v>1140</v>
      </c>
      <c r="F594" s="7">
        <v>-49.95</v>
      </c>
      <c r="G594" s="7">
        <v>-49.95</v>
      </c>
      <c r="H594" s="7">
        <v>0</v>
      </c>
    </row>
    <row r="595" spans="1:8" x14ac:dyDescent="0.25">
      <c r="A595" s="6">
        <v>42863</v>
      </c>
      <c r="B595" s="4" t="s">
        <v>1975</v>
      </c>
      <c r="C595" s="4" t="s">
        <v>1138</v>
      </c>
      <c r="D595" s="4" t="s">
        <v>1976</v>
      </c>
      <c r="E595" s="4" t="s">
        <v>1140</v>
      </c>
      <c r="F595" s="7">
        <v>-1057.8800000000001</v>
      </c>
      <c r="G595" s="7">
        <v>-1057.8800000000001</v>
      </c>
      <c r="H595" s="7">
        <v>0</v>
      </c>
    </row>
    <row r="596" spans="1:8" x14ac:dyDescent="0.25">
      <c r="A596" s="6">
        <v>42863</v>
      </c>
      <c r="B596" s="4" t="s">
        <v>1977</v>
      </c>
      <c r="C596" s="4" t="s">
        <v>1138</v>
      </c>
      <c r="D596" s="4" t="s">
        <v>1978</v>
      </c>
      <c r="E596" s="4" t="s">
        <v>1140</v>
      </c>
      <c r="F596" s="7">
        <v>-1290.0999999999999</v>
      </c>
      <c r="G596" s="7">
        <v>-1290.0999999999999</v>
      </c>
      <c r="H596" s="7">
        <v>0</v>
      </c>
    </row>
    <row r="597" spans="1:8" x14ac:dyDescent="0.25">
      <c r="A597" s="6">
        <v>42863</v>
      </c>
      <c r="B597" s="4" t="s">
        <v>1979</v>
      </c>
      <c r="C597" s="4" t="s">
        <v>1138</v>
      </c>
      <c r="D597" s="4" t="s">
        <v>1980</v>
      </c>
      <c r="E597" s="4" t="s">
        <v>1140</v>
      </c>
      <c r="F597" s="7">
        <v>-75</v>
      </c>
      <c r="G597" s="7">
        <v>-75</v>
      </c>
      <c r="H597" s="7">
        <v>0</v>
      </c>
    </row>
    <row r="598" spans="1:8" x14ac:dyDescent="0.25">
      <c r="A598" s="6">
        <v>42863</v>
      </c>
      <c r="B598" s="4" t="s">
        <v>1981</v>
      </c>
      <c r="C598" s="4" t="s">
        <v>1138</v>
      </c>
      <c r="D598" s="4" t="s">
        <v>1982</v>
      </c>
      <c r="E598" s="4" t="s">
        <v>1140</v>
      </c>
      <c r="F598" s="7">
        <v>-5592.38</v>
      </c>
      <c r="G598" s="7">
        <v>-5592.38</v>
      </c>
      <c r="H598" s="7">
        <v>0</v>
      </c>
    </row>
    <row r="599" spans="1:8" x14ac:dyDescent="0.25">
      <c r="A599" s="6">
        <v>42863</v>
      </c>
      <c r="B599" s="4" t="s">
        <v>1983</v>
      </c>
      <c r="C599" s="4" t="s">
        <v>1138</v>
      </c>
      <c r="D599" s="4" t="s">
        <v>1984</v>
      </c>
      <c r="E599" s="4" t="s">
        <v>1140</v>
      </c>
      <c r="F599" s="7">
        <v>-1212.5</v>
      </c>
      <c r="G599" s="7">
        <v>-1212.5</v>
      </c>
      <c r="H599" s="7">
        <v>0</v>
      </c>
    </row>
    <row r="600" spans="1:8" x14ac:dyDescent="0.25">
      <c r="A600" s="6">
        <v>42863</v>
      </c>
      <c r="B600" s="4" t="s">
        <v>1985</v>
      </c>
      <c r="C600" s="4" t="s">
        <v>1138</v>
      </c>
      <c r="D600" s="4" t="s">
        <v>1986</v>
      </c>
      <c r="E600" s="4" t="s">
        <v>1140</v>
      </c>
      <c r="F600" s="7">
        <v>-248.32</v>
      </c>
      <c r="G600" s="7">
        <v>-248.32</v>
      </c>
      <c r="H600" s="7">
        <v>0</v>
      </c>
    </row>
    <row r="601" spans="1:8" x14ac:dyDescent="0.25">
      <c r="A601" s="6">
        <v>42863</v>
      </c>
      <c r="B601" s="4" t="s">
        <v>1985</v>
      </c>
      <c r="C601" s="4" t="s">
        <v>1138</v>
      </c>
      <c r="D601" s="4" t="s">
        <v>1986</v>
      </c>
      <c r="E601" s="4" t="s">
        <v>1140</v>
      </c>
      <c r="F601" s="7">
        <v>-35</v>
      </c>
      <c r="G601" s="7">
        <v>-35</v>
      </c>
      <c r="H601" s="7">
        <v>0</v>
      </c>
    </row>
    <row r="602" spans="1:8" x14ac:dyDescent="0.25">
      <c r="A602" s="6">
        <v>42863</v>
      </c>
      <c r="B602" s="4" t="s">
        <v>1987</v>
      </c>
      <c r="C602" s="4" t="s">
        <v>1138</v>
      </c>
      <c r="D602" s="4" t="s">
        <v>1988</v>
      </c>
      <c r="E602" s="4" t="s">
        <v>1140</v>
      </c>
      <c r="F602" s="7">
        <v>-49.95</v>
      </c>
      <c r="G602" s="7">
        <v>-49.95</v>
      </c>
      <c r="H602" s="7">
        <v>0</v>
      </c>
    </row>
    <row r="603" spans="1:8" x14ac:dyDescent="0.25">
      <c r="A603" s="6">
        <v>42863</v>
      </c>
      <c r="B603" s="4" t="s">
        <v>1989</v>
      </c>
      <c r="C603" s="4" t="s">
        <v>1138</v>
      </c>
      <c r="D603" s="4" t="s">
        <v>1990</v>
      </c>
      <c r="E603" s="4" t="s">
        <v>1140</v>
      </c>
      <c r="F603" s="7">
        <v>-667.88</v>
      </c>
      <c r="G603" s="7">
        <v>-667.88</v>
      </c>
      <c r="H603" s="7">
        <v>0</v>
      </c>
    </row>
    <row r="604" spans="1:8" x14ac:dyDescent="0.25">
      <c r="A604" s="6">
        <v>42863</v>
      </c>
      <c r="B604" s="4" t="s">
        <v>1989</v>
      </c>
      <c r="C604" s="4" t="s">
        <v>1138</v>
      </c>
      <c r="D604" s="4" t="s">
        <v>1990</v>
      </c>
      <c r="E604" s="4" t="s">
        <v>1140</v>
      </c>
      <c r="F604" s="7">
        <v>-65</v>
      </c>
      <c r="G604" s="7">
        <v>-65</v>
      </c>
      <c r="H604" s="7">
        <v>0</v>
      </c>
    </row>
    <row r="605" spans="1:8" x14ac:dyDescent="0.25">
      <c r="A605" s="6">
        <v>42863</v>
      </c>
      <c r="B605" s="4" t="s">
        <v>1991</v>
      </c>
      <c r="C605" s="4" t="s">
        <v>1138</v>
      </c>
      <c r="D605" s="4" t="s">
        <v>1992</v>
      </c>
      <c r="E605" s="4" t="s">
        <v>1140</v>
      </c>
      <c r="F605" s="7">
        <v>-15132.38</v>
      </c>
      <c r="G605" s="7">
        <v>-15132.38</v>
      </c>
      <c r="H605" s="7">
        <v>0</v>
      </c>
    </row>
    <row r="606" spans="1:8" x14ac:dyDescent="0.25">
      <c r="A606" s="6">
        <v>42863</v>
      </c>
      <c r="B606" s="4" t="s">
        <v>1993</v>
      </c>
      <c r="C606" s="4" t="s">
        <v>1138</v>
      </c>
      <c r="D606" s="4" t="s">
        <v>1994</v>
      </c>
      <c r="E606" s="4" t="s">
        <v>1140</v>
      </c>
      <c r="F606" s="7">
        <v>-459.38</v>
      </c>
      <c r="G606" s="7">
        <v>-459.38</v>
      </c>
      <c r="H606" s="7">
        <v>0</v>
      </c>
    </row>
    <row r="607" spans="1:8" x14ac:dyDescent="0.25">
      <c r="A607" s="6">
        <v>42863</v>
      </c>
      <c r="B607" s="4" t="s">
        <v>891</v>
      </c>
      <c r="C607" s="4" t="s">
        <v>1138</v>
      </c>
      <c r="D607" s="4" t="s">
        <v>1995</v>
      </c>
      <c r="E607" s="4" t="s">
        <v>1140</v>
      </c>
      <c r="F607" s="7">
        <v>143.07999999999998</v>
      </c>
      <c r="G607" s="7">
        <v>143.07999999999998</v>
      </c>
      <c r="H607" s="7">
        <v>0</v>
      </c>
    </row>
    <row r="608" spans="1:8" x14ac:dyDescent="0.25">
      <c r="A608" s="6">
        <v>42863</v>
      </c>
      <c r="B608" s="4" t="s">
        <v>703</v>
      </c>
      <c r="C608" s="4" t="s">
        <v>1138</v>
      </c>
      <c r="D608" s="4" t="s">
        <v>1996</v>
      </c>
      <c r="E608" s="4" t="s">
        <v>1140</v>
      </c>
      <c r="F608" s="7">
        <v>75</v>
      </c>
      <c r="G608" s="7">
        <v>75</v>
      </c>
      <c r="H608" s="7">
        <v>0</v>
      </c>
    </row>
    <row r="609" spans="1:8" x14ac:dyDescent="0.25">
      <c r="A609" s="6">
        <v>42863</v>
      </c>
      <c r="B609" s="4" t="s">
        <v>946</v>
      </c>
      <c r="C609" s="4" t="s">
        <v>1138</v>
      </c>
      <c r="D609" s="4" t="s">
        <v>1997</v>
      </c>
      <c r="E609" s="4" t="s">
        <v>1140</v>
      </c>
      <c r="F609" s="7">
        <v>1212.5</v>
      </c>
      <c r="G609" s="7">
        <v>1212.5</v>
      </c>
      <c r="H609" s="7">
        <v>0</v>
      </c>
    </row>
    <row r="610" spans="1:8" x14ac:dyDescent="0.25">
      <c r="A610" s="6">
        <v>42863</v>
      </c>
      <c r="B610" s="4" t="s">
        <v>705</v>
      </c>
      <c r="C610" s="4" t="s">
        <v>1138</v>
      </c>
      <c r="D610" s="4" t="s">
        <v>1998</v>
      </c>
      <c r="E610" s="4" t="s">
        <v>1140</v>
      </c>
      <c r="F610" s="7">
        <v>35</v>
      </c>
      <c r="G610" s="7">
        <v>35</v>
      </c>
      <c r="H610" s="7">
        <v>0</v>
      </c>
    </row>
    <row r="611" spans="1:8" x14ac:dyDescent="0.25">
      <c r="A611" s="6">
        <v>42863</v>
      </c>
      <c r="B611" s="4" t="s">
        <v>705</v>
      </c>
      <c r="C611" s="4" t="s">
        <v>1138</v>
      </c>
      <c r="D611" s="4" t="s">
        <v>1998</v>
      </c>
      <c r="E611" s="4" t="s">
        <v>1140</v>
      </c>
      <c r="F611" s="7">
        <v>248.32</v>
      </c>
      <c r="G611" s="7">
        <v>248.32</v>
      </c>
      <c r="H611" s="7">
        <v>0</v>
      </c>
    </row>
    <row r="612" spans="1:8" x14ac:dyDescent="0.25">
      <c r="A612" s="6">
        <v>42863</v>
      </c>
      <c r="B612" s="4" t="s">
        <v>962</v>
      </c>
      <c r="C612" s="4" t="s">
        <v>1138</v>
      </c>
      <c r="D612" s="4" t="s">
        <v>1999</v>
      </c>
      <c r="E612" s="4" t="s">
        <v>1140</v>
      </c>
      <c r="F612" s="7">
        <v>459.38</v>
      </c>
      <c r="G612" s="7">
        <v>459.38</v>
      </c>
      <c r="H612" s="7">
        <v>0</v>
      </c>
    </row>
    <row r="613" spans="1:8" x14ac:dyDescent="0.25">
      <c r="A613" s="6">
        <v>42865</v>
      </c>
      <c r="B613" s="4" t="s">
        <v>698</v>
      </c>
      <c r="C613" s="4" t="s">
        <v>1138</v>
      </c>
      <c r="D613" s="4" t="s">
        <v>2000</v>
      </c>
      <c r="E613" s="4" t="s">
        <v>1140</v>
      </c>
      <c r="F613" s="7">
        <v>990</v>
      </c>
      <c r="G613" s="7">
        <v>990</v>
      </c>
      <c r="H613" s="7">
        <v>0</v>
      </c>
    </row>
    <row r="614" spans="1:8" x14ac:dyDescent="0.25">
      <c r="A614" s="6">
        <v>42866</v>
      </c>
      <c r="B614" s="4" t="s">
        <v>2001</v>
      </c>
      <c r="C614" s="4" t="s">
        <v>1138</v>
      </c>
      <c r="D614" s="4" t="s">
        <v>2002</v>
      </c>
      <c r="E614" s="4" t="s">
        <v>1140</v>
      </c>
      <c r="F614" s="7">
        <v>-30</v>
      </c>
      <c r="G614" s="7">
        <v>-30</v>
      </c>
      <c r="H614" s="7">
        <v>0</v>
      </c>
    </row>
    <row r="615" spans="1:8" x14ac:dyDescent="0.25">
      <c r="A615" s="6">
        <v>42866</v>
      </c>
      <c r="B615" s="4" t="s">
        <v>2003</v>
      </c>
      <c r="C615" s="4" t="s">
        <v>1138</v>
      </c>
      <c r="D615" s="4" t="s">
        <v>2004</v>
      </c>
      <c r="E615" s="4" t="s">
        <v>1140</v>
      </c>
      <c r="F615" s="7">
        <v>-14672</v>
      </c>
      <c r="G615" s="7">
        <v>-14672</v>
      </c>
      <c r="H615" s="7">
        <v>0</v>
      </c>
    </row>
    <row r="616" spans="1:8" x14ac:dyDescent="0.25">
      <c r="A616" s="6">
        <v>42866</v>
      </c>
      <c r="B616" s="4" t="s">
        <v>2005</v>
      </c>
      <c r="C616" s="4" t="s">
        <v>1138</v>
      </c>
      <c r="D616" s="4" t="s">
        <v>2006</v>
      </c>
      <c r="E616" s="4" t="s">
        <v>1140</v>
      </c>
      <c r="F616" s="7">
        <v>-2875</v>
      </c>
      <c r="G616" s="7">
        <v>-2875</v>
      </c>
      <c r="H616" s="7">
        <v>0</v>
      </c>
    </row>
    <row r="617" spans="1:8" x14ac:dyDescent="0.25">
      <c r="A617" s="6">
        <v>42866</v>
      </c>
      <c r="B617" s="4" t="s">
        <v>2005</v>
      </c>
      <c r="C617" s="4" t="s">
        <v>1138</v>
      </c>
      <c r="D617" s="4" t="s">
        <v>2006</v>
      </c>
      <c r="E617" s="4" t="s">
        <v>1140</v>
      </c>
      <c r="F617" s="7">
        <v>2875</v>
      </c>
      <c r="G617" s="7">
        <v>2875</v>
      </c>
      <c r="H617" s="7">
        <v>0</v>
      </c>
    </row>
    <row r="618" spans="1:8" x14ac:dyDescent="0.25">
      <c r="A618" s="6">
        <v>42866</v>
      </c>
      <c r="B618" s="4" t="s">
        <v>697</v>
      </c>
      <c r="C618" s="4" t="s">
        <v>1138</v>
      </c>
      <c r="D618" s="4" t="s">
        <v>2007</v>
      </c>
      <c r="E618" s="4" t="s">
        <v>1140</v>
      </c>
      <c r="F618" s="7">
        <v>45</v>
      </c>
      <c r="G618" s="7">
        <v>45</v>
      </c>
      <c r="H618" s="7">
        <v>0</v>
      </c>
    </row>
    <row r="619" spans="1:8" x14ac:dyDescent="0.25">
      <c r="A619" s="6">
        <v>42866</v>
      </c>
      <c r="B619" s="4" t="s">
        <v>1009</v>
      </c>
      <c r="C619" s="4" t="s">
        <v>1138</v>
      </c>
      <c r="D619" s="4" t="s">
        <v>2008</v>
      </c>
      <c r="E619" s="4" t="s">
        <v>1140</v>
      </c>
      <c r="F619" s="7">
        <v>1655.55</v>
      </c>
      <c r="G619" s="7">
        <v>1655.55</v>
      </c>
      <c r="H619" s="7">
        <v>0</v>
      </c>
    </row>
    <row r="620" spans="1:8" x14ac:dyDescent="0.25">
      <c r="A620" s="6">
        <v>42866</v>
      </c>
      <c r="B620" s="4" t="s">
        <v>683</v>
      </c>
      <c r="C620" s="4" t="s">
        <v>1138</v>
      </c>
      <c r="D620" s="4" t="s">
        <v>2009</v>
      </c>
      <c r="E620" s="4" t="s">
        <v>1140</v>
      </c>
      <c r="F620" s="7">
        <v>30</v>
      </c>
      <c r="G620" s="7">
        <v>30</v>
      </c>
      <c r="H620" s="7">
        <v>0</v>
      </c>
    </row>
    <row r="621" spans="1:8" x14ac:dyDescent="0.25">
      <c r="A621" s="6">
        <v>42866</v>
      </c>
      <c r="B621" s="4" t="s">
        <v>740</v>
      </c>
      <c r="C621" s="4" t="s">
        <v>1138</v>
      </c>
      <c r="D621" s="4" t="s">
        <v>2010</v>
      </c>
      <c r="E621" s="4" t="s">
        <v>1140</v>
      </c>
      <c r="F621" s="7">
        <v>11595</v>
      </c>
      <c r="G621" s="7">
        <v>11595</v>
      </c>
      <c r="H621" s="7">
        <v>0</v>
      </c>
    </row>
    <row r="622" spans="1:8" x14ac:dyDescent="0.25">
      <c r="A622" s="6">
        <v>42866</v>
      </c>
      <c r="B622" s="4" t="s">
        <v>872</v>
      </c>
      <c r="C622" s="4" t="s">
        <v>1138</v>
      </c>
      <c r="D622" s="4" t="s">
        <v>2011</v>
      </c>
      <c r="E622" s="4" t="s">
        <v>1140</v>
      </c>
      <c r="F622" s="7">
        <v>376.68</v>
      </c>
      <c r="G622" s="7">
        <v>376.68</v>
      </c>
      <c r="H622" s="7">
        <v>0</v>
      </c>
    </row>
    <row r="623" spans="1:8" x14ac:dyDescent="0.25">
      <c r="A623" s="6">
        <v>42866</v>
      </c>
      <c r="B623" s="4" t="s">
        <v>645</v>
      </c>
      <c r="C623" s="4" t="s">
        <v>1138</v>
      </c>
      <c r="D623" s="4" t="s">
        <v>2012</v>
      </c>
      <c r="E623" s="4" t="s">
        <v>1140</v>
      </c>
      <c r="F623" s="7">
        <v>-2875</v>
      </c>
      <c r="G623" s="7">
        <v>-2875</v>
      </c>
      <c r="H623" s="7">
        <v>0</v>
      </c>
    </row>
    <row r="624" spans="1:8" x14ac:dyDescent="0.25">
      <c r="A624" s="6">
        <v>42866</v>
      </c>
      <c r="B624" s="4" t="s">
        <v>645</v>
      </c>
      <c r="C624" s="4" t="s">
        <v>1138</v>
      </c>
      <c r="D624" s="4" t="s">
        <v>2012</v>
      </c>
      <c r="E624" s="4" t="s">
        <v>1140</v>
      </c>
      <c r="F624" s="7">
        <v>2875</v>
      </c>
      <c r="G624" s="7">
        <v>2875</v>
      </c>
      <c r="H624" s="7">
        <v>0</v>
      </c>
    </row>
    <row r="625" spans="1:8" x14ac:dyDescent="0.25">
      <c r="A625" s="6">
        <v>42867</v>
      </c>
      <c r="B625" s="4" t="s">
        <v>2013</v>
      </c>
      <c r="C625" s="4" t="s">
        <v>1138</v>
      </c>
      <c r="D625" s="4" t="s">
        <v>2014</v>
      </c>
      <c r="E625" s="4" t="s">
        <v>1140</v>
      </c>
      <c r="F625" s="7">
        <v>-2052</v>
      </c>
      <c r="G625" s="7">
        <v>-2052</v>
      </c>
      <c r="H625" s="7">
        <v>0</v>
      </c>
    </row>
    <row r="626" spans="1:8" x14ac:dyDescent="0.25">
      <c r="A626" s="6">
        <v>42867</v>
      </c>
      <c r="B626" s="4" t="s">
        <v>2015</v>
      </c>
      <c r="C626" s="4" t="s">
        <v>1138</v>
      </c>
      <c r="D626" s="4" t="s">
        <v>2016</v>
      </c>
      <c r="E626" s="4" t="s">
        <v>1140</v>
      </c>
      <c r="F626" s="7">
        <v>-143.07999999999998</v>
      </c>
      <c r="G626" s="7">
        <v>-143.07999999999998</v>
      </c>
      <c r="H626" s="7">
        <v>0</v>
      </c>
    </row>
    <row r="627" spans="1:8" x14ac:dyDescent="0.25">
      <c r="A627" s="6">
        <v>42867</v>
      </c>
      <c r="B627" s="4" t="s">
        <v>2015</v>
      </c>
      <c r="C627" s="4" t="s">
        <v>1138</v>
      </c>
      <c r="D627" s="4" t="s">
        <v>2016</v>
      </c>
      <c r="E627" s="4" t="s">
        <v>1140</v>
      </c>
      <c r="F627" s="7">
        <v>-70</v>
      </c>
      <c r="G627" s="7">
        <v>-70</v>
      </c>
      <c r="H627" s="7">
        <v>0</v>
      </c>
    </row>
    <row r="628" spans="1:8" x14ac:dyDescent="0.25">
      <c r="A628" s="6">
        <v>42867</v>
      </c>
      <c r="B628" s="4" t="s">
        <v>2017</v>
      </c>
      <c r="C628" s="4" t="s">
        <v>1138</v>
      </c>
      <c r="D628" s="4" t="s">
        <v>2018</v>
      </c>
      <c r="E628" s="4" t="s">
        <v>1140</v>
      </c>
      <c r="F628" s="7">
        <v>-581.43000000000006</v>
      </c>
      <c r="G628" s="7">
        <v>-581.43000000000006</v>
      </c>
      <c r="H628" s="7">
        <v>0</v>
      </c>
    </row>
    <row r="629" spans="1:8" x14ac:dyDescent="0.25">
      <c r="A629" s="6">
        <v>42867</v>
      </c>
      <c r="B629" s="4" t="s">
        <v>2019</v>
      </c>
      <c r="C629" s="4" t="s">
        <v>1138</v>
      </c>
      <c r="D629" s="4" t="s">
        <v>2020</v>
      </c>
      <c r="E629" s="4" t="s">
        <v>1140</v>
      </c>
      <c r="F629" s="7">
        <v>-23142.379999999997</v>
      </c>
      <c r="G629" s="7">
        <v>-23142.379999999997</v>
      </c>
      <c r="H629" s="7">
        <v>0</v>
      </c>
    </row>
    <row r="630" spans="1:8" x14ac:dyDescent="0.25">
      <c r="A630" s="6">
        <v>42867</v>
      </c>
      <c r="B630" s="4" t="s">
        <v>2021</v>
      </c>
      <c r="C630" s="4" t="s">
        <v>1138</v>
      </c>
      <c r="D630" s="4" t="s">
        <v>2022</v>
      </c>
      <c r="E630" s="4" t="s">
        <v>1140</v>
      </c>
      <c r="F630" s="7">
        <v>-3165.5</v>
      </c>
      <c r="G630" s="7">
        <v>-3165.5</v>
      </c>
      <c r="H630" s="7">
        <v>0</v>
      </c>
    </row>
    <row r="631" spans="1:8" x14ac:dyDescent="0.25">
      <c r="A631" s="6">
        <v>42867</v>
      </c>
      <c r="B631" s="4" t="s">
        <v>2023</v>
      </c>
      <c r="C631" s="4" t="s">
        <v>1138</v>
      </c>
      <c r="D631" s="4" t="s">
        <v>2024</v>
      </c>
      <c r="E631" s="4" t="s">
        <v>1140</v>
      </c>
      <c r="F631" s="7">
        <v>-427.5</v>
      </c>
      <c r="G631" s="7">
        <v>-427.5</v>
      </c>
      <c r="H631" s="7">
        <v>0</v>
      </c>
    </row>
    <row r="632" spans="1:8" x14ac:dyDescent="0.25">
      <c r="A632" s="6">
        <v>42867</v>
      </c>
      <c r="B632" s="4" t="s">
        <v>2023</v>
      </c>
      <c r="C632" s="4" t="s">
        <v>1138</v>
      </c>
      <c r="D632" s="4" t="s">
        <v>2024</v>
      </c>
      <c r="E632" s="4" t="s">
        <v>1140</v>
      </c>
      <c r="F632" s="7">
        <v>-75</v>
      </c>
      <c r="G632" s="7">
        <v>-75</v>
      </c>
      <c r="H632" s="7">
        <v>0</v>
      </c>
    </row>
    <row r="633" spans="1:8" x14ac:dyDescent="0.25">
      <c r="A633" s="6">
        <v>42867</v>
      </c>
      <c r="B633" s="4" t="s">
        <v>2025</v>
      </c>
      <c r="C633" s="4" t="s">
        <v>1138</v>
      </c>
      <c r="D633" s="4" t="s">
        <v>2026</v>
      </c>
      <c r="E633" s="4" t="s">
        <v>1140</v>
      </c>
      <c r="F633" s="7">
        <v>-2894.1</v>
      </c>
      <c r="G633" s="7">
        <v>-2894.1</v>
      </c>
      <c r="H633" s="7">
        <v>0</v>
      </c>
    </row>
    <row r="634" spans="1:8" x14ac:dyDescent="0.25">
      <c r="A634" s="6">
        <v>42867</v>
      </c>
      <c r="B634" s="4" t="s">
        <v>2025</v>
      </c>
      <c r="C634" s="4" t="s">
        <v>1138</v>
      </c>
      <c r="D634" s="4" t="s">
        <v>2026</v>
      </c>
      <c r="E634" s="4" t="s">
        <v>1140</v>
      </c>
      <c r="F634" s="7">
        <v>-487.5</v>
      </c>
      <c r="G634" s="7">
        <v>-487.5</v>
      </c>
      <c r="H634" s="7">
        <v>0</v>
      </c>
    </row>
    <row r="635" spans="1:8" x14ac:dyDescent="0.25">
      <c r="A635" s="6">
        <v>42867</v>
      </c>
      <c r="B635" s="4" t="s">
        <v>2027</v>
      </c>
      <c r="C635" s="4" t="s">
        <v>1138</v>
      </c>
      <c r="D635" s="4" t="s">
        <v>2028</v>
      </c>
      <c r="E635" s="4" t="s">
        <v>1140</v>
      </c>
      <c r="F635" s="7">
        <v>-641.25</v>
      </c>
      <c r="G635" s="7">
        <v>-641.25</v>
      </c>
      <c r="H635" s="7">
        <v>0</v>
      </c>
    </row>
    <row r="636" spans="1:8" x14ac:dyDescent="0.25">
      <c r="A636" s="6">
        <v>42867</v>
      </c>
      <c r="B636" s="4" t="s">
        <v>2029</v>
      </c>
      <c r="C636" s="4" t="s">
        <v>1138</v>
      </c>
      <c r="D636" s="4" t="s">
        <v>2030</v>
      </c>
      <c r="E636" s="4" t="s">
        <v>1140</v>
      </c>
      <c r="F636" s="7">
        <v>-6417.9</v>
      </c>
      <c r="G636" s="7">
        <v>-6417.9</v>
      </c>
      <c r="H636" s="7">
        <v>0</v>
      </c>
    </row>
    <row r="637" spans="1:8" x14ac:dyDescent="0.25">
      <c r="A637" s="6">
        <v>42867</v>
      </c>
      <c r="B637" s="4" t="s">
        <v>2031</v>
      </c>
      <c r="C637" s="4" t="s">
        <v>1138</v>
      </c>
      <c r="D637" s="4" t="s">
        <v>2032</v>
      </c>
      <c r="E637" s="4" t="s">
        <v>1140</v>
      </c>
      <c r="F637" s="7">
        <v>-1309.5</v>
      </c>
      <c r="G637" s="7">
        <v>-1309.5</v>
      </c>
      <c r="H637" s="7">
        <v>0</v>
      </c>
    </row>
    <row r="638" spans="1:8" x14ac:dyDescent="0.25">
      <c r="A638" s="6">
        <v>42867</v>
      </c>
      <c r="B638" s="4" t="s">
        <v>2033</v>
      </c>
      <c r="C638" s="4" t="s">
        <v>1138</v>
      </c>
      <c r="D638" s="4" t="s">
        <v>2034</v>
      </c>
      <c r="E638" s="4" t="s">
        <v>1140</v>
      </c>
      <c r="F638" s="7">
        <v>-2475</v>
      </c>
      <c r="G638" s="7">
        <v>-2475</v>
      </c>
      <c r="H638" s="7">
        <v>0</v>
      </c>
    </row>
    <row r="639" spans="1:8" x14ac:dyDescent="0.25">
      <c r="A639" s="6">
        <v>42867</v>
      </c>
      <c r="B639" s="4" t="s">
        <v>2035</v>
      </c>
      <c r="C639" s="4" t="s">
        <v>1138</v>
      </c>
      <c r="D639" s="4" t="s">
        <v>2036</v>
      </c>
      <c r="E639" s="4" t="s">
        <v>1140</v>
      </c>
      <c r="F639" s="7">
        <v>-75</v>
      </c>
      <c r="G639" s="7">
        <v>-75</v>
      </c>
      <c r="H639" s="7">
        <v>0</v>
      </c>
    </row>
    <row r="640" spans="1:8" x14ac:dyDescent="0.25">
      <c r="A640" s="6">
        <v>42867</v>
      </c>
      <c r="B640" s="4" t="s">
        <v>2037</v>
      </c>
      <c r="C640" s="4" t="s">
        <v>1138</v>
      </c>
      <c r="D640" s="4" t="s">
        <v>2038</v>
      </c>
      <c r="E640" s="4" t="s">
        <v>1140</v>
      </c>
      <c r="F640" s="7">
        <v>-429.23</v>
      </c>
      <c r="G640" s="7">
        <v>-429.23</v>
      </c>
      <c r="H640" s="7">
        <v>0</v>
      </c>
    </row>
    <row r="641" spans="1:8" x14ac:dyDescent="0.25">
      <c r="A641" s="6">
        <v>42867</v>
      </c>
      <c r="B641" s="4" t="s">
        <v>2039</v>
      </c>
      <c r="C641" s="4" t="s">
        <v>1138</v>
      </c>
      <c r="D641" s="4" t="s">
        <v>2040</v>
      </c>
      <c r="E641" s="4" t="s">
        <v>1140</v>
      </c>
      <c r="F641" s="7">
        <v>-358.31</v>
      </c>
      <c r="G641" s="7">
        <v>-358.31</v>
      </c>
      <c r="H641" s="7">
        <v>0</v>
      </c>
    </row>
    <row r="642" spans="1:8" x14ac:dyDescent="0.25">
      <c r="A642" s="6">
        <v>42867</v>
      </c>
      <c r="B642" s="4" t="s">
        <v>2041</v>
      </c>
      <c r="C642" s="4" t="s">
        <v>1138</v>
      </c>
      <c r="D642" s="4" t="s">
        <v>2042</v>
      </c>
      <c r="E642" s="4" t="s">
        <v>1140</v>
      </c>
      <c r="F642" s="7">
        <v>-1269</v>
      </c>
      <c r="G642" s="7">
        <v>-1269</v>
      </c>
      <c r="H642" s="7">
        <v>0</v>
      </c>
    </row>
    <row r="643" spans="1:8" x14ac:dyDescent="0.25">
      <c r="A643" s="6">
        <v>42867</v>
      </c>
      <c r="B643" s="4" t="s">
        <v>2043</v>
      </c>
      <c r="C643" s="4" t="s">
        <v>1138</v>
      </c>
      <c r="D643" s="4" t="s">
        <v>2044</v>
      </c>
      <c r="E643" s="4" t="s">
        <v>1140</v>
      </c>
      <c r="F643" s="7">
        <v>-45</v>
      </c>
      <c r="G643" s="7">
        <v>-45</v>
      </c>
      <c r="H643" s="7">
        <v>0</v>
      </c>
    </row>
    <row r="644" spans="1:8" x14ac:dyDescent="0.25">
      <c r="A644" s="6">
        <v>42867</v>
      </c>
      <c r="B644" s="4" t="s">
        <v>710</v>
      </c>
      <c r="C644" s="4" t="s">
        <v>1138</v>
      </c>
      <c r="D644" s="4" t="s">
        <v>2045</v>
      </c>
      <c r="E644" s="4" t="s">
        <v>1140</v>
      </c>
      <c r="F644" s="7">
        <v>70</v>
      </c>
      <c r="G644" s="7">
        <v>70</v>
      </c>
      <c r="H644" s="7">
        <v>0</v>
      </c>
    </row>
    <row r="645" spans="1:8" x14ac:dyDescent="0.25">
      <c r="A645" s="6">
        <v>42867</v>
      </c>
      <c r="B645" s="4" t="s">
        <v>905</v>
      </c>
      <c r="C645" s="4" t="s">
        <v>1138</v>
      </c>
      <c r="D645" s="4" t="s">
        <v>2046</v>
      </c>
      <c r="E645" s="4" t="s">
        <v>1140</v>
      </c>
      <c r="F645" s="7">
        <v>487.5</v>
      </c>
      <c r="G645" s="7">
        <v>487.5</v>
      </c>
      <c r="H645" s="7">
        <v>0</v>
      </c>
    </row>
    <row r="646" spans="1:8" x14ac:dyDescent="0.25">
      <c r="A646" s="6">
        <v>42867</v>
      </c>
      <c r="B646" s="4" t="s">
        <v>905</v>
      </c>
      <c r="C646" s="4" t="s">
        <v>1138</v>
      </c>
      <c r="D646" s="4" t="s">
        <v>2046</v>
      </c>
      <c r="E646" s="4" t="s">
        <v>1140</v>
      </c>
      <c r="F646" s="7">
        <v>2894.1</v>
      </c>
      <c r="G646" s="7">
        <v>2894.1</v>
      </c>
      <c r="H646" s="7">
        <v>0</v>
      </c>
    </row>
    <row r="647" spans="1:8" x14ac:dyDescent="0.25">
      <c r="A647" s="6">
        <v>42867</v>
      </c>
      <c r="B647" s="4" t="s">
        <v>916</v>
      </c>
      <c r="C647" s="4" t="s">
        <v>1138</v>
      </c>
      <c r="D647" s="4" t="s">
        <v>2047</v>
      </c>
      <c r="E647" s="4" t="s">
        <v>1140</v>
      </c>
      <c r="F647" s="7">
        <v>52675.199999999997</v>
      </c>
      <c r="G647" s="7">
        <v>52675.199999999997</v>
      </c>
      <c r="H647" s="7">
        <v>0</v>
      </c>
    </row>
    <row r="648" spans="1:8" x14ac:dyDescent="0.25">
      <c r="A648" s="6">
        <v>42867</v>
      </c>
      <c r="B648" s="4" t="s">
        <v>694</v>
      </c>
      <c r="C648" s="4" t="s">
        <v>1138</v>
      </c>
      <c r="D648" s="4" t="s">
        <v>2048</v>
      </c>
      <c r="E648" s="4" t="s">
        <v>1140</v>
      </c>
      <c r="F648" s="7">
        <v>75</v>
      </c>
      <c r="G648" s="7">
        <v>75</v>
      </c>
      <c r="H648" s="7">
        <v>0</v>
      </c>
    </row>
    <row r="649" spans="1:8" x14ac:dyDescent="0.25">
      <c r="A649" s="6">
        <v>42867</v>
      </c>
      <c r="B649" s="4" t="s">
        <v>832</v>
      </c>
      <c r="C649" s="4" t="s">
        <v>1138</v>
      </c>
      <c r="D649" s="4" t="s">
        <v>2049</v>
      </c>
      <c r="E649" s="4" t="s">
        <v>1140</v>
      </c>
      <c r="F649" s="7">
        <v>329.55</v>
      </c>
      <c r="G649" s="7">
        <v>329.55</v>
      </c>
      <c r="H649" s="7">
        <v>0</v>
      </c>
    </row>
    <row r="650" spans="1:8" x14ac:dyDescent="0.25">
      <c r="A650" s="6">
        <v>42867</v>
      </c>
      <c r="B650" s="4" t="s">
        <v>889</v>
      </c>
      <c r="C650" s="4" t="s">
        <v>1138</v>
      </c>
      <c r="D650" s="4" t="s">
        <v>2050</v>
      </c>
      <c r="E650" s="4" t="s">
        <v>1140</v>
      </c>
      <c r="F650" s="7">
        <v>429.23</v>
      </c>
      <c r="G650" s="7">
        <v>429.23</v>
      </c>
      <c r="H650" s="7">
        <v>0</v>
      </c>
    </row>
    <row r="651" spans="1:8" x14ac:dyDescent="0.25">
      <c r="A651" s="6">
        <v>42867</v>
      </c>
      <c r="B651" s="4" t="s">
        <v>774</v>
      </c>
      <c r="C651" s="4" t="s">
        <v>1138</v>
      </c>
      <c r="D651" s="4" t="s">
        <v>2051</v>
      </c>
      <c r="E651" s="4" t="s">
        <v>1140</v>
      </c>
      <c r="F651" s="7">
        <v>358.31</v>
      </c>
      <c r="G651" s="7">
        <v>358.31</v>
      </c>
      <c r="H651" s="7">
        <v>0</v>
      </c>
    </row>
    <row r="652" spans="1:8" x14ac:dyDescent="0.25">
      <c r="A652" s="6">
        <v>42867</v>
      </c>
      <c r="B652" s="4" t="s">
        <v>684</v>
      </c>
      <c r="C652" s="4" t="s">
        <v>1138</v>
      </c>
      <c r="D652" s="4" t="s">
        <v>2052</v>
      </c>
      <c r="E652" s="4" t="s">
        <v>1140</v>
      </c>
      <c r="F652" s="7">
        <v>1269</v>
      </c>
      <c r="G652" s="7">
        <v>1269</v>
      </c>
      <c r="H652" s="7">
        <v>0</v>
      </c>
    </row>
    <row r="653" spans="1:8" x14ac:dyDescent="0.25">
      <c r="A653" s="6">
        <v>42870</v>
      </c>
      <c r="B653" s="4" t="s">
        <v>2053</v>
      </c>
      <c r="C653" s="4" t="s">
        <v>1138</v>
      </c>
      <c r="D653" s="4" t="s">
        <v>2054</v>
      </c>
      <c r="E653" s="4" t="s">
        <v>1140</v>
      </c>
      <c r="F653" s="7">
        <v>-54111</v>
      </c>
      <c r="G653" s="7">
        <v>-54111</v>
      </c>
      <c r="H653" s="7">
        <v>0</v>
      </c>
    </row>
    <row r="654" spans="1:8" x14ac:dyDescent="0.25">
      <c r="A654" s="6">
        <v>42870</v>
      </c>
      <c r="B654" s="4" t="s">
        <v>2053</v>
      </c>
      <c r="C654" s="4" t="s">
        <v>1138</v>
      </c>
      <c r="D654" s="4" t="s">
        <v>2054</v>
      </c>
      <c r="E654" s="4" t="s">
        <v>1140</v>
      </c>
      <c r="F654" s="7">
        <v>-2195</v>
      </c>
      <c r="G654" s="7">
        <v>-2195</v>
      </c>
      <c r="H654" s="7">
        <v>0</v>
      </c>
    </row>
    <row r="655" spans="1:8" x14ac:dyDescent="0.25">
      <c r="A655" s="6">
        <v>42870</v>
      </c>
      <c r="B655" s="4" t="s">
        <v>2055</v>
      </c>
      <c r="C655" s="4" t="s">
        <v>1138</v>
      </c>
      <c r="D655" s="4" t="s">
        <v>2056</v>
      </c>
      <c r="E655" s="4" t="s">
        <v>1140</v>
      </c>
      <c r="F655" s="7">
        <v>-1650</v>
      </c>
      <c r="G655" s="7">
        <v>-1650</v>
      </c>
      <c r="H655" s="7">
        <v>0</v>
      </c>
    </row>
    <row r="656" spans="1:8" x14ac:dyDescent="0.25">
      <c r="A656" s="6">
        <v>42870</v>
      </c>
      <c r="B656" s="4" t="s">
        <v>2057</v>
      </c>
      <c r="C656" s="4" t="s">
        <v>1138</v>
      </c>
      <c r="D656" s="4" t="s">
        <v>2058</v>
      </c>
      <c r="E656" s="4" t="s">
        <v>1140</v>
      </c>
      <c r="F656" s="7">
        <v>-376.68</v>
      </c>
      <c r="G656" s="7">
        <v>-376.68</v>
      </c>
      <c r="H656" s="7">
        <v>0</v>
      </c>
    </row>
    <row r="657" spans="1:8" x14ac:dyDescent="0.25">
      <c r="A657" s="6">
        <v>42870</v>
      </c>
      <c r="B657" s="4" t="s">
        <v>2059</v>
      </c>
      <c r="C657" s="4" t="s">
        <v>1138</v>
      </c>
      <c r="D657" s="4" t="s">
        <v>2060</v>
      </c>
      <c r="E657" s="4" t="s">
        <v>1140</v>
      </c>
      <c r="F657" s="7">
        <v>-11595</v>
      </c>
      <c r="G657" s="7">
        <v>-11595</v>
      </c>
      <c r="H657" s="7">
        <v>0</v>
      </c>
    </row>
    <row r="658" spans="1:8" x14ac:dyDescent="0.25">
      <c r="A658" s="6">
        <v>42870</v>
      </c>
      <c r="B658" s="4" t="s">
        <v>2061</v>
      </c>
      <c r="C658" s="4" t="s">
        <v>1138</v>
      </c>
      <c r="D658" s="4" t="s">
        <v>2062</v>
      </c>
      <c r="E658" s="4" t="s">
        <v>1140</v>
      </c>
      <c r="F658" s="7">
        <v>-990</v>
      </c>
      <c r="G658" s="7">
        <v>-990</v>
      </c>
      <c r="H658" s="7">
        <v>0</v>
      </c>
    </row>
    <row r="659" spans="1:8" x14ac:dyDescent="0.25">
      <c r="A659" s="6">
        <v>42870</v>
      </c>
      <c r="B659" s="4" t="s">
        <v>2063</v>
      </c>
      <c r="C659" s="4" t="s">
        <v>1138</v>
      </c>
      <c r="D659" s="4" t="s">
        <v>2064</v>
      </c>
      <c r="E659" s="4" t="s">
        <v>1140</v>
      </c>
      <c r="F659" s="7">
        <v>-329.55</v>
      </c>
      <c r="G659" s="7">
        <v>-329.55</v>
      </c>
      <c r="H659" s="7">
        <v>0</v>
      </c>
    </row>
    <row r="660" spans="1:8" x14ac:dyDescent="0.25">
      <c r="A660" s="6">
        <v>42870</v>
      </c>
      <c r="B660" s="4" t="s">
        <v>2065</v>
      </c>
      <c r="C660" s="4" t="s">
        <v>1138</v>
      </c>
      <c r="D660" s="4" t="s">
        <v>2066</v>
      </c>
      <c r="E660" s="4" t="s">
        <v>1140</v>
      </c>
      <c r="F660" s="7">
        <v>-1655.55</v>
      </c>
      <c r="G660" s="7">
        <v>-1655.55</v>
      </c>
      <c r="H660" s="7">
        <v>0</v>
      </c>
    </row>
    <row r="661" spans="1:8" x14ac:dyDescent="0.25">
      <c r="A661" s="6">
        <v>42870</v>
      </c>
      <c r="B661" s="4" t="s">
        <v>2067</v>
      </c>
      <c r="C661" s="4" t="s">
        <v>1138</v>
      </c>
      <c r="D661" s="4" t="s">
        <v>2068</v>
      </c>
      <c r="E661" s="4" t="s">
        <v>1140</v>
      </c>
      <c r="F661" s="7">
        <v>-1033.5</v>
      </c>
      <c r="G661" s="7">
        <v>-1033.5</v>
      </c>
      <c r="H661" s="7">
        <v>0</v>
      </c>
    </row>
    <row r="662" spans="1:8" x14ac:dyDescent="0.25">
      <c r="A662" s="6">
        <v>42870</v>
      </c>
      <c r="B662" s="4" t="s">
        <v>2069</v>
      </c>
      <c r="C662" s="4" t="s">
        <v>1138</v>
      </c>
      <c r="D662" s="4" t="s">
        <v>2070</v>
      </c>
      <c r="E662" s="4" t="s">
        <v>1140</v>
      </c>
      <c r="F662" s="7">
        <v>-2956.8</v>
      </c>
      <c r="G662" s="7">
        <v>-2956.8</v>
      </c>
      <c r="H662" s="7">
        <v>0</v>
      </c>
    </row>
    <row r="663" spans="1:8" x14ac:dyDescent="0.25">
      <c r="A663" s="6">
        <v>42870</v>
      </c>
      <c r="B663" s="4" t="s">
        <v>2069</v>
      </c>
      <c r="C663" s="4" t="s">
        <v>1138</v>
      </c>
      <c r="D663" s="4" t="s">
        <v>2070</v>
      </c>
      <c r="E663" s="4" t="s">
        <v>1140</v>
      </c>
      <c r="F663" s="7">
        <v>-450</v>
      </c>
      <c r="G663" s="7">
        <v>-450</v>
      </c>
      <c r="H663" s="7">
        <v>0</v>
      </c>
    </row>
    <row r="664" spans="1:8" x14ac:dyDescent="0.25">
      <c r="A664" s="6">
        <v>42870</v>
      </c>
      <c r="B664" s="4" t="s">
        <v>2071</v>
      </c>
      <c r="C664" s="4" t="s">
        <v>1138</v>
      </c>
      <c r="D664" s="4" t="s">
        <v>2072</v>
      </c>
      <c r="E664" s="4" t="s">
        <v>1140</v>
      </c>
      <c r="F664" s="7">
        <v>2574</v>
      </c>
      <c r="G664" s="7">
        <v>2574</v>
      </c>
      <c r="H664" s="7">
        <v>0</v>
      </c>
    </row>
    <row r="665" spans="1:8" x14ac:dyDescent="0.25">
      <c r="A665" s="6">
        <v>42870</v>
      </c>
      <c r="B665" s="4" t="s">
        <v>887</v>
      </c>
      <c r="C665" s="4" t="s">
        <v>1138</v>
      </c>
      <c r="D665" s="4" t="s">
        <v>2073</v>
      </c>
      <c r="E665" s="4" t="s">
        <v>1140</v>
      </c>
      <c r="F665" s="7">
        <v>2134</v>
      </c>
      <c r="G665" s="7">
        <v>2134</v>
      </c>
      <c r="H665" s="7">
        <v>0</v>
      </c>
    </row>
    <row r="666" spans="1:8" x14ac:dyDescent="0.25">
      <c r="A666" s="6">
        <v>42870</v>
      </c>
      <c r="B666" s="4" t="s">
        <v>924</v>
      </c>
      <c r="C666" s="4" t="s">
        <v>1138</v>
      </c>
      <c r="D666" s="4" t="s">
        <v>2074</v>
      </c>
      <c r="E666" s="4" t="s">
        <v>1140</v>
      </c>
      <c r="F666" s="7">
        <v>7311</v>
      </c>
      <c r="G666" s="7">
        <v>7311</v>
      </c>
      <c r="H666" s="7">
        <v>0</v>
      </c>
    </row>
    <row r="667" spans="1:8" x14ac:dyDescent="0.25">
      <c r="A667" s="6">
        <v>42870</v>
      </c>
      <c r="B667" s="4" t="s">
        <v>939</v>
      </c>
      <c r="C667" s="4" t="s">
        <v>1138</v>
      </c>
      <c r="D667" s="4" t="s">
        <v>2075</v>
      </c>
      <c r="E667" s="4" t="s">
        <v>1140</v>
      </c>
      <c r="F667" s="7">
        <v>1650</v>
      </c>
      <c r="G667" s="7">
        <v>1650</v>
      </c>
      <c r="H667" s="7">
        <v>0</v>
      </c>
    </row>
    <row r="668" spans="1:8" x14ac:dyDescent="0.25">
      <c r="A668" s="6">
        <v>42870</v>
      </c>
      <c r="B668" s="4" t="s">
        <v>646</v>
      </c>
      <c r="C668" s="4" t="s">
        <v>1138</v>
      </c>
      <c r="D668" s="4" t="s">
        <v>2076</v>
      </c>
      <c r="E668" s="4" t="s">
        <v>1140</v>
      </c>
      <c r="F668" s="7">
        <v>-1540.5</v>
      </c>
      <c r="G668" s="7">
        <v>-1540.5</v>
      </c>
      <c r="H668" s="7">
        <v>0</v>
      </c>
    </row>
    <row r="669" spans="1:8" x14ac:dyDescent="0.25">
      <c r="A669" s="6">
        <v>42870</v>
      </c>
      <c r="B669" s="4" t="s">
        <v>897</v>
      </c>
      <c r="C669" s="4" t="s">
        <v>1138</v>
      </c>
      <c r="D669" s="4" t="s">
        <v>2077</v>
      </c>
      <c r="E669" s="4" t="s">
        <v>1140</v>
      </c>
      <c r="F669" s="7">
        <v>450</v>
      </c>
      <c r="G669" s="7">
        <v>450</v>
      </c>
      <c r="H669" s="7">
        <v>0</v>
      </c>
    </row>
    <row r="670" spans="1:8" x14ac:dyDescent="0.25">
      <c r="A670" s="6">
        <v>42870</v>
      </c>
      <c r="B670" s="4" t="s">
        <v>897</v>
      </c>
      <c r="C670" s="4" t="s">
        <v>1138</v>
      </c>
      <c r="D670" s="4" t="s">
        <v>2077</v>
      </c>
      <c r="E670" s="4" t="s">
        <v>1140</v>
      </c>
      <c r="F670" s="7">
        <v>2956.8</v>
      </c>
      <c r="G670" s="7">
        <v>2956.8</v>
      </c>
      <c r="H670" s="7">
        <v>0</v>
      </c>
    </row>
    <row r="671" spans="1:8" x14ac:dyDescent="0.25">
      <c r="A671" s="6">
        <v>42870</v>
      </c>
      <c r="B671" s="4" t="s">
        <v>839</v>
      </c>
      <c r="C671" s="4" t="s">
        <v>1138</v>
      </c>
      <c r="D671" s="4" t="s">
        <v>2078</v>
      </c>
      <c r="E671" s="4" t="s">
        <v>1140</v>
      </c>
      <c r="F671" s="7">
        <v>1755</v>
      </c>
      <c r="G671" s="7">
        <v>1755</v>
      </c>
      <c r="H671" s="7">
        <v>0</v>
      </c>
    </row>
    <row r="672" spans="1:8" x14ac:dyDescent="0.25">
      <c r="A672" s="6">
        <v>42871</v>
      </c>
      <c r="B672" s="4" t="s">
        <v>2079</v>
      </c>
      <c r="C672" s="4" t="s">
        <v>1138</v>
      </c>
      <c r="D672" s="4" t="s">
        <v>2080</v>
      </c>
      <c r="E672" s="4" t="s">
        <v>1140</v>
      </c>
      <c r="F672" s="7">
        <v>-1450</v>
      </c>
      <c r="G672" s="7">
        <v>-1450</v>
      </c>
      <c r="H672" s="7">
        <v>0</v>
      </c>
    </row>
    <row r="673" spans="1:8" x14ac:dyDescent="0.25">
      <c r="A673" s="6">
        <v>42871</v>
      </c>
      <c r="B673" s="4" t="s">
        <v>867</v>
      </c>
      <c r="C673" s="4" t="s">
        <v>1138</v>
      </c>
      <c r="D673" s="4" t="s">
        <v>2081</v>
      </c>
      <c r="E673" s="4" t="s">
        <v>1140</v>
      </c>
      <c r="F673" s="7">
        <v>27703.200000000001</v>
      </c>
      <c r="G673" s="7">
        <v>27703.200000000001</v>
      </c>
      <c r="H673" s="7">
        <v>0</v>
      </c>
    </row>
    <row r="674" spans="1:8" x14ac:dyDescent="0.25">
      <c r="A674" s="6">
        <v>42871</v>
      </c>
      <c r="B674" s="4" t="s">
        <v>789</v>
      </c>
      <c r="C674" s="4" t="s">
        <v>1138</v>
      </c>
      <c r="D674" s="4" t="s">
        <v>2082</v>
      </c>
      <c r="E674" s="4" t="s">
        <v>1140</v>
      </c>
      <c r="F674" s="7">
        <v>108.75</v>
      </c>
      <c r="G674" s="7">
        <v>108.75</v>
      </c>
      <c r="H674" s="7">
        <v>0</v>
      </c>
    </row>
    <row r="675" spans="1:8" x14ac:dyDescent="0.25">
      <c r="A675" s="6">
        <v>42871</v>
      </c>
      <c r="B675" s="4" t="s">
        <v>680</v>
      </c>
      <c r="C675" s="4" t="s">
        <v>1138</v>
      </c>
      <c r="D675" s="4" t="s">
        <v>2083</v>
      </c>
      <c r="E675" s="4" t="s">
        <v>1140</v>
      </c>
      <c r="F675" s="7">
        <v>1450</v>
      </c>
      <c r="G675" s="7">
        <v>1450</v>
      </c>
      <c r="H675" s="7">
        <v>0</v>
      </c>
    </row>
    <row r="676" spans="1:8" x14ac:dyDescent="0.25">
      <c r="A676" s="6">
        <v>42871</v>
      </c>
      <c r="B676" s="4" t="s">
        <v>824</v>
      </c>
      <c r="C676" s="4" t="s">
        <v>1138</v>
      </c>
      <c r="D676" s="4" t="s">
        <v>2084</v>
      </c>
      <c r="E676" s="4" t="s">
        <v>1140</v>
      </c>
      <c r="F676" s="7">
        <v>1643.9</v>
      </c>
      <c r="G676" s="7">
        <v>1643.9</v>
      </c>
      <c r="H676" s="7">
        <v>0</v>
      </c>
    </row>
    <row r="677" spans="1:8" x14ac:dyDescent="0.25">
      <c r="A677" s="6">
        <v>42871</v>
      </c>
      <c r="B677" s="4" t="s">
        <v>968</v>
      </c>
      <c r="C677" s="4" t="s">
        <v>1138</v>
      </c>
      <c r="D677" s="4" t="s">
        <v>2085</v>
      </c>
      <c r="E677" s="4" t="s">
        <v>1140</v>
      </c>
      <c r="F677" s="7">
        <v>1425</v>
      </c>
      <c r="G677" s="7">
        <v>1425</v>
      </c>
      <c r="H677" s="7">
        <v>0</v>
      </c>
    </row>
    <row r="678" spans="1:8" x14ac:dyDescent="0.25">
      <c r="A678" s="6">
        <v>42872</v>
      </c>
      <c r="B678" s="4" t="s">
        <v>2086</v>
      </c>
      <c r="C678" s="4" t="s">
        <v>1138</v>
      </c>
      <c r="D678" s="4" t="s">
        <v>2087</v>
      </c>
      <c r="E678" s="4" t="s">
        <v>1140</v>
      </c>
      <c r="F678" s="7">
        <v>-2193.75</v>
      </c>
      <c r="G678" s="7">
        <v>-2193.75</v>
      </c>
      <c r="H678" s="7">
        <v>0</v>
      </c>
    </row>
    <row r="679" spans="1:8" x14ac:dyDescent="0.25">
      <c r="A679" s="6">
        <v>42872</v>
      </c>
      <c r="B679" s="4" t="s">
        <v>2086</v>
      </c>
      <c r="C679" s="4" t="s">
        <v>1138</v>
      </c>
      <c r="D679" s="4" t="s">
        <v>2087</v>
      </c>
      <c r="E679" s="4" t="s">
        <v>1140</v>
      </c>
      <c r="F679" s="7">
        <v>-200</v>
      </c>
      <c r="G679" s="7">
        <v>-200</v>
      </c>
      <c r="H679" s="7">
        <v>0</v>
      </c>
    </row>
    <row r="680" spans="1:8" x14ac:dyDescent="0.25">
      <c r="A680" s="6">
        <v>42872</v>
      </c>
      <c r="B680" s="4" t="s">
        <v>2088</v>
      </c>
      <c r="C680" s="4" t="s">
        <v>1138</v>
      </c>
      <c r="D680" s="4" t="s">
        <v>2089</v>
      </c>
      <c r="E680" s="4" t="s">
        <v>1140</v>
      </c>
      <c r="F680" s="7">
        <v>-1755</v>
      </c>
      <c r="G680" s="7">
        <v>-1755</v>
      </c>
      <c r="H680" s="7">
        <v>0</v>
      </c>
    </row>
    <row r="681" spans="1:8" x14ac:dyDescent="0.25">
      <c r="A681" s="6">
        <v>42872</v>
      </c>
      <c r="B681" s="4" t="s">
        <v>2090</v>
      </c>
      <c r="C681" s="4" t="s">
        <v>1138</v>
      </c>
      <c r="D681" s="4" t="s">
        <v>2091</v>
      </c>
      <c r="E681" s="4" t="s">
        <v>1140</v>
      </c>
      <c r="F681" s="7">
        <v>-27703.200000000001</v>
      </c>
      <c r="G681" s="7">
        <v>-27703.200000000001</v>
      </c>
      <c r="H681" s="7">
        <v>0</v>
      </c>
    </row>
    <row r="682" spans="1:8" x14ac:dyDescent="0.25">
      <c r="A682" s="6">
        <v>42872</v>
      </c>
      <c r="B682" s="4" t="s">
        <v>2092</v>
      </c>
      <c r="C682" s="4" t="s">
        <v>1138</v>
      </c>
      <c r="D682" s="4" t="s">
        <v>2093</v>
      </c>
      <c r="E682" s="4" t="s">
        <v>1140</v>
      </c>
      <c r="F682" s="7">
        <v>-14303.25</v>
      </c>
      <c r="G682" s="7">
        <v>-14303.25</v>
      </c>
      <c r="H682" s="7">
        <v>0</v>
      </c>
    </row>
    <row r="683" spans="1:8" x14ac:dyDescent="0.25">
      <c r="A683" s="6">
        <v>42872</v>
      </c>
      <c r="B683" s="4" t="s">
        <v>2092</v>
      </c>
      <c r="C683" s="4" t="s">
        <v>1138</v>
      </c>
      <c r="D683" s="4" t="s">
        <v>2093</v>
      </c>
      <c r="E683" s="4" t="s">
        <v>1140</v>
      </c>
      <c r="F683" s="7">
        <v>-10107.6</v>
      </c>
      <c r="G683" s="7">
        <v>-10107.6</v>
      </c>
      <c r="H683" s="7">
        <v>0</v>
      </c>
    </row>
    <row r="684" spans="1:8" x14ac:dyDescent="0.25">
      <c r="A684" s="6">
        <v>42872</v>
      </c>
      <c r="B684" s="4" t="s">
        <v>2094</v>
      </c>
      <c r="C684" s="4" t="s">
        <v>1138</v>
      </c>
      <c r="D684" s="4" t="s">
        <v>2095</v>
      </c>
      <c r="E684" s="4" t="s">
        <v>1140</v>
      </c>
      <c r="F684" s="7">
        <v>-1425</v>
      </c>
      <c r="G684" s="7">
        <v>-1425</v>
      </c>
      <c r="H684" s="7">
        <v>0</v>
      </c>
    </row>
    <row r="685" spans="1:8" x14ac:dyDescent="0.25">
      <c r="A685" s="6">
        <v>42872</v>
      </c>
      <c r="B685" s="4" t="s">
        <v>811</v>
      </c>
      <c r="C685" s="4" t="s">
        <v>1138</v>
      </c>
      <c r="D685" s="4" t="s">
        <v>2096</v>
      </c>
      <c r="E685" s="4" t="s">
        <v>1140</v>
      </c>
      <c r="F685" s="7">
        <v>1632</v>
      </c>
      <c r="G685" s="7">
        <v>1632</v>
      </c>
      <c r="H685" s="7">
        <v>0</v>
      </c>
    </row>
    <row r="686" spans="1:8" x14ac:dyDescent="0.25">
      <c r="A686" s="6">
        <v>42872</v>
      </c>
      <c r="B686" s="4" t="s">
        <v>695</v>
      </c>
      <c r="C686" s="4" t="s">
        <v>1138</v>
      </c>
      <c r="D686" s="4" t="s">
        <v>2097</v>
      </c>
      <c r="E686" s="4" t="s">
        <v>1140</v>
      </c>
      <c r="F686" s="7">
        <v>70</v>
      </c>
      <c r="G686" s="7">
        <v>70</v>
      </c>
      <c r="H686" s="7">
        <v>0</v>
      </c>
    </row>
    <row r="687" spans="1:8" x14ac:dyDescent="0.25">
      <c r="A687" s="6">
        <v>42872</v>
      </c>
      <c r="B687" s="4" t="s">
        <v>695</v>
      </c>
      <c r="C687" s="4" t="s">
        <v>1138</v>
      </c>
      <c r="D687" s="4" t="s">
        <v>2097</v>
      </c>
      <c r="E687" s="4" t="s">
        <v>1140</v>
      </c>
      <c r="F687" s="7">
        <v>731.25</v>
      </c>
      <c r="G687" s="7">
        <v>731.25</v>
      </c>
      <c r="H687" s="7">
        <v>0</v>
      </c>
    </row>
    <row r="688" spans="1:8" x14ac:dyDescent="0.25">
      <c r="A688" s="6">
        <v>42872</v>
      </c>
      <c r="B688" s="4" t="s">
        <v>991</v>
      </c>
      <c r="C688" s="4" t="s">
        <v>1138</v>
      </c>
      <c r="D688" s="4" t="s">
        <v>2098</v>
      </c>
      <c r="E688" s="4" t="s">
        <v>1140</v>
      </c>
      <c r="F688" s="7">
        <v>10107.6</v>
      </c>
      <c r="G688" s="7">
        <v>10107.6</v>
      </c>
      <c r="H688" s="7">
        <v>0</v>
      </c>
    </row>
    <row r="689" spans="1:8" x14ac:dyDescent="0.25">
      <c r="A689" s="6">
        <v>42872</v>
      </c>
      <c r="B689" s="4" t="s">
        <v>991</v>
      </c>
      <c r="C689" s="4" t="s">
        <v>1138</v>
      </c>
      <c r="D689" s="4" t="s">
        <v>2098</v>
      </c>
      <c r="E689" s="4" t="s">
        <v>1140</v>
      </c>
      <c r="F689" s="7">
        <v>14303.25</v>
      </c>
      <c r="G689" s="7">
        <v>14303.25</v>
      </c>
      <c r="H689" s="7">
        <v>0</v>
      </c>
    </row>
    <row r="690" spans="1:8" x14ac:dyDescent="0.25">
      <c r="A690" s="6">
        <v>42873</v>
      </c>
      <c r="B690" s="4" t="s">
        <v>756</v>
      </c>
      <c r="C690" s="4" t="s">
        <v>1138</v>
      </c>
      <c r="D690" s="4" t="s">
        <v>2099</v>
      </c>
      <c r="E690" s="4" t="s">
        <v>1140</v>
      </c>
      <c r="F690" s="7">
        <v>60</v>
      </c>
      <c r="G690" s="7">
        <v>60</v>
      </c>
      <c r="H690" s="7">
        <v>0</v>
      </c>
    </row>
    <row r="691" spans="1:8" x14ac:dyDescent="0.25">
      <c r="A691" s="6">
        <v>42873</v>
      </c>
      <c r="B691" s="4" t="s">
        <v>756</v>
      </c>
      <c r="C691" s="4" t="s">
        <v>1138</v>
      </c>
      <c r="D691" s="4" t="s">
        <v>2099</v>
      </c>
      <c r="E691" s="4" t="s">
        <v>1140</v>
      </c>
      <c r="F691" s="7">
        <v>300</v>
      </c>
      <c r="G691" s="7">
        <v>300</v>
      </c>
      <c r="H691" s="7">
        <v>0</v>
      </c>
    </row>
    <row r="692" spans="1:8" x14ac:dyDescent="0.25">
      <c r="A692" s="6">
        <v>42873</v>
      </c>
      <c r="B692" s="4" t="s">
        <v>929</v>
      </c>
      <c r="C692" s="4" t="s">
        <v>1138</v>
      </c>
      <c r="D692" s="4" t="s">
        <v>2100</v>
      </c>
      <c r="E692" s="4" t="s">
        <v>1140</v>
      </c>
      <c r="F692" s="7">
        <v>315</v>
      </c>
      <c r="G692" s="7">
        <v>315</v>
      </c>
      <c r="H692" s="7">
        <v>0</v>
      </c>
    </row>
    <row r="693" spans="1:8" x14ac:dyDescent="0.25">
      <c r="A693" s="6">
        <v>42873</v>
      </c>
      <c r="B693" s="4" t="s">
        <v>929</v>
      </c>
      <c r="C693" s="4" t="s">
        <v>1138</v>
      </c>
      <c r="D693" s="4" t="s">
        <v>2100</v>
      </c>
      <c r="E693" s="4" t="s">
        <v>1140</v>
      </c>
      <c r="F693" s="7">
        <v>1447.88</v>
      </c>
      <c r="G693" s="7">
        <v>1447.88</v>
      </c>
      <c r="H693" s="7">
        <v>0</v>
      </c>
    </row>
    <row r="694" spans="1:8" x14ac:dyDescent="0.25">
      <c r="A694" s="6">
        <v>42873</v>
      </c>
      <c r="B694" s="4" t="s">
        <v>854</v>
      </c>
      <c r="C694" s="4" t="s">
        <v>1138</v>
      </c>
      <c r="D694" s="4" t="s">
        <v>2101</v>
      </c>
      <c r="E694" s="4" t="s">
        <v>1140</v>
      </c>
      <c r="F694" s="7">
        <v>2477.5</v>
      </c>
      <c r="G694" s="7">
        <v>2477.5</v>
      </c>
      <c r="H694" s="7">
        <v>0</v>
      </c>
    </row>
    <row r="695" spans="1:8" x14ac:dyDescent="0.25">
      <c r="A695" s="6">
        <v>42873</v>
      </c>
      <c r="B695" s="4" t="s">
        <v>854</v>
      </c>
      <c r="C695" s="4" t="s">
        <v>1138</v>
      </c>
      <c r="D695" s="4" t="s">
        <v>2101</v>
      </c>
      <c r="E695" s="4" t="s">
        <v>1140</v>
      </c>
      <c r="F695" s="7">
        <v>4027.06</v>
      </c>
      <c r="G695" s="7">
        <v>4027.06</v>
      </c>
      <c r="H695" s="7">
        <v>0</v>
      </c>
    </row>
    <row r="696" spans="1:8" x14ac:dyDescent="0.25">
      <c r="A696" s="6">
        <v>42873</v>
      </c>
      <c r="B696" s="4" t="s">
        <v>650</v>
      </c>
      <c r="C696" s="4" t="s">
        <v>1138</v>
      </c>
      <c r="D696" s="4" t="s">
        <v>2102</v>
      </c>
      <c r="E696" s="4" t="s">
        <v>1140</v>
      </c>
      <c r="F696" s="7">
        <v>-250.8</v>
      </c>
      <c r="G696" s="7">
        <v>-250.8</v>
      </c>
      <c r="H696" s="7">
        <v>0</v>
      </c>
    </row>
    <row r="697" spans="1:8" x14ac:dyDescent="0.25">
      <c r="A697" s="6">
        <v>42873</v>
      </c>
      <c r="B697" s="4" t="s">
        <v>798</v>
      </c>
      <c r="C697" s="4" t="s">
        <v>1138</v>
      </c>
      <c r="D697" s="4" t="s">
        <v>2103</v>
      </c>
      <c r="E697" s="4" t="s">
        <v>1140</v>
      </c>
      <c r="F697" s="7">
        <v>3998</v>
      </c>
      <c r="G697" s="7">
        <v>3998</v>
      </c>
      <c r="H697" s="7">
        <v>0</v>
      </c>
    </row>
    <row r="698" spans="1:8" x14ac:dyDescent="0.25">
      <c r="A698" s="6">
        <v>42873</v>
      </c>
      <c r="B698" s="4" t="s">
        <v>755</v>
      </c>
      <c r="C698" s="4" t="s">
        <v>1138</v>
      </c>
      <c r="D698" s="4" t="s">
        <v>2104</v>
      </c>
      <c r="E698" s="4" t="s">
        <v>1140</v>
      </c>
      <c r="F698" s="7">
        <v>312.5</v>
      </c>
      <c r="G698" s="7">
        <v>312.5</v>
      </c>
      <c r="H698" s="7">
        <v>0</v>
      </c>
    </row>
    <row r="699" spans="1:8" x14ac:dyDescent="0.25">
      <c r="A699" s="6">
        <v>42874</v>
      </c>
      <c r="B699" s="4" t="s">
        <v>2105</v>
      </c>
      <c r="C699" s="4" t="s">
        <v>1138</v>
      </c>
      <c r="D699" s="4" t="s">
        <v>2106</v>
      </c>
      <c r="E699" s="4" t="s">
        <v>1140</v>
      </c>
      <c r="F699" s="7">
        <v>-1643.9</v>
      </c>
      <c r="G699" s="7">
        <v>-1643.9</v>
      </c>
      <c r="H699" s="7">
        <v>0</v>
      </c>
    </row>
    <row r="700" spans="1:8" x14ac:dyDescent="0.25">
      <c r="A700" s="6">
        <v>42874</v>
      </c>
      <c r="B700" s="4" t="s">
        <v>2107</v>
      </c>
      <c r="C700" s="4" t="s">
        <v>1138</v>
      </c>
      <c r="D700" s="4" t="s">
        <v>2108</v>
      </c>
      <c r="E700" s="4" t="s">
        <v>1140</v>
      </c>
      <c r="F700" s="7">
        <v>-3776.26</v>
      </c>
      <c r="G700" s="7">
        <v>-3776.26</v>
      </c>
      <c r="H700" s="7">
        <v>0</v>
      </c>
    </row>
    <row r="701" spans="1:8" x14ac:dyDescent="0.25">
      <c r="A701" s="6">
        <v>42874</v>
      </c>
      <c r="B701" s="4" t="s">
        <v>2107</v>
      </c>
      <c r="C701" s="4" t="s">
        <v>1138</v>
      </c>
      <c r="D701" s="4" t="s">
        <v>2108</v>
      </c>
      <c r="E701" s="4" t="s">
        <v>1140</v>
      </c>
      <c r="F701" s="7">
        <v>-2477.5</v>
      </c>
      <c r="G701" s="7">
        <v>-2477.5</v>
      </c>
      <c r="H701" s="7">
        <v>0</v>
      </c>
    </row>
    <row r="702" spans="1:8" x14ac:dyDescent="0.25">
      <c r="A702" s="6">
        <v>42874</v>
      </c>
      <c r="B702" s="4" t="s">
        <v>2109</v>
      </c>
      <c r="C702" s="4" t="s">
        <v>1138</v>
      </c>
      <c r="D702" s="4" t="s">
        <v>2110</v>
      </c>
      <c r="E702" s="4" t="s">
        <v>1140</v>
      </c>
      <c r="F702" s="7">
        <v>-1447.88</v>
      </c>
      <c r="G702" s="7">
        <v>-1447.88</v>
      </c>
      <c r="H702" s="7">
        <v>0</v>
      </c>
    </row>
    <row r="703" spans="1:8" x14ac:dyDescent="0.25">
      <c r="A703" s="6">
        <v>42874</v>
      </c>
      <c r="B703" s="4" t="s">
        <v>2109</v>
      </c>
      <c r="C703" s="4" t="s">
        <v>1138</v>
      </c>
      <c r="D703" s="4" t="s">
        <v>2110</v>
      </c>
      <c r="E703" s="4" t="s">
        <v>1140</v>
      </c>
      <c r="F703" s="7">
        <v>-315</v>
      </c>
      <c r="G703" s="7">
        <v>-315</v>
      </c>
      <c r="H703" s="7">
        <v>0</v>
      </c>
    </row>
    <row r="704" spans="1:8" x14ac:dyDescent="0.25">
      <c r="A704" s="6">
        <v>42874</v>
      </c>
      <c r="B704" s="4" t="s">
        <v>627</v>
      </c>
      <c r="C704" s="4" t="s">
        <v>1138</v>
      </c>
      <c r="D704" s="4" t="s">
        <v>2111</v>
      </c>
      <c r="E704" s="4" t="s">
        <v>1140</v>
      </c>
      <c r="F704" s="7">
        <v>-358.31</v>
      </c>
      <c r="G704" s="7">
        <v>-358.31</v>
      </c>
      <c r="H704" s="7">
        <v>0</v>
      </c>
    </row>
    <row r="705" spans="1:8" x14ac:dyDescent="0.25">
      <c r="A705" s="6">
        <v>42874</v>
      </c>
      <c r="B705" s="4" t="s">
        <v>628</v>
      </c>
      <c r="C705" s="4" t="s">
        <v>1138</v>
      </c>
      <c r="D705" s="4" t="s">
        <v>2112</v>
      </c>
      <c r="E705" s="4" t="s">
        <v>1140</v>
      </c>
      <c r="F705" s="7">
        <v>-119.44000000000001</v>
      </c>
      <c r="G705" s="7">
        <v>-119.44000000000001</v>
      </c>
      <c r="H705" s="7">
        <v>0</v>
      </c>
    </row>
    <row r="706" spans="1:8" x14ac:dyDescent="0.25">
      <c r="A706" s="6">
        <v>42877</v>
      </c>
      <c r="B706" s="4" t="s">
        <v>2113</v>
      </c>
      <c r="C706" s="4" t="s">
        <v>1138</v>
      </c>
      <c r="D706" s="4" t="s">
        <v>2114</v>
      </c>
      <c r="E706" s="4" t="s">
        <v>1140</v>
      </c>
      <c r="F706" s="7">
        <v>-2388.75</v>
      </c>
      <c r="G706" s="7">
        <v>-2388.75</v>
      </c>
      <c r="H706" s="7">
        <v>0</v>
      </c>
    </row>
    <row r="707" spans="1:8" x14ac:dyDescent="0.25">
      <c r="A707" s="6">
        <v>42877</v>
      </c>
      <c r="B707" s="4" t="s">
        <v>2115</v>
      </c>
      <c r="C707" s="4" t="s">
        <v>1138</v>
      </c>
      <c r="D707" s="4" t="s">
        <v>2116</v>
      </c>
      <c r="E707" s="4" t="s">
        <v>1140</v>
      </c>
      <c r="F707" s="7">
        <v>-3998</v>
      </c>
      <c r="G707" s="7">
        <v>-3998</v>
      </c>
      <c r="H707" s="7">
        <v>0</v>
      </c>
    </row>
    <row r="708" spans="1:8" x14ac:dyDescent="0.25">
      <c r="A708" s="6">
        <v>42877</v>
      </c>
      <c r="B708" s="4" t="s">
        <v>2117</v>
      </c>
      <c r="C708" s="4" t="s">
        <v>1138</v>
      </c>
      <c r="D708" s="4" t="s">
        <v>2118</v>
      </c>
      <c r="E708" s="4" t="s">
        <v>1140</v>
      </c>
      <c r="F708" s="7">
        <v>-731.25</v>
      </c>
      <c r="G708" s="7">
        <v>-731.25</v>
      </c>
      <c r="H708" s="7">
        <v>0</v>
      </c>
    </row>
    <row r="709" spans="1:8" x14ac:dyDescent="0.25">
      <c r="A709" s="6">
        <v>42877</v>
      </c>
      <c r="B709" s="4" t="s">
        <v>2117</v>
      </c>
      <c r="C709" s="4" t="s">
        <v>1138</v>
      </c>
      <c r="D709" s="4" t="s">
        <v>2118</v>
      </c>
      <c r="E709" s="4" t="s">
        <v>1140</v>
      </c>
      <c r="F709" s="7">
        <v>-70</v>
      </c>
      <c r="G709" s="7">
        <v>-70</v>
      </c>
      <c r="H709" s="7">
        <v>0</v>
      </c>
    </row>
    <row r="710" spans="1:8" x14ac:dyDescent="0.25">
      <c r="A710" s="6">
        <v>42877</v>
      </c>
      <c r="B710" s="4" t="s">
        <v>2119</v>
      </c>
      <c r="C710" s="4" t="s">
        <v>1138</v>
      </c>
      <c r="D710" s="4" t="s">
        <v>2120</v>
      </c>
      <c r="E710" s="4" t="s">
        <v>1140</v>
      </c>
      <c r="F710" s="7">
        <v>-300</v>
      </c>
      <c r="G710" s="7">
        <v>-300</v>
      </c>
      <c r="H710" s="7">
        <v>0</v>
      </c>
    </row>
    <row r="711" spans="1:8" x14ac:dyDescent="0.25">
      <c r="A711" s="6">
        <v>42877</v>
      </c>
      <c r="B711" s="4" t="s">
        <v>2119</v>
      </c>
      <c r="C711" s="4" t="s">
        <v>1138</v>
      </c>
      <c r="D711" s="4" t="s">
        <v>2120</v>
      </c>
      <c r="E711" s="4" t="s">
        <v>1140</v>
      </c>
      <c r="F711" s="7">
        <v>-60</v>
      </c>
      <c r="G711" s="7">
        <v>-60</v>
      </c>
      <c r="H711" s="7">
        <v>0</v>
      </c>
    </row>
    <row r="712" spans="1:8" x14ac:dyDescent="0.25">
      <c r="A712" s="6">
        <v>42877</v>
      </c>
      <c r="B712" s="4" t="s">
        <v>2121</v>
      </c>
      <c r="C712" s="4" t="s">
        <v>1138</v>
      </c>
      <c r="D712" s="4" t="s">
        <v>2122</v>
      </c>
      <c r="E712" s="4" t="s">
        <v>1140</v>
      </c>
      <c r="F712" s="7">
        <v>-1575</v>
      </c>
      <c r="G712" s="7">
        <v>-1575</v>
      </c>
      <c r="H712" s="7">
        <v>0</v>
      </c>
    </row>
    <row r="713" spans="1:8" x14ac:dyDescent="0.25">
      <c r="A713" s="6">
        <v>42877</v>
      </c>
      <c r="B713" s="4" t="s">
        <v>894</v>
      </c>
      <c r="C713" s="4" t="s">
        <v>1138</v>
      </c>
      <c r="D713" s="4" t="s">
        <v>2123</v>
      </c>
      <c r="E713" s="4" t="s">
        <v>1140</v>
      </c>
      <c r="F713" s="7">
        <v>1738.24</v>
      </c>
      <c r="G713" s="7">
        <v>1738.24</v>
      </c>
      <c r="H713" s="7">
        <v>0</v>
      </c>
    </row>
    <row r="714" spans="1:8" x14ac:dyDescent="0.25">
      <c r="A714" s="6">
        <v>42877</v>
      </c>
      <c r="B714" s="4" t="s">
        <v>796</v>
      </c>
      <c r="C714" s="4" t="s">
        <v>1138</v>
      </c>
      <c r="D714" s="4" t="s">
        <v>2124</v>
      </c>
      <c r="E714" s="4" t="s">
        <v>1140</v>
      </c>
      <c r="F714" s="7">
        <v>75</v>
      </c>
      <c r="G714" s="7">
        <v>75</v>
      </c>
      <c r="H714" s="7">
        <v>0</v>
      </c>
    </row>
    <row r="715" spans="1:8" x14ac:dyDescent="0.25">
      <c r="A715" s="6">
        <v>42877</v>
      </c>
      <c r="B715" s="4" t="s">
        <v>796</v>
      </c>
      <c r="C715" s="4" t="s">
        <v>1138</v>
      </c>
      <c r="D715" s="4" t="s">
        <v>2124</v>
      </c>
      <c r="E715" s="4" t="s">
        <v>1140</v>
      </c>
      <c r="F715" s="7">
        <v>382.85</v>
      </c>
      <c r="G715" s="7">
        <v>382.85</v>
      </c>
      <c r="H715" s="7">
        <v>0</v>
      </c>
    </row>
    <row r="716" spans="1:8" x14ac:dyDescent="0.25">
      <c r="A716" s="6">
        <v>42877</v>
      </c>
      <c r="B716" s="4" t="s">
        <v>900</v>
      </c>
      <c r="C716" s="4" t="s">
        <v>1138</v>
      </c>
      <c r="D716" s="4" t="s">
        <v>2125</v>
      </c>
      <c r="E716" s="4" t="s">
        <v>1140</v>
      </c>
      <c r="F716" s="7">
        <v>1575</v>
      </c>
      <c r="G716" s="7">
        <v>1575</v>
      </c>
      <c r="H716" s="7">
        <v>0</v>
      </c>
    </row>
    <row r="717" spans="1:8" x14ac:dyDescent="0.25">
      <c r="A717" s="6">
        <v>42879</v>
      </c>
      <c r="B717" s="4" t="s">
        <v>2126</v>
      </c>
      <c r="C717" s="4" t="s">
        <v>1138</v>
      </c>
      <c r="D717" s="4" t="s">
        <v>2127</v>
      </c>
      <c r="E717" s="4" t="s">
        <v>1140</v>
      </c>
      <c r="F717" s="7">
        <v>-481.25</v>
      </c>
      <c r="G717" s="7">
        <v>-481.25</v>
      </c>
      <c r="H717" s="7">
        <v>0</v>
      </c>
    </row>
    <row r="718" spans="1:8" x14ac:dyDescent="0.25">
      <c r="A718" s="6">
        <v>42879</v>
      </c>
      <c r="B718" s="4" t="s">
        <v>2128</v>
      </c>
      <c r="C718" s="4" t="s">
        <v>1138</v>
      </c>
      <c r="D718" s="4" t="s">
        <v>2129</v>
      </c>
      <c r="E718" s="4" t="s">
        <v>1140</v>
      </c>
      <c r="F718" s="7">
        <v>-312.5</v>
      </c>
      <c r="G718" s="7">
        <v>-312.5</v>
      </c>
      <c r="H718" s="7">
        <v>0</v>
      </c>
    </row>
    <row r="719" spans="1:8" x14ac:dyDescent="0.25">
      <c r="A719" s="6">
        <v>42879</v>
      </c>
      <c r="B719" s="4" t="s">
        <v>2130</v>
      </c>
      <c r="C719" s="4" t="s">
        <v>1138</v>
      </c>
      <c r="D719" s="4" t="s">
        <v>2131</v>
      </c>
      <c r="E719" s="4" t="s">
        <v>1140</v>
      </c>
      <c r="F719" s="7">
        <v>-49</v>
      </c>
      <c r="G719" s="7">
        <v>-49</v>
      </c>
      <c r="H719" s="7">
        <v>0</v>
      </c>
    </row>
    <row r="720" spans="1:8" x14ac:dyDescent="0.25">
      <c r="A720" s="6">
        <v>42879</v>
      </c>
      <c r="B720" s="4" t="s">
        <v>2132</v>
      </c>
      <c r="C720" s="4" t="s">
        <v>1138</v>
      </c>
      <c r="D720" s="4" t="s">
        <v>2133</v>
      </c>
      <c r="E720" s="4" t="s">
        <v>1140</v>
      </c>
      <c r="F720" s="7">
        <v>-108.75</v>
      </c>
      <c r="G720" s="7">
        <v>-108.75</v>
      </c>
      <c r="H720" s="7">
        <v>0</v>
      </c>
    </row>
    <row r="721" spans="1:8" x14ac:dyDescent="0.25">
      <c r="A721" s="6">
        <v>42879</v>
      </c>
      <c r="B721" s="4" t="s">
        <v>895</v>
      </c>
      <c r="C721" s="4" t="s">
        <v>1138</v>
      </c>
      <c r="D721" s="4" t="s">
        <v>2134</v>
      </c>
      <c r="E721" s="4" t="s">
        <v>1140</v>
      </c>
      <c r="F721" s="7">
        <v>1091.25</v>
      </c>
      <c r="G721" s="7">
        <v>1091.25</v>
      </c>
      <c r="H721" s="7">
        <v>0</v>
      </c>
    </row>
    <row r="722" spans="1:8" x14ac:dyDescent="0.25">
      <c r="A722" s="6">
        <v>42879</v>
      </c>
      <c r="B722" s="4" t="s">
        <v>918</v>
      </c>
      <c r="C722" s="4" t="s">
        <v>1138</v>
      </c>
      <c r="D722" s="4" t="s">
        <v>2135</v>
      </c>
      <c r="E722" s="4" t="s">
        <v>1140</v>
      </c>
      <c r="F722" s="7">
        <v>2250</v>
      </c>
      <c r="G722" s="7">
        <v>2250</v>
      </c>
      <c r="H722" s="7">
        <v>0</v>
      </c>
    </row>
    <row r="723" spans="1:8" x14ac:dyDescent="0.25">
      <c r="A723" s="6">
        <v>42879</v>
      </c>
      <c r="B723" s="4" t="s">
        <v>918</v>
      </c>
      <c r="C723" s="4" t="s">
        <v>1138</v>
      </c>
      <c r="D723" s="4" t="s">
        <v>2135</v>
      </c>
      <c r="E723" s="4" t="s">
        <v>1140</v>
      </c>
      <c r="F723" s="7">
        <v>17545</v>
      </c>
      <c r="G723" s="7">
        <v>17545</v>
      </c>
      <c r="H723" s="7">
        <v>0</v>
      </c>
    </row>
    <row r="724" spans="1:8" x14ac:dyDescent="0.25">
      <c r="A724" s="6">
        <v>42879</v>
      </c>
      <c r="B724" s="4" t="s">
        <v>852</v>
      </c>
      <c r="C724" s="4" t="s">
        <v>1138</v>
      </c>
      <c r="D724" s="4" t="s">
        <v>2136</v>
      </c>
      <c r="E724" s="4" t="s">
        <v>1140</v>
      </c>
      <c r="F724" s="7">
        <v>1040.52</v>
      </c>
      <c r="G724" s="7">
        <v>1040.52</v>
      </c>
      <c r="H724" s="7">
        <v>0</v>
      </c>
    </row>
    <row r="725" spans="1:8" x14ac:dyDescent="0.25">
      <c r="A725" s="6">
        <v>42879</v>
      </c>
      <c r="B725" s="4" t="s">
        <v>859</v>
      </c>
      <c r="C725" s="4" t="s">
        <v>1138</v>
      </c>
      <c r="D725" s="4" t="s">
        <v>2137</v>
      </c>
      <c r="E725" s="4" t="s">
        <v>1140</v>
      </c>
      <c r="F725" s="7">
        <v>260.13</v>
      </c>
      <c r="G725" s="7">
        <v>260.13</v>
      </c>
      <c r="H725" s="7">
        <v>0</v>
      </c>
    </row>
    <row r="726" spans="1:8" x14ac:dyDescent="0.25">
      <c r="A726" s="6">
        <v>42879</v>
      </c>
      <c r="B726" s="4" t="s">
        <v>963</v>
      </c>
      <c r="C726" s="4" t="s">
        <v>1138</v>
      </c>
      <c r="D726" s="4" t="s">
        <v>2138</v>
      </c>
      <c r="E726" s="4" t="s">
        <v>1140</v>
      </c>
      <c r="F726" s="7">
        <v>481.25</v>
      </c>
      <c r="G726" s="7">
        <v>481.25</v>
      </c>
      <c r="H726" s="7">
        <v>0</v>
      </c>
    </row>
    <row r="727" spans="1:8" x14ac:dyDescent="0.25">
      <c r="A727" s="6">
        <v>42879</v>
      </c>
      <c r="B727" s="4" t="s">
        <v>791</v>
      </c>
      <c r="C727" s="4" t="s">
        <v>1138</v>
      </c>
      <c r="D727" s="4" t="s">
        <v>2139</v>
      </c>
      <c r="E727" s="4" t="s">
        <v>1140</v>
      </c>
      <c r="F727" s="7">
        <v>49</v>
      </c>
      <c r="G727" s="7">
        <v>49</v>
      </c>
      <c r="H727" s="7">
        <v>0</v>
      </c>
    </row>
    <row r="728" spans="1:8" x14ac:dyDescent="0.25">
      <c r="A728" s="6">
        <v>42884</v>
      </c>
      <c r="B728" s="4" t="s">
        <v>816</v>
      </c>
      <c r="C728" s="4" t="s">
        <v>1138</v>
      </c>
      <c r="D728" s="4" t="s">
        <v>2140</v>
      </c>
      <c r="E728" s="4" t="s">
        <v>1140</v>
      </c>
      <c r="F728" s="7">
        <v>952</v>
      </c>
      <c r="G728" s="7">
        <v>952</v>
      </c>
      <c r="H728" s="7">
        <v>0</v>
      </c>
    </row>
    <row r="729" spans="1:8" x14ac:dyDescent="0.25">
      <c r="A729" s="6">
        <v>42884</v>
      </c>
      <c r="B729" s="4" t="s">
        <v>997</v>
      </c>
      <c r="C729" s="4" t="s">
        <v>1138</v>
      </c>
      <c r="D729" s="4" t="s">
        <v>2141</v>
      </c>
      <c r="E729" s="4" t="s">
        <v>1140</v>
      </c>
      <c r="F729" s="7">
        <v>1650</v>
      </c>
      <c r="G729" s="7">
        <v>1650</v>
      </c>
      <c r="H729" s="7">
        <v>0</v>
      </c>
    </row>
    <row r="730" spans="1:8" x14ac:dyDescent="0.25">
      <c r="A730" s="6">
        <v>42885</v>
      </c>
      <c r="B730" s="4" t="s">
        <v>856</v>
      </c>
      <c r="C730" s="4" t="s">
        <v>1138</v>
      </c>
      <c r="D730" s="4" t="s">
        <v>2142</v>
      </c>
      <c r="E730" s="4" t="s">
        <v>1140</v>
      </c>
      <c r="F730" s="7">
        <v>12825</v>
      </c>
      <c r="G730" s="7">
        <v>12825</v>
      </c>
      <c r="H730" s="7">
        <v>0</v>
      </c>
    </row>
    <row r="731" spans="1:8" x14ac:dyDescent="0.25">
      <c r="A731" s="6">
        <v>42886</v>
      </c>
      <c r="B731" s="4" t="s">
        <v>2143</v>
      </c>
      <c r="C731" s="4" t="s">
        <v>1138</v>
      </c>
      <c r="D731" s="4" t="s">
        <v>2144</v>
      </c>
      <c r="E731" s="4" t="s">
        <v>1140</v>
      </c>
      <c r="F731" s="7">
        <v>-260.13</v>
      </c>
      <c r="G731" s="7">
        <v>-260.13</v>
      </c>
      <c r="H731" s="7">
        <v>0</v>
      </c>
    </row>
    <row r="732" spans="1:8" x14ac:dyDescent="0.25">
      <c r="A732" s="6">
        <v>42886</v>
      </c>
      <c r="B732" s="4" t="s">
        <v>2145</v>
      </c>
      <c r="C732" s="4" t="s">
        <v>1138</v>
      </c>
      <c r="D732" s="4" t="s">
        <v>2146</v>
      </c>
      <c r="E732" s="4" t="s">
        <v>1140</v>
      </c>
      <c r="F732" s="7">
        <v>-492.28000000000003</v>
      </c>
      <c r="G732" s="7">
        <v>-492.28000000000003</v>
      </c>
      <c r="H732" s="7">
        <v>0</v>
      </c>
    </row>
    <row r="733" spans="1:8" x14ac:dyDescent="0.25">
      <c r="A733" s="6">
        <v>42886</v>
      </c>
      <c r="B733" s="4" t="s">
        <v>2147</v>
      </c>
      <c r="C733" s="4" t="s">
        <v>1138</v>
      </c>
      <c r="D733" s="4" t="s">
        <v>2148</v>
      </c>
      <c r="E733" s="4" t="s">
        <v>1140</v>
      </c>
      <c r="F733" s="7">
        <v>-9465.75</v>
      </c>
      <c r="G733" s="7">
        <v>-9465.75</v>
      </c>
      <c r="H733" s="7">
        <v>0</v>
      </c>
    </row>
    <row r="734" spans="1:8" x14ac:dyDescent="0.25">
      <c r="A734" s="6">
        <v>42886</v>
      </c>
      <c r="B734" s="4" t="s">
        <v>2149</v>
      </c>
      <c r="C734" s="4" t="s">
        <v>1138</v>
      </c>
      <c r="D734" s="4" t="s">
        <v>2150</v>
      </c>
      <c r="E734" s="4" t="s">
        <v>1140</v>
      </c>
      <c r="F734" s="7">
        <v>-2302.83</v>
      </c>
      <c r="G734" s="7">
        <v>-2302.83</v>
      </c>
      <c r="H734" s="7">
        <v>0</v>
      </c>
    </row>
    <row r="735" spans="1:8" x14ac:dyDescent="0.25">
      <c r="A735" s="6">
        <v>42886</v>
      </c>
      <c r="B735" s="4" t="s">
        <v>2151</v>
      </c>
      <c r="C735" s="4" t="s">
        <v>1138</v>
      </c>
      <c r="D735" s="4" t="s">
        <v>2152</v>
      </c>
      <c r="E735" s="4" t="s">
        <v>1140</v>
      </c>
      <c r="F735" s="7">
        <v>-46378.11</v>
      </c>
      <c r="G735" s="7">
        <v>-46378.11</v>
      </c>
      <c r="H735" s="7">
        <v>0</v>
      </c>
    </row>
    <row r="736" spans="1:8" x14ac:dyDescent="0.25">
      <c r="A736" s="6">
        <v>42886</v>
      </c>
      <c r="B736" s="4" t="s">
        <v>2153</v>
      </c>
      <c r="C736" s="4" t="s">
        <v>1138</v>
      </c>
      <c r="D736" s="4" t="s">
        <v>2154</v>
      </c>
      <c r="E736" s="4" t="s">
        <v>1140</v>
      </c>
      <c r="F736" s="7">
        <v>-15523.75</v>
      </c>
      <c r="G736" s="7">
        <v>-15523.75</v>
      </c>
      <c r="H736" s="7">
        <v>0</v>
      </c>
    </row>
    <row r="737" spans="1:8" x14ac:dyDescent="0.25">
      <c r="A737" s="6">
        <v>42886</v>
      </c>
      <c r="B737" s="4" t="s">
        <v>2153</v>
      </c>
      <c r="C737" s="4" t="s">
        <v>1138</v>
      </c>
      <c r="D737" s="4" t="s">
        <v>2154</v>
      </c>
      <c r="E737" s="4" t="s">
        <v>1140</v>
      </c>
      <c r="F737" s="7">
        <v>-2250</v>
      </c>
      <c r="G737" s="7">
        <v>-2250</v>
      </c>
      <c r="H737" s="7">
        <v>0</v>
      </c>
    </row>
    <row r="738" spans="1:8" x14ac:dyDescent="0.25">
      <c r="A738" s="6">
        <v>42886</v>
      </c>
      <c r="B738" s="4" t="s">
        <v>2155</v>
      </c>
      <c r="C738" s="4" t="s">
        <v>1138</v>
      </c>
      <c r="D738" s="4" t="s">
        <v>2156</v>
      </c>
      <c r="E738" s="4" t="s">
        <v>1140</v>
      </c>
      <c r="F738" s="7">
        <v>-833.62999999999988</v>
      </c>
      <c r="G738" s="7">
        <v>-833.62999999999988</v>
      </c>
      <c r="H738" s="7">
        <v>0</v>
      </c>
    </row>
    <row r="739" spans="1:8" x14ac:dyDescent="0.25">
      <c r="A739" s="6">
        <v>42886</v>
      </c>
      <c r="B739" s="4" t="s">
        <v>2157</v>
      </c>
      <c r="C739" s="4" t="s">
        <v>1138</v>
      </c>
      <c r="D739" s="4" t="s">
        <v>2158</v>
      </c>
      <c r="E739" s="4" t="s">
        <v>1140</v>
      </c>
      <c r="F739" s="7">
        <v>-26504.5</v>
      </c>
      <c r="G739" s="7">
        <v>-26504.5</v>
      </c>
      <c r="H739" s="7">
        <v>0</v>
      </c>
    </row>
    <row r="740" spans="1:8" x14ac:dyDescent="0.25">
      <c r="A740" s="6">
        <v>42886</v>
      </c>
      <c r="B740" s="4" t="s">
        <v>2157</v>
      </c>
      <c r="C740" s="4" t="s">
        <v>1138</v>
      </c>
      <c r="D740" s="4" t="s">
        <v>2158</v>
      </c>
      <c r="E740" s="4" t="s">
        <v>1140</v>
      </c>
      <c r="F740" s="7">
        <v>-2250</v>
      </c>
      <c r="G740" s="7">
        <v>-2250</v>
      </c>
      <c r="H740" s="7">
        <v>0</v>
      </c>
    </row>
    <row r="741" spans="1:8" x14ac:dyDescent="0.25">
      <c r="A741" s="6">
        <v>42886</v>
      </c>
      <c r="B741" s="4" t="s">
        <v>2159</v>
      </c>
      <c r="C741" s="4" t="s">
        <v>1138</v>
      </c>
      <c r="D741" s="4" t="s">
        <v>2160</v>
      </c>
      <c r="E741" s="4" t="s">
        <v>1140</v>
      </c>
      <c r="F741" s="7">
        <v>-12915</v>
      </c>
      <c r="G741" s="7">
        <v>-12915</v>
      </c>
      <c r="H741" s="7">
        <v>0</v>
      </c>
    </row>
    <row r="742" spans="1:8" x14ac:dyDescent="0.25">
      <c r="A742" s="6">
        <v>42886</v>
      </c>
      <c r="B742" s="4" t="s">
        <v>2159</v>
      </c>
      <c r="C742" s="4" t="s">
        <v>1138</v>
      </c>
      <c r="D742" s="4" t="s">
        <v>2160</v>
      </c>
      <c r="E742" s="4" t="s">
        <v>1140</v>
      </c>
      <c r="F742" s="7">
        <v>-2808</v>
      </c>
      <c r="G742" s="7">
        <v>-2808</v>
      </c>
      <c r="H742" s="7">
        <v>0</v>
      </c>
    </row>
    <row r="743" spans="1:8" x14ac:dyDescent="0.25">
      <c r="A743" s="6">
        <v>42886</v>
      </c>
      <c r="B743" s="4" t="s">
        <v>2159</v>
      </c>
      <c r="C743" s="4" t="s">
        <v>1138</v>
      </c>
      <c r="D743" s="4" t="s">
        <v>2160</v>
      </c>
      <c r="E743" s="4" t="s">
        <v>1140</v>
      </c>
      <c r="F743" s="7">
        <v>-1746</v>
      </c>
      <c r="G743" s="7">
        <v>-1746</v>
      </c>
      <c r="H743" s="7">
        <v>0</v>
      </c>
    </row>
    <row r="744" spans="1:8" x14ac:dyDescent="0.25">
      <c r="A744" s="6">
        <v>42886</v>
      </c>
      <c r="B744" s="4" t="s">
        <v>2159</v>
      </c>
      <c r="C744" s="4" t="s">
        <v>1138</v>
      </c>
      <c r="D744" s="4" t="s">
        <v>2160</v>
      </c>
      <c r="E744" s="4" t="s">
        <v>1140</v>
      </c>
      <c r="F744" s="7">
        <v>-1053</v>
      </c>
      <c r="G744" s="7">
        <v>-1053</v>
      </c>
      <c r="H744" s="7">
        <v>0</v>
      </c>
    </row>
    <row r="745" spans="1:8" x14ac:dyDescent="0.25">
      <c r="A745" s="6">
        <v>42886</v>
      </c>
      <c r="B745" s="4" t="s">
        <v>2161</v>
      </c>
      <c r="C745" s="4" t="s">
        <v>1138</v>
      </c>
      <c r="D745" s="4" t="s">
        <v>2162</v>
      </c>
      <c r="E745" s="4" t="s">
        <v>1140</v>
      </c>
      <c r="F745" s="7">
        <v>-1650</v>
      </c>
      <c r="G745" s="7">
        <v>-1650</v>
      </c>
      <c r="H745" s="7">
        <v>0</v>
      </c>
    </row>
    <row r="746" spans="1:8" x14ac:dyDescent="0.25">
      <c r="A746" s="6">
        <v>42886</v>
      </c>
      <c r="B746" s="4" t="s">
        <v>2163</v>
      </c>
      <c r="C746" s="4" t="s">
        <v>1138</v>
      </c>
      <c r="D746" s="4" t="s">
        <v>2164</v>
      </c>
      <c r="E746" s="4" t="s">
        <v>1140</v>
      </c>
      <c r="F746" s="7">
        <v>-70</v>
      </c>
      <c r="G746" s="7">
        <v>-70</v>
      </c>
      <c r="H746" s="7">
        <v>0</v>
      </c>
    </row>
    <row r="747" spans="1:8" x14ac:dyDescent="0.25">
      <c r="A747" s="6">
        <v>42886</v>
      </c>
      <c r="B747" s="4" t="s">
        <v>2165</v>
      </c>
      <c r="C747" s="4" t="s">
        <v>1138</v>
      </c>
      <c r="D747" s="4" t="s">
        <v>2166</v>
      </c>
      <c r="E747" s="4" t="s">
        <v>1140</v>
      </c>
      <c r="F747" s="7">
        <v>-192.78</v>
      </c>
      <c r="G747" s="7">
        <v>-192.78</v>
      </c>
      <c r="H747" s="7">
        <v>0</v>
      </c>
    </row>
    <row r="748" spans="1:8" x14ac:dyDescent="0.25">
      <c r="A748" s="6">
        <v>42886</v>
      </c>
      <c r="B748" s="4" t="s">
        <v>2167</v>
      </c>
      <c r="C748" s="4" t="s">
        <v>1138</v>
      </c>
      <c r="D748" s="4" t="s">
        <v>2168</v>
      </c>
      <c r="E748" s="4" t="s">
        <v>1140</v>
      </c>
      <c r="F748" s="7">
        <v>-115</v>
      </c>
      <c r="G748" s="7">
        <v>-115</v>
      </c>
      <c r="H748" s="7">
        <v>0</v>
      </c>
    </row>
    <row r="749" spans="1:8" x14ac:dyDescent="0.25">
      <c r="A749" s="6">
        <v>42886</v>
      </c>
      <c r="B749" s="4" t="s">
        <v>810</v>
      </c>
      <c r="C749" s="4" t="s">
        <v>1138</v>
      </c>
      <c r="D749" s="4" t="s">
        <v>2169</v>
      </c>
      <c r="E749" s="4" t="s">
        <v>1140</v>
      </c>
      <c r="F749" s="7">
        <v>2583.75</v>
      </c>
      <c r="G749" s="7">
        <v>2583.75</v>
      </c>
      <c r="H749" s="7">
        <v>0</v>
      </c>
    </row>
    <row r="750" spans="1:8" x14ac:dyDescent="0.25">
      <c r="A750" s="6">
        <v>42886</v>
      </c>
      <c r="B750" s="4" t="s">
        <v>956</v>
      </c>
      <c r="C750" s="4" t="s">
        <v>1138</v>
      </c>
      <c r="D750" s="4" t="s">
        <v>2170</v>
      </c>
      <c r="E750" s="4" t="s">
        <v>1140</v>
      </c>
      <c r="F750" s="7">
        <v>492.28000000000003</v>
      </c>
      <c r="G750" s="7">
        <v>492.28000000000003</v>
      </c>
      <c r="H750" s="7">
        <v>0</v>
      </c>
    </row>
    <row r="751" spans="1:8" x14ac:dyDescent="0.25">
      <c r="A751" s="6">
        <v>42886</v>
      </c>
      <c r="B751" s="4" t="s">
        <v>956</v>
      </c>
      <c r="C751" s="4" t="s">
        <v>1138</v>
      </c>
      <c r="D751" s="4" t="s">
        <v>2170</v>
      </c>
      <c r="E751" s="4" t="s">
        <v>1140</v>
      </c>
      <c r="F751" s="7">
        <v>9465.75</v>
      </c>
      <c r="G751" s="7">
        <v>9465.75</v>
      </c>
      <c r="H751" s="7">
        <v>0</v>
      </c>
    </row>
    <row r="752" spans="1:8" x14ac:dyDescent="0.25">
      <c r="A752" s="6">
        <v>42886</v>
      </c>
      <c r="B752" s="4" t="s">
        <v>915</v>
      </c>
      <c r="C752" s="4" t="s">
        <v>1138</v>
      </c>
      <c r="D752" s="4" t="s">
        <v>2171</v>
      </c>
      <c r="E752" s="4" t="s">
        <v>1140</v>
      </c>
      <c r="F752" s="7">
        <v>2302.83</v>
      </c>
      <c r="G752" s="7">
        <v>2302.83</v>
      </c>
      <c r="H752" s="7">
        <v>0</v>
      </c>
    </row>
    <row r="753" spans="1:8" x14ac:dyDescent="0.25">
      <c r="A753" s="6">
        <v>42886</v>
      </c>
      <c r="B753" s="4" t="s">
        <v>915</v>
      </c>
      <c r="C753" s="4" t="s">
        <v>1138</v>
      </c>
      <c r="D753" s="4" t="s">
        <v>2171</v>
      </c>
      <c r="E753" s="4" t="s">
        <v>1140</v>
      </c>
      <c r="F753" s="7">
        <v>3937.05</v>
      </c>
      <c r="G753" s="7">
        <v>3937.05</v>
      </c>
      <c r="H753" s="7">
        <v>0</v>
      </c>
    </row>
    <row r="754" spans="1:8" x14ac:dyDescent="0.25">
      <c r="A754" s="6">
        <v>42886</v>
      </c>
      <c r="B754" s="4" t="s">
        <v>804</v>
      </c>
      <c r="C754" s="4" t="s">
        <v>1138</v>
      </c>
      <c r="D754" s="4" t="s">
        <v>2172</v>
      </c>
      <c r="E754" s="4" t="s">
        <v>1140</v>
      </c>
      <c r="F754" s="7">
        <v>833.62999999999988</v>
      </c>
      <c r="G754" s="7">
        <v>833.62999999999988</v>
      </c>
      <c r="H754" s="7">
        <v>0</v>
      </c>
    </row>
    <row r="755" spans="1:8" x14ac:dyDescent="0.25">
      <c r="A755" s="6">
        <v>42886</v>
      </c>
      <c r="B755" s="4" t="s">
        <v>935</v>
      </c>
      <c r="C755" s="4" t="s">
        <v>1138</v>
      </c>
      <c r="D755" s="4" t="s">
        <v>2173</v>
      </c>
      <c r="E755" s="4" t="s">
        <v>1140</v>
      </c>
      <c r="F755" s="7">
        <v>2250</v>
      </c>
      <c r="G755" s="7">
        <v>2250</v>
      </c>
      <c r="H755" s="7">
        <v>0</v>
      </c>
    </row>
    <row r="756" spans="1:8" x14ac:dyDescent="0.25">
      <c r="A756" s="6">
        <v>42886</v>
      </c>
      <c r="B756" s="4" t="s">
        <v>935</v>
      </c>
      <c r="C756" s="4" t="s">
        <v>1138</v>
      </c>
      <c r="D756" s="4" t="s">
        <v>2173</v>
      </c>
      <c r="E756" s="4" t="s">
        <v>1140</v>
      </c>
      <c r="F756" s="7">
        <v>26504.5</v>
      </c>
      <c r="G756" s="7">
        <v>26504.5</v>
      </c>
      <c r="H756" s="7">
        <v>0</v>
      </c>
    </row>
    <row r="757" spans="1:8" x14ac:dyDescent="0.25">
      <c r="A757" s="6">
        <v>42886</v>
      </c>
      <c r="B757" s="4" t="s">
        <v>757</v>
      </c>
      <c r="C757" s="4" t="s">
        <v>1138</v>
      </c>
      <c r="D757" s="4" t="s">
        <v>2174</v>
      </c>
      <c r="E757" s="4" t="s">
        <v>1140</v>
      </c>
      <c r="F757" s="7">
        <v>1053</v>
      </c>
      <c r="G757" s="7">
        <v>1053</v>
      </c>
      <c r="H757" s="7">
        <v>0</v>
      </c>
    </row>
    <row r="758" spans="1:8" x14ac:dyDescent="0.25">
      <c r="A758" s="6">
        <v>42886</v>
      </c>
      <c r="B758" s="4" t="s">
        <v>757</v>
      </c>
      <c r="C758" s="4" t="s">
        <v>1138</v>
      </c>
      <c r="D758" s="4" t="s">
        <v>2174</v>
      </c>
      <c r="E758" s="4" t="s">
        <v>1140</v>
      </c>
      <c r="F758" s="7">
        <v>1746</v>
      </c>
      <c r="G758" s="7">
        <v>1746</v>
      </c>
      <c r="H758" s="7">
        <v>0</v>
      </c>
    </row>
    <row r="759" spans="1:8" x14ac:dyDescent="0.25">
      <c r="A759" s="6">
        <v>42886</v>
      </c>
      <c r="B759" s="4" t="s">
        <v>757</v>
      </c>
      <c r="C759" s="4" t="s">
        <v>1138</v>
      </c>
      <c r="D759" s="4" t="s">
        <v>2174</v>
      </c>
      <c r="E759" s="4" t="s">
        <v>1140</v>
      </c>
      <c r="F759" s="7">
        <v>2808</v>
      </c>
      <c r="G759" s="7">
        <v>2808</v>
      </c>
      <c r="H759" s="7">
        <v>0</v>
      </c>
    </row>
    <row r="760" spans="1:8" x14ac:dyDescent="0.25">
      <c r="A760" s="6">
        <v>42886</v>
      </c>
      <c r="B760" s="4" t="s">
        <v>757</v>
      </c>
      <c r="C760" s="4" t="s">
        <v>1138</v>
      </c>
      <c r="D760" s="4" t="s">
        <v>2174</v>
      </c>
      <c r="E760" s="4" t="s">
        <v>1140</v>
      </c>
      <c r="F760" s="7">
        <v>12915</v>
      </c>
      <c r="G760" s="7">
        <v>12915</v>
      </c>
      <c r="H760" s="7">
        <v>0</v>
      </c>
    </row>
    <row r="761" spans="1:8" x14ac:dyDescent="0.25">
      <c r="A761" s="6">
        <v>42886</v>
      </c>
      <c r="B761" s="4" t="s">
        <v>790</v>
      </c>
      <c r="C761" s="4" t="s">
        <v>1138</v>
      </c>
      <c r="D761" s="4" t="s">
        <v>2175</v>
      </c>
      <c r="E761" s="4" t="s">
        <v>1140</v>
      </c>
      <c r="F761" s="7">
        <v>70</v>
      </c>
      <c r="G761" s="7">
        <v>70</v>
      </c>
      <c r="H761" s="7">
        <v>0</v>
      </c>
    </row>
    <row r="762" spans="1:8" x14ac:dyDescent="0.25">
      <c r="A762" s="6">
        <v>42886</v>
      </c>
      <c r="B762" s="4" t="s">
        <v>825</v>
      </c>
      <c r="C762" s="4" t="s">
        <v>1138</v>
      </c>
      <c r="D762" s="4" t="s">
        <v>2176</v>
      </c>
      <c r="E762" s="4" t="s">
        <v>1140</v>
      </c>
      <c r="F762" s="7">
        <v>192.78</v>
      </c>
      <c r="G762" s="7">
        <v>192.78</v>
      </c>
      <c r="H762" s="7">
        <v>0</v>
      </c>
    </row>
    <row r="763" spans="1:8" x14ac:dyDescent="0.25">
      <c r="A763" s="6">
        <v>42886</v>
      </c>
      <c r="B763" s="4" t="s">
        <v>794</v>
      </c>
      <c r="C763" s="4" t="s">
        <v>1138</v>
      </c>
      <c r="D763" s="4" t="s">
        <v>2177</v>
      </c>
      <c r="E763" s="4" t="s">
        <v>1140</v>
      </c>
      <c r="F763" s="7">
        <v>115</v>
      </c>
      <c r="G763" s="7">
        <v>115</v>
      </c>
      <c r="H763" s="7">
        <v>0</v>
      </c>
    </row>
    <row r="764" spans="1:8" x14ac:dyDescent="0.25">
      <c r="A764" s="6">
        <v>42887</v>
      </c>
      <c r="B764" s="4" t="s">
        <v>621</v>
      </c>
      <c r="C764" s="4" t="s">
        <v>1138</v>
      </c>
      <c r="D764" s="4" t="s">
        <v>2178</v>
      </c>
      <c r="E764" s="4" t="s">
        <v>1140</v>
      </c>
      <c r="F764" s="7">
        <v>-2021.25</v>
      </c>
      <c r="G764" s="7">
        <v>-2021.25</v>
      </c>
      <c r="H764" s="7">
        <v>0</v>
      </c>
    </row>
    <row r="765" spans="1:8" x14ac:dyDescent="0.25">
      <c r="A765" s="6">
        <v>42887</v>
      </c>
      <c r="B765" s="4" t="s">
        <v>616</v>
      </c>
      <c r="C765" s="4" t="s">
        <v>1138</v>
      </c>
      <c r="D765" s="4" t="s">
        <v>2179</v>
      </c>
      <c r="E765" s="4" t="s">
        <v>1140</v>
      </c>
      <c r="F765" s="7">
        <v>-10234.14</v>
      </c>
      <c r="G765" s="7">
        <v>-10234.14</v>
      </c>
      <c r="H765" s="7">
        <v>0</v>
      </c>
    </row>
    <row r="766" spans="1:8" x14ac:dyDescent="0.25">
      <c r="A766" s="6">
        <v>42887</v>
      </c>
      <c r="B766" s="4" t="s">
        <v>981</v>
      </c>
      <c r="C766" s="4" t="s">
        <v>1138</v>
      </c>
      <c r="D766" s="4" t="s">
        <v>2180</v>
      </c>
      <c r="E766" s="4" t="s">
        <v>1140</v>
      </c>
      <c r="F766" s="7">
        <v>34</v>
      </c>
      <c r="G766" s="7">
        <v>34</v>
      </c>
      <c r="H766" s="7">
        <v>0</v>
      </c>
    </row>
    <row r="767" spans="1:8" x14ac:dyDescent="0.25">
      <c r="A767" s="6">
        <v>42888</v>
      </c>
      <c r="B767" s="4" t="s">
        <v>999</v>
      </c>
      <c r="C767" s="4" t="s">
        <v>1138</v>
      </c>
      <c r="D767" s="4" t="s">
        <v>2181</v>
      </c>
      <c r="E767" s="4" t="s">
        <v>1140</v>
      </c>
      <c r="F767" s="7">
        <v>2200</v>
      </c>
      <c r="G767" s="7">
        <v>2200</v>
      </c>
      <c r="H767" s="7">
        <v>0</v>
      </c>
    </row>
    <row r="768" spans="1:8" x14ac:dyDescent="0.25">
      <c r="A768" s="6">
        <v>42888</v>
      </c>
      <c r="B768" s="4" t="s">
        <v>795</v>
      </c>
      <c r="C768" s="4" t="s">
        <v>1138</v>
      </c>
      <c r="D768" s="4" t="s">
        <v>2182</v>
      </c>
      <c r="E768" s="4" t="s">
        <v>1140</v>
      </c>
      <c r="F768" s="7">
        <v>827.78</v>
      </c>
      <c r="G768" s="7">
        <v>827.78</v>
      </c>
      <c r="H768" s="7">
        <v>0</v>
      </c>
    </row>
    <row r="769" spans="1:8" x14ac:dyDescent="0.25">
      <c r="A769" s="6">
        <v>42888</v>
      </c>
      <c r="B769" s="4" t="s">
        <v>1002</v>
      </c>
      <c r="C769" s="4" t="s">
        <v>1138</v>
      </c>
      <c r="D769" s="4" t="s">
        <v>2183</v>
      </c>
      <c r="E769" s="4" t="s">
        <v>1140</v>
      </c>
      <c r="F769" s="7">
        <v>827.78</v>
      </c>
      <c r="G769" s="7">
        <v>827.78</v>
      </c>
      <c r="H769" s="7">
        <v>0</v>
      </c>
    </row>
    <row r="770" spans="1:8" x14ac:dyDescent="0.25">
      <c r="A770" s="6">
        <v>42892</v>
      </c>
      <c r="B770" s="4" t="s">
        <v>2184</v>
      </c>
      <c r="C770" s="4" t="s">
        <v>1138</v>
      </c>
      <c r="D770" s="4" t="s">
        <v>2185</v>
      </c>
      <c r="E770" s="4" t="s">
        <v>1140</v>
      </c>
      <c r="F770" s="7">
        <v>-952</v>
      </c>
      <c r="G770" s="7">
        <v>-952</v>
      </c>
      <c r="H770" s="7">
        <v>0</v>
      </c>
    </row>
    <row r="771" spans="1:8" x14ac:dyDescent="0.25">
      <c r="A771" s="6">
        <v>42892</v>
      </c>
      <c r="B771" s="4" t="s">
        <v>805</v>
      </c>
      <c r="C771" s="4" t="s">
        <v>1138</v>
      </c>
      <c r="D771" s="4" t="s">
        <v>2186</v>
      </c>
      <c r="E771" s="4" t="s">
        <v>1140</v>
      </c>
      <c r="F771" s="7">
        <v>14625</v>
      </c>
      <c r="G771" s="7">
        <v>14625</v>
      </c>
      <c r="H771" s="7">
        <v>0</v>
      </c>
    </row>
    <row r="772" spans="1:8" x14ac:dyDescent="0.25">
      <c r="A772" s="6">
        <v>42892</v>
      </c>
      <c r="B772" s="4" t="s">
        <v>1010</v>
      </c>
      <c r="C772" s="4" t="s">
        <v>1138</v>
      </c>
      <c r="D772" s="4" t="s">
        <v>2187</v>
      </c>
      <c r="E772" s="4" t="s">
        <v>1140</v>
      </c>
      <c r="F772" s="7">
        <v>1550</v>
      </c>
      <c r="G772" s="7">
        <v>1550</v>
      </c>
      <c r="H772" s="7">
        <v>0</v>
      </c>
    </row>
    <row r="773" spans="1:8" x14ac:dyDescent="0.25">
      <c r="A773" s="6">
        <v>42892</v>
      </c>
      <c r="B773" s="4" t="s">
        <v>921</v>
      </c>
      <c r="C773" s="4" t="s">
        <v>1138</v>
      </c>
      <c r="D773" s="4" t="s">
        <v>2188</v>
      </c>
      <c r="E773" s="4" t="s">
        <v>1140</v>
      </c>
      <c r="F773" s="7">
        <v>1290</v>
      </c>
      <c r="G773" s="7">
        <v>1290</v>
      </c>
      <c r="H773" s="7">
        <v>0</v>
      </c>
    </row>
    <row r="774" spans="1:8" x14ac:dyDescent="0.25">
      <c r="A774" s="6">
        <v>42892</v>
      </c>
      <c r="B774" s="4" t="s">
        <v>921</v>
      </c>
      <c r="C774" s="4" t="s">
        <v>1138</v>
      </c>
      <c r="D774" s="4" t="s">
        <v>2188</v>
      </c>
      <c r="E774" s="4" t="s">
        <v>1140</v>
      </c>
      <c r="F774" s="7">
        <v>7528.95</v>
      </c>
      <c r="G774" s="7">
        <v>7528.95</v>
      </c>
      <c r="H774" s="7">
        <v>0</v>
      </c>
    </row>
    <row r="775" spans="1:8" x14ac:dyDescent="0.25">
      <c r="A775" s="6">
        <v>42892</v>
      </c>
      <c r="B775" s="4" t="s">
        <v>623</v>
      </c>
      <c r="C775" s="4" t="s">
        <v>1138</v>
      </c>
      <c r="D775" s="4" t="s">
        <v>2189</v>
      </c>
      <c r="E775" s="4" t="s">
        <v>1140</v>
      </c>
      <c r="F775" s="7">
        <v>-8.25</v>
      </c>
      <c r="G775" s="7">
        <v>-8.25</v>
      </c>
      <c r="H775" s="7">
        <v>0</v>
      </c>
    </row>
    <row r="776" spans="1:8" x14ac:dyDescent="0.25">
      <c r="A776" s="6">
        <v>42893</v>
      </c>
      <c r="B776" s="4" t="s">
        <v>879</v>
      </c>
      <c r="C776" s="4" t="s">
        <v>1138</v>
      </c>
      <c r="D776" s="4" t="s">
        <v>2190</v>
      </c>
      <c r="E776" s="4" t="s">
        <v>1140</v>
      </c>
      <c r="F776" s="7">
        <v>2359.04</v>
      </c>
      <c r="G776" s="7">
        <v>2359.04</v>
      </c>
      <c r="H776" s="7">
        <v>0</v>
      </c>
    </row>
    <row r="777" spans="1:8" x14ac:dyDescent="0.25">
      <c r="A777" s="6">
        <v>42893</v>
      </c>
      <c r="B777" s="4" t="s">
        <v>812</v>
      </c>
      <c r="C777" s="4" t="s">
        <v>1138</v>
      </c>
      <c r="D777" s="4" t="s">
        <v>2191</v>
      </c>
      <c r="E777" s="4" t="s">
        <v>1140</v>
      </c>
      <c r="F777" s="7">
        <v>2.85</v>
      </c>
      <c r="G777" s="7">
        <v>2.85</v>
      </c>
      <c r="H777" s="7">
        <v>0</v>
      </c>
    </row>
    <row r="778" spans="1:8" x14ac:dyDescent="0.25">
      <c r="A778" s="6">
        <v>42893</v>
      </c>
      <c r="B778" s="4" t="s">
        <v>993</v>
      </c>
      <c r="C778" s="4" t="s">
        <v>1138</v>
      </c>
      <c r="D778" s="4" t="s">
        <v>2192</v>
      </c>
      <c r="E778" s="4" t="s">
        <v>1140</v>
      </c>
      <c r="F778" s="7">
        <v>1636.47</v>
      </c>
      <c r="G778" s="7">
        <v>1636.47</v>
      </c>
      <c r="H778" s="7">
        <v>0</v>
      </c>
    </row>
    <row r="779" spans="1:8" x14ac:dyDescent="0.25">
      <c r="A779" s="6">
        <v>42893</v>
      </c>
      <c r="B779" s="4" t="s">
        <v>903</v>
      </c>
      <c r="C779" s="4" t="s">
        <v>1138</v>
      </c>
      <c r="D779" s="4" t="s">
        <v>2193</v>
      </c>
      <c r="E779" s="4" t="s">
        <v>1140</v>
      </c>
      <c r="F779" s="7">
        <v>1125</v>
      </c>
      <c r="G779" s="7">
        <v>1125</v>
      </c>
      <c r="H779" s="7">
        <v>0</v>
      </c>
    </row>
    <row r="780" spans="1:8" x14ac:dyDescent="0.25">
      <c r="A780" s="6">
        <v>42893</v>
      </c>
      <c r="B780" s="4" t="s">
        <v>903</v>
      </c>
      <c r="C780" s="4" t="s">
        <v>1138</v>
      </c>
      <c r="D780" s="4" t="s">
        <v>2193</v>
      </c>
      <c r="E780" s="4" t="s">
        <v>1140</v>
      </c>
      <c r="F780" s="7">
        <v>5555.55</v>
      </c>
      <c r="G780" s="7">
        <v>5555.55</v>
      </c>
      <c r="H780" s="7">
        <v>0</v>
      </c>
    </row>
    <row r="781" spans="1:8" x14ac:dyDescent="0.25">
      <c r="A781" s="6">
        <v>42893</v>
      </c>
      <c r="B781" s="4" t="s">
        <v>634</v>
      </c>
      <c r="C781" s="4" t="s">
        <v>1138</v>
      </c>
      <c r="D781" s="4" t="s">
        <v>2194</v>
      </c>
      <c r="E781" s="4" t="s">
        <v>1140</v>
      </c>
      <c r="F781" s="7">
        <v>-338.55</v>
      </c>
      <c r="G781" s="7">
        <v>-338.55</v>
      </c>
      <c r="H781" s="7">
        <v>0</v>
      </c>
    </row>
    <row r="782" spans="1:8" x14ac:dyDescent="0.25">
      <c r="A782" s="6">
        <v>42893</v>
      </c>
      <c r="B782" s="4" t="s">
        <v>748</v>
      </c>
      <c r="C782" s="4" t="s">
        <v>1138</v>
      </c>
      <c r="D782" s="4" t="s">
        <v>2195</v>
      </c>
      <c r="E782" s="4" t="s">
        <v>1140</v>
      </c>
      <c r="F782" s="7">
        <v>337.5</v>
      </c>
      <c r="G782" s="7">
        <v>337.5</v>
      </c>
      <c r="H782" s="7">
        <v>0</v>
      </c>
    </row>
    <row r="783" spans="1:8" x14ac:dyDescent="0.25">
      <c r="A783" s="6">
        <v>42893</v>
      </c>
      <c r="B783" s="4" t="s">
        <v>749</v>
      </c>
      <c r="C783" s="4" t="s">
        <v>1138</v>
      </c>
      <c r="D783" s="4" t="s">
        <v>2196</v>
      </c>
      <c r="E783" s="4" t="s">
        <v>1140</v>
      </c>
      <c r="F783" s="7">
        <v>67.5</v>
      </c>
      <c r="G783" s="7">
        <v>67.5</v>
      </c>
      <c r="H783" s="7">
        <v>0</v>
      </c>
    </row>
    <row r="784" spans="1:8" x14ac:dyDescent="0.25">
      <c r="A784" s="6">
        <v>42893</v>
      </c>
      <c r="B784" s="4" t="s">
        <v>1016</v>
      </c>
      <c r="C784" s="4" t="s">
        <v>1138</v>
      </c>
      <c r="D784" s="4" t="s">
        <v>2197</v>
      </c>
      <c r="E784" s="4" t="s">
        <v>1140</v>
      </c>
      <c r="F784" s="7">
        <v>785.7</v>
      </c>
      <c r="G784" s="7">
        <v>785.7</v>
      </c>
      <c r="H784" s="7">
        <v>0</v>
      </c>
    </row>
    <row r="785" spans="1:8" x14ac:dyDescent="0.25">
      <c r="A785" s="6">
        <v>42894</v>
      </c>
      <c r="B785" s="4" t="s">
        <v>2198</v>
      </c>
      <c r="C785" s="4" t="s">
        <v>1138</v>
      </c>
      <c r="D785" s="4" t="s">
        <v>2199</v>
      </c>
      <c r="E785" s="4" t="s">
        <v>1140</v>
      </c>
      <c r="F785" s="7">
        <v>-1632</v>
      </c>
      <c r="G785" s="7">
        <v>-1632</v>
      </c>
      <c r="H785" s="7">
        <v>0</v>
      </c>
    </row>
    <row r="786" spans="1:8" x14ac:dyDescent="0.25">
      <c r="A786" s="6">
        <v>42894</v>
      </c>
      <c r="B786" s="4" t="s">
        <v>2200</v>
      </c>
      <c r="C786" s="4" t="s">
        <v>1138</v>
      </c>
      <c r="D786" s="4" t="s">
        <v>2201</v>
      </c>
      <c r="E786" s="4" t="s">
        <v>1140</v>
      </c>
      <c r="F786" s="7">
        <v>-2200</v>
      </c>
      <c r="G786" s="7">
        <v>-2200</v>
      </c>
      <c r="H786" s="7">
        <v>0</v>
      </c>
    </row>
    <row r="787" spans="1:8" x14ac:dyDescent="0.25">
      <c r="A787" s="6">
        <v>42894</v>
      </c>
      <c r="B787" s="4" t="s">
        <v>2200</v>
      </c>
      <c r="C787" s="4" t="s">
        <v>1138</v>
      </c>
      <c r="D787" s="4" t="s">
        <v>2201</v>
      </c>
      <c r="E787" s="4" t="s">
        <v>1140</v>
      </c>
      <c r="F787" s="7">
        <v>-827.78</v>
      </c>
      <c r="G787" s="7">
        <v>-827.78</v>
      </c>
      <c r="H787" s="7">
        <v>0</v>
      </c>
    </row>
    <row r="788" spans="1:8" x14ac:dyDescent="0.25">
      <c r="A788" s="6">
        <v>42894</v>
      </c>
      <c r="B788" s="4" t="s">
        <v>2202</v>
      </c>
      <c r="C788" s="4" t="s">
        <v>1138</v>
      </c>
      <c r="D788" s="4" t="s">
        <v>2203</v>
      </c>
      <c r="E788" s="4" t="s">
        <v>1140</v>
      </c>
      <c r="F788" s="7">
        <v>-12825</v>
      </c>
      <c r="G788" s="7">
        <v>-12825</v>
      </c>
      <c r="H788" s="7">
        <v>0</v>
      </c>
    </row>
    <row r="789" spans="1:8" x14ac:dyDescent="0.25">
      <c r="A789" s="6">
        <v>42894</v>
      </c>
      <c r="B789" s="4" t="s">
        <v>2204</v>
      </c>
      <c r="C789" s="4" t="s">
        <v>1138</v>
      </c>
      <c r="D789" s="4" t="s">
        <v>2205</v>
      </c>
      <c r="E789" s="4" t="s">
        <v>1140</v>
      </c>
      <c r="F789" s="7">
        <v>-6967.36</v>
      </c>
      <c r="G789" s="7">
        <v>-6967.36</v>
      </c>
      <c r="H789" s="7">
        <v>0</v>
      </c>
    </row>
    <row r="790" spans="1:8" x14ac:dyDescent="0.25">
      <c r="A790" s="6">
        <v>42894</v>
      </c>
      <c r="B790" s="4" t="s">
        <v>2204</v>
      </c>
      <c r="C790" s="4" t="s">
        <v>1138</v>
      </c>
      <c r="D790" s="4" t="s">
        <v>2205</v>
      </c>
      <c r="E790" s="4" t="s">
        <v>1140</v>
      </c>
      <c r="F790" s="7">
        <v>-945</v>
      </c>
      <c r="G790" s="7">
        <v>-945</v>
      </c>
      <c r="H790" s="7">
        <v>0</v>
      </c>
    </row>
    <row r="791" spans="1:8" x14ac:dyDescent="0.25">
      <c r="A791" s="6">
        <v>42894</v>
      </c>
      <c r="B791" s="4" t="s">
        <v>2206</v>
      </c>
      <c r="C791" s="4" t="s">
        <v>1138</v>
      </c>
      <c r="D791" s="4" t="s">
        <v>2207</v>
      </c>
      <c r="E791" s="4" t="s">
        <v>1140</v>
      </c>
      <c r="F791" s="7">
        <v>-3366</v>
      </c>
      <c r="G791" s="7">
        <v>-3366</v>
      </c>
      <c r="H791" s="7">
        <v>0</v>
      </c>
    </row>
    <row r="792" spans="1:8" x14ac:dyDescent="0.25">
      <c r="A792" s="6">
        <v>42894</v>
      </c>
      <c r="B792" s="4" t="s">
        <v>2208</v>
      </c>
      <c r="C792" s="4" t="s">
        <v>1138</v>
      </c>
      <c r="D792" s="4" t="s">
        <v>2209</v>
      </c>
      <c r="E792" s="4" t="s">
        <v>1140</v>
      </c>
      <c r="F792" s="7">
        <v>-7520.7</v>
      </c>
      <c r="G792" s="7">
        <v>-7520.7</v>
      </c>
      <c r="H792" s="7">
        <v>0</v>
      </c>
    </row>
    <row r="793" spans="1:8" x14ac:dyDescent="0.25">
      <c r="A793" s="6">
        <v>42894</v>
      </c>
      <c r="B793" s="4" t="s">
        <v>2208</v>
      </c>
      <c r="C793" s="4" t="s">
        <v>1138</v>
      </c>
      <c r="D793" s="4" t="s">
        <v>2209</v>
      </c>
      <c r="E793" s="4" t="s">
        <v>1140</v>
      </c>
      <c r="F793" s="7">
        <v>-1290</v>
      </c>
      <c r="G793" s="7">
        <v>-1290</v>
      </c>
      <c r="H793" s="7">
        <v>0</v>
      </c>
    </row>
    <row r="794" spans="1:8" x14ac:dyDescent="0.25">
      <c r="A794" s="6">
        <v>42894</v>
      </c>
      <c r="B794" s="4" t="s">
        <v>2210</v>
      </c>
      <c r="C794" s="4" t="s">
        <v>1138</v>
      </c>
      <c r="D794" s="4" t="s">
        <v>2211</v>
      </c>
      <c r="E794" s="4" t="s">
        <v>1140</v>
      </c>
      <c r="F794" s="7">
        <v>-3082.5</v>
      </c>
      <c r="G794" s="7">
        <v>-3082.5</v>
      </c>
      <c r="H794" s="7">
        <v>0</v>
      </c>
    </row>
    <row r="795" spans="1:8" x14ac:dyDescent="0.25">
      <c r="A795" s="6">
        <v>42894</v>
      </c>
      <c r="B795" s="4" t="s">
        <v>2212</v>
      </c>
      <c r="C795" s="4" t="s">
        <v>1138</v>
      </c>
      <c r="D795" s="4" t="s">
        <v>2213</v>
      </c>
      <c r="E795" s="4" t="s">
        <v>1140</v>
      </c>
      <c r="F795" s="7">
        <v>-827.78</v>
      </c>
      <c r="G795" s="7">
        <v>-827.78</v>
      </c>
      <c r="H795" s="7">
        <v>0</v>
      </c>
    </row>
    <row r="796" spans="1:8" x14ac:dyDescent="0.25">
      <c r="A796" s="6">
        <v>42894</v>
      </c>
      <c r="B796" s="4" t="s">
        <v>2214</v>
      </c>
      <c r="C796" s="4" t="s">
        <v>1138</v>
      </c>
      <c r="D796" s="4" t="s">
        <v>2215</v>
      </c>
      <c r="E796" s="4" t="s">
        <v>1140</v>
      </c>
      <c r="F796" s="7">
        <v>-34</v>
      </c>
      <c r="G796" s="7">
        <v>-34</v>
      </c>
      <c r="H796" s="7">
        <v>0</v>
      </c>
    </row>
    <row r="797" spans="1:8" x14ac:dyDescent="0.25">
      <c r="A797" s="6">
        <v>42894</v>
      </c>
      <c r="B797" s="4" t="s">
        <v>2216</v>
      </c>
      <c r="C797" s="4" t="s">
        <v>1138</v>
      </c>
      <c r="D797" s="4" t="s">
        <v>2217</v>
      </c>
      <c r="E797" s="4" t="s">
        <v>1140</v>
      </c>
      <c r="F797" s="7">
        <v>-1040.52</v>
      </c>
      <c r="G797" s="7">
        <v>-1040.52</v>
      </c>
      <c r="H797" s="7">
        <v>0</v>
      </c>
    </row>
    <row r="798" spans="1:8" x14ac:dyDescent="0.25">
      <c r="A798" s="6">
        <v>42894</v>
      </c>
      <c r="B798" s="4" t="s">
        <v>2216</v>
      </c>
      <c r="C798" s="4" t="s">
        <v>1138</v>
      </c>
      <c r="D798" s="4" t="s">
        <v>2217</v>
      </c>
      <c r="E798" s="4" t="s">
        <v>1140</v>
      </c>
      <c r="F798" s="7">
        <v>-25</v>
      </c>
      <c r="G798" s="7">
        <v>-25</v>
      </c>
      <c r="H798" s="7">
        <v>0</v>
      </c>
    </row>
    <row r="799" spans="1:8" x14ac:dyDescent="0.25">
      <c r="A799" s="6">
        <v>42894</v>
      </c>
      <c r="B799" s="4" t="s">
        <v>2218</v>
      </c>
      <c r="C799" s="4" t="s">
        <v>1138</v>
      </c>
      <c r="D799" s="4" t="s">
        <v>2219</v>
      </c>
      <c r="E799" s="4" t="s">
        <v>1140</v>
      </c>
      <c r="F799" s="7">
        <v>-2583.75</v>
      </c>
      <c r="G799" s="7">
        <v>-2583.75</v>
      </c>
      <c r="H799" s="7">
        <v>0</v>
      </c>
    </row>
    <row r="800" spans="1:8" x14ac:dyDescent="0.25">
      <c r="A800" s="6">
        <v>42894</v>
      </c>
      <c r="B800" s="4" t="s">
        <v>2220</v>
      </c>
      <c r="C800" s="4" t="s">
        <v>1138</v>
      </c>
      <c r="D800" s="4" t="s">
        <v>2221</v>
      </c>
      <c r="E800" s="4" t="s">
        <v>1140</v>
      </c>
      <c r="F800" s="7">
        <v>-382.85</v>
      </c>
      <c r="G800" s="7">
        <v>-382.85</v>
      </c>
      <c r="H800" s="7">
        <v>0</v>
      </c>
    </row>
    <row r="801" spans="1:8" x14ac:dyDescent="0.25">
      <c r="A801" s="6">
        <v>42894</v>
      </c>
      <c r="B801" s="4" t="s">
        <v>2220</v>
      </c>
      <c r="C801" s="4" t="s">
        <v>1138</v>
      </c>
      <c r="D801" s="4" t="s">
        <v>2221</v>
      </c>
      <c r="E801" s="4" t="s">
        <v>1140</v>
      </c>
      <c r="F801" s="7">
        <v>-75</v>
      </c>
      <c r="G801" s="7">
        <v>-75</v>
      </c>
      <c r="H801" s="7">
        <v>0</v>
      </c>
    </row>
    <row r="802" spans="1:8" x14ac:dyDescent="0.25">
      <c r="A802" s="6">
        <v>42894</v>
      </c>
      <c r="B802" s="4" t="s">
        <v>2222</v>
      </c>
      <c r="C802" s="4" t="s">
        <v>1138</v>
      </c>
      <c r="D802" s="4" t="s">
        <v>2223</v>
      </c>
      <c r="E802" s="4" t="s">
        <v>1140</v>
      </c>
      <c r="F802" s="7">
        <v>-14625</v>
      </c>
      <c r="G802" s="7">
        <v>-14625</v>
      </c>
      <c r="H802" s="7">
        <v>0</v>
      </c>
    </row>
    <row r="803" spans="1:8" x14ac:dyDescent="0.25">
      <c r="A803" s="6">
        <v>42894</v>
      </c>
      <c r="B803" s="4" t="s">
        <v>2224</v>
      </c>
      <c r="C803" s="4" t="s">
        <v>1138</v>
      </c>
      <c r="D803" s="4" t="s">
        <v>2225</v>
      </c>
      <c r="E803" s="4" t="s">
        <v>1140</v>
      </c>
      <c r="F803" s="7">
        <v>-5776.38</v>
      </c>
      <c r="G803" s="7">
        <v>-5776.38</v>
      </c>
      <c r="H803" s="7">
        <v>0</v>
      </c>
    </row>
    <row r="804" spans="1:8" x14ac:dyDescent="0.25">
      <c r="A804" s="6">
        <v>42894</v>
      </c>
      <c r="B804" s="4" t="s">
        <v>2224</v>
      </c>
      <c r="C804" s="4" t="s">
        <v>1138</v>
      </c>
      <c r="D804" s="4" t="s">
        <v>2225</v>
      </c>
      <c r="E804" s="4" t="s">
        <v>1140</v>
      </c>
      <c r="F804" s="7">
        <v>-1125</v>
      </c>
      <c r="G804" s="7">
        <v>-1125</v>
      </c>
      <c r="H804" s="7">
        <v>0</v>
      </c>
    </row>
    <row r="805" spans="1:8" x14ac:dyDescent="0.25">
      <c r="A805" s="6">
        <v>42894</v>
      </c>
      <c r="B805" s="4" t="s">
        <v>2226</v>
      </c>
      <c r="C805" s="4" t="s">
        <v>1138</v>
      </c>
      <c r="D805" s="4" t="s">
        <v>2227</v>
      </c>
      <c r="E805" s="4" t="s">
        <v>1140</v>
      </c>
      <c r="F805" s="7">
        <v>-337.5</v>
      </c>
      <c r="G805" s="7">
        <v>-337.5</v>
      </c>
      <c r="H805" s="7">
        <v>0</v>
      </c>
    </row>
    <row r="806" spans="1:8" x14ac:dyDescent="0.25">
      <c r="A806" s="6">
        <v>42894</v>
      </c>
      <c r="B806" s="4" t="s">
        <v>2228</v>
      </c>
      <c r="C806" s="4" t="s">
        <v>1138</v>
      </c>
      <c r="D806" s="4" t="s">
        <v>2229</v>
      </c>
      <c r="E806" s="4" t="s">
        <v>1140</v>
      </c>
      <c r="F806" s="7">
        <v>-67.5</v>
      </c>
      <c r="G806" s="7">
        <v>-67.5</v>
      </c>
      <c r="H806" s="7">
        <v>0</v>
      </c>
    </row>
    <row r="807" spans="1:8" x14ac:dyDescent="0.25">
      <c r="A807" s="6">
        <v>42894</v>
      </c>
      <c r="B807" s="4" t="s">
        <v>2230</v>
      </c>
      <c r="C807" s="4" t="s">
        <v>1138</v>
      </c>
      <c r="D807" s="4" t="s">
        <v>2231</v>
      </c>
      <c r="E807" s="4" t="s">
        <v>1140</v>
      </c>
      <c r="F807" s="7">
        <v>-1636.47</v>
      </c>
      <c r="G807" s="7">
        <v>-1636.47</v>
      </c>
      <c r="H807" s="7">
        <v>0</v>
      </c>
    </row>
    <row r="808" spans="1:8" x14ac:dyDescent="0.25">
      <c r="A808" s="6">
        <v>42894</v>
      </c>
      <c r="B808" s="4" t="s">
        <v>2232</v>
      </c>
      <c r="C808" s="4" t="s">
        <v>1138</v>
      </c>
      <c r="D808" s="4" t="s">
        <v>2233</v>
      </c>
      <c r="E808" s="4" t="s">
        <v>1140</v>
      </c>
      <c r="F808" s="7">
        <v>-1091.25</v>
      </c>
      <c r="G808" s="7">
        <v>-1091.25</v>
      </c>
      <c r="H808" s="7">
        <v>0</v>
      </c>
    </row>
    <row r="809" spans="1:8" x14ac:dyDescent="0.25">
      <c r="A809" s="6">
        <v>42894</v>
      </c>
      <c r="B809" s="4" t="s">
        <v>2234</v>
      </c>
      <c r="C809" s="4" t="s">
        <v>1138</v>
      </c>
      <c r="D809" s="4" t="s">
        <v>2235</v>
      </c>
      <c r="E809" s="4" t="s">
        <v>1140</v>
      </c>
      <c r="F809" s="7">
        <v>5115</v>
      </c>
      <c r="G809" s="7">
        <v>5115</v>
      </c>
      <c r="H809" s="7">
        <v>0</v>
      </c>
    </row>
    <row r="810" spans="1:8" x14ac:dyDescent="0.25">
      <c r="A810" s="6">
        <v>42894</v>
      </c>
      <c r="B810" s="4" t="s">
        <v>944</v>
      </c>
      <c r="C810" s="4" t="s">
        <v>1138</v>
      </c>
      <c r="D810" s="4" t="s">
        <v>2236</v>
      </c>
      <c r="E810" s="4" t="s">
        <v>1140</v>
      </c>
      <c r="F810" s="7">
        <v>3792</v>
      </c>
      <c r="G810" s="7">
        <v>3792</v>
      </c>
      <c r="H810" s="7">
        <v>0</v>
      </c>
    </row>
    <row r="811" spans="1:8" x14ac:dyDescent="0.25">
      <c r="A811" s="6">
        <v>42894</v>
      </c>
      <c r="B811" s="4" t="s">
        <v>861</v>
      </c>
      <c r="C811" s="4" t="s">
        <v>1138</v>
      </c>
      <c r="D811" s="4" t="s">
        <v>2237</v>
      </c>
      <c r="E811" s="4" t="s">
        <v>1140</v>
      </c>
      <c r="F811" s="7">
        <v>1125</v>
      </c>
      <c r="G811" s="7">
        <v>1125</v>
      </c>
      <c r="H811" s="7">
        <v>0</v>
      </c>
    </row>
    <row r="812" spans="1:8" x14ac:dyDescent="0.25">
      <c r="A812" s="6">
        <v>42894</v>
      </c>
      <c r="B812" s="4" t="s">
        <v>861</v>
      </c>
      <c r="C812" s="4" t="s">
        <v>1138</v>
      </c>
      <c r="D812" s="4" t="s">
        <v>2237</v>
      </c>
      <c r="E812" s="4" t="s">
        <v>1140</v>
      </c>
      <c r="F812" s="7">
        <v>5889.82</v>
      </c>
      <c r="G812" s="7">
        <v>5889.82</v>
      </c>
      <c r="H812" s="7">
        <v>0</v>
      </c>
    </row>
    <row r="813" spans="1:8" x14ac:dyDescent="0.25">
      <c r="A813" s="6">
        <v>42894</v>
      </c>
      <c r="B813" s="4" t="s">
        <v>642</v>
      </c>
      <c r="C813" s="4" t="s">
        <v>1138</v>
      </c>
      <c r="D813" s="4" t="s">
        <v>2238</v>
      </c>
      <c r="E813" s="4" t="s">
        <v>1140</v>
      </c>
      <c r="F813" s="7">
        <v>-113.44000000000001</v>
      </c>
      <c r="G813" s="7">
        <v>-113.44000000000001</v>
      </c>
      <c r="H813" s="7">
        <v>0</v>
      </c>
    </row>
    <row r="814" spans="1:8" x14ac:dyDescent="0.25">
      <c r="A814" s="6">
        <v>42894</v>
      </c>
      <c r="B814" s="4" t="s">
        <v>931</v>
      </c>
      <c r="C814" s="4" t="s">
        <v>1138</v>
      </c>
      <c r="D814" s="4" t="s">
        <v>2239</v>
      </c>
      <c r="E814" s="4" t="s">
        <v>1140</v>
      </c>
      <c r="F814" s="7">
        <v>945</v>
      </c>
      <c r="G814" s="7">
        <v>945</v>
      </c>
      <c r="H814" s="7">
        <v>0</v>
      </c>
    </row>
    <row r="815" spans="1:8" x14ac:dyDescent="0.25">
      <c r="A815" s="6">
        <v>42894</v>
      </c>
      <c r="B815" s="4" t="s">
        <v>931</v>
      </c>
      <c r="C815" s="4" t="s">
        <v>1138</v>
      </c>
      <c r="D815" s="4" t="s">
        <v>2239</v>
      </c>
      <c r="E815" s="4" t="s">
        <v>1140</v>
      </c>
      <c r="F815" s="7">
        <v>6967.36</v>
      </c>
      <c r="G815" s="7">
        <v>6967.36</v>
      </c>
      <c r="H815" s="7">
        <v>0</v>
      </c>
    </row>
    <row r="816" spans="1:8" x14ac:dyDescent="0.25">
      <c r="A816" s="6">
        <v>42894</v>
      </c>
      <c r="B816" s="4" t="s">
        <v>902</v>
      </c>
      <c r="C816" s="4" t="s">
        <v>1138</v>
      </c>
      <c r="D816" s="4" t="s">
        <v>2240</v>
      </c>
      <c r="E816" s="4" t="s">
        <v>1140</v>
      </c>
      <c r="F816" s="7">
        <v>3366</v>
      </c>
      <c r="G816" s="7">
        <v>3366</v>
      </c>
      <c r="H816" s="7">
        <v>0</v>
      </c>
    </row>
    <row r="817" spans="1:8" x14ac:dyDescent="0.25">
      <c r="A817" s="6">
        <v>42894</v>
      </c>
      <c r="B817" s="4" t="s">
        <v>660</v>
      </c>
      <c r="C817" s="4" t="s">
        <v>1138</v>
      </c>
      <c r="D817" s="4" t="s">
        <v>2241</v>
      </c>
      <c r="E817" s="4" t="s">
        <v>1140</v>
      </c>
      <c r="F817" s="7">
        <v>-5115</v>
      </c>
      <c r="G817" s="7">
        <v>-5115</v>
      </c>
      <c r="H817" s="7">
        <v>0</v>
      </c>
    </row>
    <row r="818" spans="1:8" x14ac:dyDescent="0.25">
      <c r="A818" s="6">
        <v>42894</v>
      </c>
      <c r="B818" s="4" t="s">
        <v>909</v>
      </c>
      <c r="C818" s="4" t="s">
        <v>1138</v>
      </c>
      <c r="D818" s="4" t="s">
        <v>2242</v>
      </c>
      <c r="E818" s="4" t="s">
        <v>1140</v>
      </c>
      <c r="F818" s="7">
        <v>1475</v>
      </c>
      <c r="G818" s="7">
        <v>1475</v>
      </c>
      <c r="H818" s="7">
        <v>0</v>
      </c>
    </row>
    <row r="819" spans="1:8" x14ac:dyDescent="0.25">
      <c r="A819" s="6">
        <v>42894</v>
      </c>
      <c r="B819" s="4" t="s">
        <v>909</v>
      </c>
      <c r="C819" s="4" t="s">
        <v>1138</v>
      </c>
      <c r="D819" s="4" t="s">
        <v>2242</v>
      </c>
      <c r="E819" s="4" t="s">
        <v>1140</v>
      </c>
      <c r="F819" s="7">
        <v>28644</v>
      </c>
      <c r="G819" s="7">
        <v>28644</v>
      </c>
      <c r="H819" s="7">
        <v>0</v>
      </c>
    </row>
    <row r="820" spans="1:8" x14ac:dyDescent="0.25">
      <c r="A820" s="6">
        <v>42894</v>
      </c>
      <c r="B820" s="4" t="s">
        <v>754</v>
      </c>
      <c r="C820" s="4" t="s">
        <v>1138</v>
      </c>
      <c r="D820" s="4" t="s">
        <v>2243</v>
      </c>
      <c r="E820" s="4" t="s">
        <v>1140</v>
      </c>
      <c r="F820" s="7">
        <v>3082.5</v>
      </c>
      <c r="G820" s="7">
        <v>3082.5</v>
      </c>
      <c r="H820" s="7">
        <v>0</v>
      </c>
    </row>
    <row r="821" spans="1:8" x14ac:dyDescent="0.25">
      <c r="A821" s="6">
        <v>42894</v>
      </c>
      <c r="B821" s="4" t="s">
        <v>729</v>
      </c>
      <c r="C821" s="4" t="s">
        <v>1138</v>
      </c>
      <c r="D821" s="4" t="s">
        <v>2244</v>
      </c>
      <c r="E821" s="4" t="s">
        <v>1140</v>
      </c>
      <c r="F821" s="7">
        <v>25</v>
      </c>
      <c r="G821" s="7">
        <v>25</v>
      </c>
      <c r="H821" s="7">
        <v>0</v>
      </c>
    </row>
    <row r="822" spans="1:8" x14ac:dyDescent="0.25">
      <c r="A822" s="6">
        <v>42894</v>
      </c>
      <c r="B822" s="4" t="s">
        <v>925</v>
      </c>
      <c r="C822" s="4" t="s">
        <v>1138</v>
      </c>
      <c r="D822" s="4" t="s">
        <v>2245</v>
      </c>
      <c r="E822" s="4" t="s">
        <v>1140</v>
      </c>
      <c r="F822" s="7">
        <v>168734.8</v>
      </c>
      <c r="G822" s="7">
        <v>168734.8</v>
      </c>
      <c r="H822" s="7">
        <v>0</v>
      </c>
    </row>
    <row r="823" spans="1:8" x14ac:dyDescent="0.25">
      <c r="A823" s="6">
        <v>42894</v>
      </c>
      <c r="B823" s="4" t="s">
        <v>1015</v>
      </c>
      <c r="C823" s="4" t="s">
        <v>1138</v>
      </c>
      <c r="D823" s="4" t="s">
        <v>2246</v>
      </c>
      <c r="E823" s="4" t="s">
        <v>1140</v>
      </c>
      <c r="F823" s="7">
        <v>33135.479999999996</v>
      </c>
      <c r="G823" s="7">
        <v>33135.479999999996</v>
      </c>
      <c r="H823" s="7">
        <v>0</v>
      </c>
    </row>
    <row r="824" spans="1:8" x14ac:dyDescent="0.25">
      <c r="A824" s="6">
        <v>42894</v>
      </c>
      <c r="B824" s="4" t="s">
        <v>863</v>
      </c>
      <c r="C824" s="4" t="s">
        <v>1138</v>
      </c>
      <c r="D824" s="4" t="s">
        <v>2247</v>
      </c>
      <c r="E824" s="4" t="s">
        <v>1140</v>
      </c>
      <c r="F824" s="7">
        <v>8301.15</v>
      </c>
      <c r="G824" s="7">
        <v>8301.15</v>
      </c>
      <c r="H824" s="7">
        <v>0</v>
      </c>
    </row>
    <row r="825" spans="1:8" x14ac:dyDescent="0.25">
      <c r="A825" s="6">
        <v>42898</v>
      </c>
      <c r="B825" s="4" t="s">
        <v>730</v>
      </c>
      <c r="C825" s="4" t="s">
        <v>1138</v>
      </c>
      <c r="D825" s="4" t="s">
        <v>2248</v>
      </c>
      <c r="E825" s="4" t="s">
        <v>1140</v>
      </c>
      <c r="F825" s="7">
        <v>60</v>
      </c>
      <c r="G825" s="7">
        <v>60</v>
      </c>
      <c r="H825" s="7">
        <v>0</v>
      </c>
    </row>
    <row r="826" spans="1:8" x14ac:dyDescent="0.25">
      <c r="A826" s="6">
        <v>42899</v>
      </c>
      <c r="B826" s="4" t="s">
        <v>1018</v>
      </c>
      <c r="C826" s="4" t="s">
        <v>1138</v>
      </c>
      <c r="D826" s="4" t="s">
        <v>2249</v>
      </c>
      <c r="E826" s="4" t="s">
        <v>1140</v>
      </c>
      <c r="F826" s="7">
        <v>12804</v>
      </c>
      <c r="G826" s="7">
        <v>12804</v>
      </c>
      <c r="H826" s="7">
        <v>0</v>
      </c>
    </row>
    <row r="827" spans="1:8" x14ac:dyDescent="0.25">
      <c r="A827" s="6">
        <v>42900</v>
      </c>
      <c r="B827" s="4" t="s">
        <v>2250</v>
      </c>
      <c r="C827" s="4" t="s">
        <v>1138</v>
      </c>
      <c r="D827" s="4" t="s">
        <v>2251</v>
      </c>
      <c r="E827" s="4" t="s">
        <v>1140</v>
      </c>
      <c r="F827" s="7">
        <v>-3792</v>
      </c>
      <c r="G827" s="7">
        <v>-3792</v>
      </c>
      <c r="H827" s="7">
        <v>0</v>
      </c>
    </row>
    <row r="828" spans="1:8" x14ac:dyDescent="0.25">
      <c r="A828" s="6">
        <v>42900</v>
      </c>
      <c r="B828" s="4" t="s">
        <v>2252</v>
      </c>
      <c r="C828" s="4" t="s">
        <v>1138</v>
      </c>
      <c r="D828" s="4" t="s">
        <v>2253</v>
      </c>
      <c r="E828" s="4" t="s">
        <v>1140</v>
      </c>
      <c r="F828" s="7">
        <v>-50</v>
      </c>
      <c r="G828" s="7">
        <v>-50</v>
      </c>
      <c r="H828" s="7">
        <v>0</v>
      </c>
    </row>
    <row r="829" spans="1:8" x14ac:dyDescent="0.25">
      <c r="A829" s="6">
        <v>42900</v>
      </c>
      <c r="B829" s="4" t="s">
        <v>2254</v>
      </c>
      <c r="C829" s="4" t="s">
        <v>1138</v>
      </c>
      <c r="D829" s="4" t="s">
        <v>2255</v>
      </c>
      <c r="E829" s="4" t="s">
        <v>1140</v>
      </c>
      <c r="F829" s="7">
        <v>-1738.24</v>
      </c>
      <c r="G829" s="7">
        <v>-1738.24</v>
      </c>
      <c r="H829" s="7">
        <v>0</v>
      </c>
    </row>
    <row r="830" spans="1:8" x14ac:dyDescent="0.25">
      <c r="A830" s="6">
        <v>42900</v>
      </c>
      <c r="B830" s="4" t="s">
        <v>2256</v>
      </c>
      <c r="C830" s="4" t="s">
        <v>1138</v>
      </c>
      <c r="D830" s="4" t="s">
        <v>2257</v>
      </c>
      <c r="E830" s="4" t="s">
        <v>1140</v>
      </c>
      <c r="F830" s="7">
        <v>-5217</v>
      </c>
      <c r="G830" s="7">
        <v>-5217</v>
      </c>
      <c r="H830" s="7">
        <v>0</v>
      </c>
    </row>
    <row r="831" spans="1:8" x14ac:dyDescent="0.25">
      <c r="A831" s="6">
        <v>42900</v>
      </c>
      <c r="B831" s="4" t="s">
        <v>2256</v>
      </c>
      <c r="C831" s="4" t="s">
        <v>1138</v>
      </c>
      <c r="D831" s="4" t="s">
        <v>2257</v>
      </c>
      <c r="E831" s="4" t="s">
        <v>1140</v>
      </c>
      <c r="F831" s="7">
        <v>-1125</v>
      </c>
      <c r="G831" s="7">
        <v>-1125</v>
      </c>
      <c r="H831" s="7">
        <v>0</v>
      </c>
    </row>
    <row r="832" spans="1:8" x14ac:dyDescent="0.25">
      <c r="A832" s="6">
        <v>42900</v>
      </c>
      <c r="B832" s="4" t="s">
        <v>2258</v>
      </c>
      <c r="C832" s="4" t="s">
        <v>1138</v>
      </c>
      <c r="D832" s="4" t="s">
        <v>2259</v>
      </c>
      <c r="E832" s="4" t="s">
        <v>1140</v>
      </c>
      <c r="F832" s="7">
        <v>37.5</v>
      </c>
      <c r="G832" s="7">
        <v>37.5</v>
      </c>
      <c r="H832" s="7">
        <v>0</v>
      </c>
    </row>
    <row r="833" spans="1:8" x14ac:dyDescent="0.25">
      <c r="A833" s="6">
        <v>42900</v>
      </c>
      <c r="B833" s="4" t="s">
        <v>731</v>
      </c>
      <c r="C833" s="4" t="s">
        <v>1138</v>
      </c>
      <c r="D833" s="4" t="s">
        <v>2260</v>
      </c>
      <c r="E833" s="4" t="s">
        <v>1140</v>
      </c>
      <c r="F833" s="7">
        <v>50</v>
      </c>
      <c r="G833" s="7">
        <v>50</v>
      </c>
      <c r="H833" s="7">
        <v>0</v>
      </c>
    </row>
    <row r="834" spans="1:8" x14ac:dyDescent="0.25">
      <c r="A834" s="6">
        <v>42900</v>
      </c>
      <c r="B834" s="4" t="s">
        <v>661</v>
      </c>
      <c r="C834" s="4" t="s">
        <v>1138</v>
      </c>
      <c r="D834" s="4" t="s">
        <v>2261</v>
      </c>
      <c r="E834" s="4" t="s">
        <v>1140</v>
      </c>
      <c r="F834" s="7">
        <v>-37.5</v>
      </c>
      <c r="G834" s="7">
        <v>-37.5</v>
      </c>
      <c r="H834" s="7">
        <v>0</v>
      </c>
    </row>
    <row r="835" spans="1:8" x14ac:dyDescent="0.25">
      <c r="A835" s="6">
        <v>42900</v>
      </c>
      <c r="B835" s="4" t="s">
        <v>901</v>
      </c>
      <c r="C835" s="4" t="s">
        <v>1138</v>
      </c>
      <c r="D835" s="4" t="s">
        <v>2262</v>
      </c>
      <c r="E835" s="4" t="s">
        <v>1140</v>
      </c>
      <c r="F835" s="7">
        <v>1125</v>
      </c>
      <c r="G835" s="7">
        <v>1125</v>
      </c>
      <c r="H835" s="7">
        <v>0</v>
      </c>
    </row>
    <row r="836" spans="1:8" x14ac:dyDescent="0.25">
      <c r="A836" s="6">
        <v>42900</v>
      </c>
      <c r="B836" s="4" t="s">
        <v>901</v>
      </c>
      <c r="C836" s="4" t="s">
        <v>1138</v>
      </c>
      <c r="D836" s="4" t="s">
        <v>2262</v>
      </c>
      <c r="E836" s="4" t="s">
        <v>1140</v>
      </c>
      <c r="F836" s="7">
        <v>10173.15</v>
      </c>
      <c r="G836" s="7">
        <v>10173.15</v>
      </c>
      <c r="H836" s="7">
        <v>0</v>
      </c>
    </row>
    <row r="837" spans="1:8" x14ac:dyDescent="0.25">
      <c r="A837" s="6">
        <v>42900</v>
      </c>
      <c r="B837" s="4" t="s">
        <v>635</v>
      </c>
      <c r="C837" s="4" t="s">
        <v>1138</v>
      </c>
      <c r="D837" s="4" t="s">
        <v>2263</v>
      </c>
      <c r="E837" s="4" t="s">
        <v>1140</v>
      </c>
      <c r="F837" s="7">
        <v>-479.15</v>
      </c>
      <c r="G837" s="7">
        <v>-479.15</v>
      </c>
      <c r="H837" s="7">
        <v>0</v>
      </c>
    </row>
    <row r="838" spans="1:8" x14ac:dyDescent="0.25">
      <c r="A838" s="6">
        <v>42900</v>
      </c>
      <c r="B838" s="4" t="s">
        <v>1012</v>
      </c>
      <c r="C838" s="4" t="s">
        <v>1138</v>
      </c>
      <c r="D838" s="4" t="s">
        <v>2264</v>
      </c>
      <c r="E838" s="4" t="s">
        <v>1140</v>
      </c>
      <c r="F838" s="7">
        <v>1067</v>
      </c>
      <c r="G838" s="7">
        <v>1067</v>
      </c>
      <c r="H838" s="7">
        <v>0</v>
      </c>
    </row>
    <row r="839" spans="1:8" x14ac:dyDescent="0.25">
      <c r="A839" s="6">
        <v>42900</v>
      </c>
      <c r="B839" s="4" t="s">
        <v>853</v>
      </c>
      <c r="C839" s="4" t="s">
        <v>1138</v>
      </c>
      <c r="D839" s="4" t="s">
        <v>2265</v>
      </c>
      <c r="E839" s="4" t="s">
        <v>1140</v>
      </c>
      <c r="F839" s="7">
        <v>4797</v>
      </c>
      <c r="G839" s="7">
        <v>4797</v>
      </c>
      <c r="H839" s="7">
        <v>0</v>
      </c>
    </row>
    <row r="840" spans="1:8" x14ac:dyDescent="0.25">
      <c r="A840" s="6">
        <v>42900</v>
      </c>
      <c r="B840" s="4" t="s">
        <v>652</v>
      </c>
      <c r="C840" s="4" t="s">
        <v>1138</v>
      </c>
      <c r="D840" s="4" t="s">
        <v>2266</v>
      </c>
      <c r="E840" s="4" t="s">
        <v>1140</v>
      </c>
      <c r="F840" s="7">
        <v>-369</v>
      </c>
      <c r="G840" s="7">
        <v>-369</v>
      </c>
      <c r="H840" s="7">
        <v>0</v>
      </c>
    </row>
    <row r="841" spans="1:8" x14ac:dyDescent="0.25">
      <c r="A841" s="6">
        <v>42900</v>
      </c>
      <c r="B841" s="4" t="s">
        <v>917</v>
      </c>
      <c r="C841" s="4" t="s">
        <v>1138</v>
      </c>
      <c r="D841" s="4" t="s">
        <v>2267</v>
      </c>
      <c r="E841" s="4" t="s">
        <v>1140</v>
      </c>
      <c r="F841" s="7">
        <v>2550</v>
      </c>
      <c r="G841" s="7">
        <v>2550</v>
      </c>
      <c r="H841" s="7">
        <v>0</v>
      </c>
    </row>
    <row r="842" spans="1:8" x14ac:dyDescent="0.25">
      <c r="A842" s="6">
        <v>42900</v>
      </c>
      <c r="B842" s="4" t="s">
        <v>917</v>
      </c>
      <c r="C842" s="4" t="s">
        <v>1138</v>
      </c>
      <c r="D842" s="4" t="s">
        <v>2267</v>
      </c>
      <c r="E842" s="4" t="s">
        <v>1140</v>
      </c>
      <c r="F842" s="7">
        <v>4310.3500000000004</v>
      </c>
      <c r="G842" s="7">
        <v>4310.3500000000004</v>
      </c>
      <c r="H842" s="7">
        <v>0</v>
      </c>
    </row>
    <row r="843" spans="1:8" x14ac:dyDescent="0.25">
      <c r="A843" s="6">
        <v>42901</v>
      </c>
      <c r="B843" s="4" t="s">
        <v>2268</v>
      </c>
      <c r="C843" s="4" t="s">
        <v>1138</v>
      </c>
      <c r="D843" s="4" t="s">
        <v>2269</v>
      </c>
      <c r="E843" s="4" t="s">
        <v>1140</v>
      </c>
      <c r="F843" s="7">
        <v>-1890</v>
      </c>
      <c r="G843" s="7">
        <v>-1890</v>
      </c>
      <c r="H843" s="7">
        <v>0</v>
      </c>
    </row>
    <row r="844" spans="1:8" x14ac:dyDescent="0.25">
      <c r="A844" s="6">
        <v>42901</v>
      </c>
      <c r="B844" s="4" t="s">
        <v>2268</v>
      </c>
      <c r="C844" s="4" t="s">
        <v>1138</v>
      </c>
      <c r="D844" s="4" t="s">
        <v>2269</v>
      </c>
      <c r="E844" s="4" t="s">
        <v>1140</v>
      </c>
      <c r="F844" s="7">
        <v>-246</v>
      </c>
      <c r="G844" s="7">
        <v>-246</v>
      </c>
      <c r="H844" s="7">
        <v>0</v>
      </c>
    </row>
    <row r="845" spans="1:8" x14ac:dyDescent="0.25">
      <c r="A845" s="6">
        <v>42901</v>
      </c>
      <c r="B845" s="4" t="s">
        <v>2270</v>
      </c>
      <c r="C845" s="4" t="s">
        <v>1138</v>
      </c>
      <c r="D845" s="4" t="s">
        <v>2271</v>
      </c>
      <c r="E845" s="4" t="s">
        <v>1140</v>
      </c>
      <c r="F845" s="7">
        <v>-2359.04</v>
      </c>
      <c r="G845" s="7">
        <v>-2359.04</v>
      </c>
      <c r="H845" s="7">
        <v>0</v>
      </c>
    </row>
    <row r="846" spans="1:8" x14ac:dyDescent="0.25">
      <c r="A846" s="6">
        <v>42901</v>
      </c>
      <c r="B846" s="4" t="s">
        <v>2272</v>
      </c>
      <c r="C846" s="4" t="s">
        <v>1138</v>
      </c>
      <c r="D846" s="4" t="s">
        <v>2273</v>
      </c>
      <c r="E846" s="4" t="s">
        <v>1140</v>
      </c>
      <c r="F846" s="7">
        <v>-4310.3500000000004</v>
      </c>
      <c r="G846" s="7">
        <v>-4310.3500000000004</v>
      </c>
      <c r="H846" s="7">
        <v>0</v>
      </c>
    </row>
    <row r="847" spans="1:8" x14ac:dyDescent="0.25">
      <c r="A847" s="6">
        <v>42901</v>
      </c>
      <c r="B847" s="4" t="s">
        <v>2272</v>
      </c>
      <c r="C847" s="4" t="s">
        <v>1138</v>
      </c>
      <c r="D847" s="4" t="s">
        <v>2273</v>
      </c>
      <c r="E847" s="4" t="s">
        <v>1140</v>
      </c>
      <c r="F847" s="7">
        <v>-2550</v>
      </c>
      <c r="G847" s="7">
        <v>-2550</v>
      </c>
      <c r="H847" s="7">
        <v>0</v>
      </c>
    </row>
    <row r="848" spans="1:8" x14ac:dyDescent="0.25">
      <c r="A848" s="6">
        <v>42901</v>
      </c>
      <c r="B848" s="4" t="s">
        <v>2274</v>
      </c>
      <c r="C848" s="4" t="s">
        <v>1138</v>
      </c>
      <c r="D848" s="4" t="s">
        <v>2275</v>
      </c>
      <c r="E848" s="4" t="s">
        <v>1140</v>
      </c>
      <c r="F848" s="7">
        <v>-4428</v>
      </c>
      <c r="G848" s="7">
        <v>-4428</v>
      </c>
      <c r="H848" s="7">
        <v>0</v>
      </c>
    </row>
    <row r="849" spans="1:8" x14ac:dyDescent="0.25">
      <c r="A849" s="6">
        <v>42901</v>
      </c>
      <c r="B849" s="4" t="s">
        <v>2276</v>
      </c>
      <c r="C849" s="4" t="s">
        <v>1138</v>
      </c>
      <c r="D849" s="4" t="s">
        <v>2277</v>
      </c>
      <c r="E849" s="4" t="s">
        <v>1140</v>
      </c>
      <c r="F849" s="7">
        <v>-60</v>
      </c>
      <c r="G849" s="7">
        <v>-60</v>
      </c>
      <c r="H849" s="7">
        <v>0</v>
      </c>
    </row>
    <row r="850" spans="1:8" x14ac:dyDescent="0.25">
      <c r="A850" s="6">
        <v>42901</v>
      </c>
      <c r="B850" s="4" t="s">
        <v>2278</v>
      </c>
      <c r="C850" s="4" t="s">
        <v>1138</v>
      </c>
      <c r="D850" s="4" t="s">
        <v>2279</v>
      </c>
      <c r="E850" s="4" t="s">
        <v>1140</v>
      </c>
      <c r="F850" s="7">
        <v>-9694</v>
      </c>
      <c r="G850" s="7">
        <v>-9694</v>
      </c>
      <c r="H850" s="7">
        <v>0</v>
      </c>
    </row>
    <row r="851" spans="1:8" x14ac:dyDescent="0.25">
      <c r="A851" s="6">
        <v>42901</v>
      </c>
      <c r="B851" s="4" t="s">
        <v>2278</v>
      </c>
      <c r="C851" s="4" t="s">
        <v>1138</v>
      </c>
      <c r="D851" s="4" t="s">
        <v>2279</v>
      </c>
      <c r="E851" s="4" t="s">
        <v>1140</v>
      </c>
      <c r="F851" s="7">
        <v>-1125</v>
      </c>
      <c r="G851" s="7">
        <v>-1125</v>
      </c>
      <c r="H851" s="7">
        <v>0</v>
      </c>
    </row>
    <row r="852" spans="1:8" x14ac:dyDescent="0.25">
      <c r="A852" s="6">
        <v>42901</v>
      </c>
      <c r="B852" s="4" t="s">
        <v>732</v>
      </c>
      <c r="C852" s="4" t="s">
        <v>1138</v>
      </c>
      <c r="D852" s="4" t="s">
        <v>2280</v>
      </c>
      <c r="E852" s="4" t="s">
        <v>1140</v>
      </c>
      <c r="F852" s="7">
        <v>246</v>
      </c>
      <c r="G852" s="7">
        <v>246</v>
      </c>
      <c r="H852" s="7">
        <v>0</v>
      </c>
    </row>
    <row r="853" spans="1:8" x14ac:dyDescent="0.25">
      <c r="A853" s="6">
        <v>42901</v>
      </c>
      <c r="B853" s="4" t="s">
        <v>732</v>
      </c>
      <c r="C853" s="4" t="s">
        <v>1138</v>
      </c>
      <c r="D853" s="4" t="s">
        <v>2280</v>
      </c>
      <c r="E853" s="4" t="s">
        <v>1140</v>
      </c>
      <c r="F853" s="7">
        <v>1890</v>
      </c>
      <c r="G853" s="7">
        <v>1890</v>
      </c>
      <c r="H853" s="7">
        <v>0</v>
      </c>
    </row>
    <row r="854" spans="1:8" x14ac:dyDescent="0.25">
      <c r="A854" s="6">
        <v>42901</v>
      </c>
      <c r="B854" s="4" t="s">
        <v>662</v>
      </c>
      <c r="C854" s="4" t="s">
        <v>1138</v>
      </c>
      <c r="D854" s="4" t="s">
        <v>2281</v>
      </c>
      <c r="E854" s="4" t="s">
        <v>1140</v>
      </c>
      <c r="F854" s="7">
        <v>120</v>
      </c>
      <c r="G854" s="7">
        <v>120</v>
      </c>
      <c r="H854" s="7">
        <v>0</v>
      </c>
    </row>
    <row r="855" spans="1:8" x14ac:dyDescent="0.25">
      <c r="A855" s="6">
        <v>42901</v>
      </c>
      <c r="B855" s="4" t="s">
        <v>662</v>
      </c>
      <c r="C855" s="4" t="s">
        <v>1138</v>
      </c>
      <c r="D855" s="4" t="s">
        <v>2281</v>
      </c>
      <c r="E855" s="4" t="s">
        <v>1140</v>
      </c>
      <c r="F855" s="7">
        <v>827.78</v>
      </c>
      <c r="G855" s="7">
        <v>827.78</v>
      </c>
      <c r="H855" s="7">
        <v>0</v>
      </c>
    </row>
    <row r="856" spans="1:8" x14ac:dyDescent="0.25">
      <c r="A856" s="6">
        <v>42902</v>
      </c>
      <c r="B856" s="4" t="s">
        <v>2282</v>
      </c>
      <c r="C856" s="4" t="s">
        <v>1138</v>
      </c>
      <c r="D856" s="4" t="s">
        <v>2283</v>
      </c>
      <c r="E856" s="4" t="s">
        <v>1140</v>
      </c>
      <c r="F856" s="7">
        <v>-8301.15</v>
      </c>
      <c r="G856" s="7">
        <v>-8301.15</v>
      </c>
      <c r="H856" s="7">
        <v>0</v>
      </c>
    </row>
    <row r="857" spans="1:8" x14ac:dyDescent="0.25">
      <c r="A857" s="6">
        <v>42902</v>
      </c>
      <c r="B857" s="4" t="s">
        <v>2284</v>
      </c>
      <c r="C857" s="4" t="s">
        <v>1138</v>
      </c>
      <c r="D857" s="4" t="s">
        <v>2285</v>
      </c>
      <c r="E857" s="4" t="s">
        <v>1140</v>
      </c>
      <c r="F857" s="7">
        <v>-1881</v>
      </c>
      <c r="G857" s="7">
        <v>-1881</v>
      </c>
      <c r="H857" s="7">
        <v>0</v>
      </c>
    </row>
    <row r="858" spans="1:8" x14ac:dyDescent="0.25">
      <c r="A858" s="6">
        <v>42902</v>
      </c>
      <c r="B858" s="4" t="s">
        <v>2286</v>
      </c>
      <c r="C858" s="4" t="s">
        <v>1138</v>
      </c>
      <c r="D858" s="4" t="s">
        <v>2287</v>
      </c>
      <c r="E858" s="4" t="s">
        <v>1140</v>
      </c>
      <c r="F858" s="7">
        <v>-25375</v>
      </c>
      <c r="G858" s="7">
        <v>-25375</v>
      </c>
      <c r="H858" s="7">
        <v>0</v>
      </c>
    </row>
    <row r="859" spans="1:8" x14ac:dyDescent="0.25">
      <c r="A859" s="6">
        <v>42902</v>
      </c>
      <c r="B859" s="4" t="s">
        <v>2286</v>
      </c>
      <c r="C859" s="4" t="s">
        <v>1138</v>
      </c>
      <c r="D859" s="4" t="s">
        <v>2287</v>
      </c>
      <c r="E859" s="4" t="s">
        <v>1140</v>
      </c>
      <c r="F859" s="7">
        <v>-1475</v>
      </c>
      <c r="G859" s="7">
        <v>-1475</v>
      </c>
      <c r="H859" s="7">
        <v>0</v>
      </c>
    </row>
    <row r="860" spans="1:8" x14ac:dyDescent="0.25">
      <c r="A860" s="6">
        <v>42902</v>
      </c>
      <c r="B860" s="4" t="s">
        <v>2288</v>
      </c>
      <c r="C860" s="4" t="s">
        <v>1138</v>
      </c>
      <c r="D860" s="4" t="s">
        <v>2289</v>
      </c>
      <c r="E860" s="4" t="s">
        <v>1140</v>
      </c>
      <c r="F860" s="7">
        <v>-2134</v>
      </c>
      <c r="G860" s="7">
        <v>-2134</v>
      </c>
      <c r="H860" s="7">
        <v>0</v>
      </c>
    </row>
    <row r="861" spans="1:8" x14ac:dyDescent="0.25">
      <c r="A861" s="6">
        <v>42902</v>
      </c>
      <c r="B861" s="4" t="s">
        <v>2290</v>
      </c>
      <c r="C861" s="4" t="s">
        <v>1138</v>
      </c>
      <c r="D861" s="4" t="s">
        <v>2291</v>
      </c>
      <c r="E861" s="4" t="s">
        <v>1140</v>
      </c>
      <c r="F861" s="7">
        <v>-155704.88</v>
      </c>
      <c r="G861" s="7">
        <v>-155704.88</v>
      </c>
      <c r="H861" s="7">
        <v>0</v>
      </c>
    </row>
    <row r="862" spans="1:8" x14ac:dyDescent="0.25">
      <c r="A862" s="6">
        <v>42902</v>
      </c>
      <c r="B862" s="4" t="s">
        <v>2292</v>
      </c>
      <c r="C862" s="4" t="s">
        <v>1138</v>
      </c>
      <c r="D862" s="4" t="s">
        <v>2293</v>
      </c>
      <c r="E862" s="4" t="s">
        <v>1140</v>
      </c>
      <c r="F862" s="7">
        <v>-1125</v>
      </c>
      <c r="G862" s="7">
        <v>-1125</v>
      </c>
      <c r="H862" s="7">
        <v>0</v>
      </c>
    </row>
    <row r="863" spans="1:8" x14ac:dyDescent="0.25">
      <c r="A863" s="6">
        <v>42902</v>
      </c>
      <c r="B863" s="4" t="s">
        <v>2294</v>
      </c>
      <c r="C863" s="4" t="s">
        <v>1138</v>
      </c>
      <c r="D863" s="4" t="s">
        <v>2295</v>
      </c>
      <c r="E863" s="4" t="s">
        <v>1140</v>
      </c>
      <c r="F863" s="7">
        <v>-22933.129999999997</v>
      </c>
      <c r="G863" s="7">
        <v>-22933.129999999997</v>
      </c>
      <c r="H863" s="7">
        <v>0</v>
      </c>
    </row>
    <row r="864" spans="1:8" x14ac:dyDescent="0.25">
      <c r="A864" s="6">
        <v>42902</v>
      </c>
      <c r="B864" s="4" t="s">
        <v>624</v>
      </c>
      <c r="C864" s="4" t="s">
        <v>1138</v>
      </c>
      <c r="D864" s="4" t="s">
        <v>2296</v>
      </c>
      <c r="E864" s="4" t="s">
        <v>1140</v>
      </c>
      <c r="F864" s="7">
        <v>-2164.5</v>
      </c>
      <c r="G864" s="7">
        <v>-2164.5</v>
      </c>
      <c r="H864" s="7">
        <v>0</v>
      </c>
    </row>
    <row r="865" spans="1:8" x14ac:dyDescent="0.25">
      <c r="A865" s="6">
        <v>42902</v>
      </c>
      <c r="B865" s="4" t="s">
        <v>625</v>
      </c>
      <c r="C865" s="4" t="s">
        <v>1138</v>
      </c>
      <c r="D865" s="4" t="s">
        <v>2297</v>
      </c>
      <c r="E865" s="4" t="s">
        <v>1140</v>
      </c>
      <c r="F865" s="7">
        <v>-10865.42</v>
      </c>
      <c r="G865" s="7">
        <v>-10865.42</v>
      </c>
      <c r="H865" s="7">
        <v>0</v>
      </c>
    </row>
    <row r="866" spans="1:8" x14ac:dyDescent="0.25">
      <c r="A866" s="6">
        <v>42902</v>
      </c>
      <c r="B866" s="4" t="s">
        <v>615</v>
      </c>
      <c r="C866" s="4" t="s">
        <v>1138</v>
      </c>
      <c r="D866" s="4" t="s">
        <v>2298</v>
      </c>
      <c r="E866" s="4" t="s">
        <v>1140</v>
      </c>
      <c r="F866" s="7">
        <v>-2383.5</v>
      </c>
      <c r="G866" s="7">
        <v>-2383.5</v>
      </c>
      <c r="H866" s="7">
        <v>0</v>
      </c>
    </row>
    <row r="867" spans="1:8" x14ac:dyDescent="0.25">
      <c r="A867" s="6">
        <v>42902</v>
      </c>
      <c r="B867" s="4" t="s">
        <v>632</v>
      </c>
      <c r="C867" s="4" t="s">
        <v>1138</v>
      </c>
      <c r="D867" s="4" t="s">
        <v>2299</v>
      </c>
      <c r="E867" s="4" t="s">
        <v>1140</v>
      </c>
      <c r="F867" s="7">
        <v>-885.5</v>
      </c>
      <c r="G867" s="7">
        <v>-885.5</v>
      </c>
      <c r="H867" s="7">
        <v>0</v>
      </c>
    </row>
    <row r="868" spans="1:8" x14ac:dyDescent="0.25">
      <c r="A868" s="6">
        <v>42902</v>
      </c>
      <c r="B868" s="4" t="s">
        <v>930</v>
      </c>
      <c r="C868" s="4" t="s">
        <v>1138</v>
      </c>
      <c r="D868" s="4" t="s">
        <v>2300</v>
      </c>
      <c r="E868" s="4" t="s">
        <v>1140</v>
      </c>
      <c r="F868" s="7">
        <v>1125</v>
      </c>
      <c r="G868" s="7">
        <v>1125</v>
      </c>
      <c r="H868" s="7">
        <v>0</v>
      </c>
    </row>
    <row r="869" spans="1:8" x14ac:dyDescent="0.25">
      <c r="A869" s="6">
        <v>42902</v>
      </c>
      <c r="B869" s="4" t="s">
        <v>930</v>
      </c>
      <c r="C869" s="4" t="s">
        <v>1138</v>
      </c>
      <c r="D869" s="4" t="s">
        <v>2300</v>
      </c>
      <c r="E869" s="4" t="s">
        <v>1140</v>
      </c>
      <c r="F869" s="7">
        <v>23363.439999999999</v>
      </c>
      <c r="G869" s="7">
        <v>23363.439999999999</v>
      </c>
      <c r="H869" s="7">
        <v>0</v>
      </c>
    </row>
    <row r="870" spans="1:8" x14ac:dyDescent="0.25">
      <c r="A870" s="6">
        <v>42902</v>
      </c>
      <c r="B870" s="4" t="s">
        <v>626</v>
      </c>
      <c r="C870" s="4" t="s">
        <v>1138</v>
      </c>
      <c r="D870" s="4" t="s">
        <v>2301</v>
      </c>
      <c r="E870" s="4" t="s">
        <v>1140</v>
      </c>
      <c r="F870" s="7">
        <v>-987.18999999999994</v>
      </c>
      <c r="G870" s="7">
        <v>-987.18999999999994</v>
      </c>
      <c r="H870" s="7">
        <v>0</v>
      </c>
    </row>
    <row r="871" spans="1:8" x14ac:dyDescent="0.25">
      <c r="A871" s="6">
        <v>42902</v>
      </c>
      <c r="B871" s="4" t="s">
        <v>922</v>
      </c>
      <c r="C871" s="4" t="s">
        <v>1138</v>
      </c>
      <c r="D871" s="4" t="s">
        <v>2302</v>
      </c>
      <c r="E871" s="4" t="s">
        <v>1140</v>
      </c>
      <c r="F871" s="7">
        <v>556.88</v>
      </c>
      <c r="G871" s="7">
        <v>556.88</v>
      </c>
      <c r="H871" s="7">
        <v>0</v>
      </c>
    </row>
    <row r="872" spans="1:8" x14ac:dyDescent="0.25">
      <c r="A872" s="6">
        <v>42902</v>
      </c>
      <c r="B872" s="4" t="s">
        <v>994</v>
      </c>
      <c r="C872" s="4" t="s">
        <v>1138</v>
      </c>
      <c r="D872" s="4" t="s">
        <v>2303</v>
      </c>
      <c r="E872" s="4" t="s">
        <v>1140</v>
      </c>
      <c r="F872" s="7">
        <v>1881</v>
      </c>
      <c r="G872" s="7">
        <v>1881</v>
      </c>
      <c r="H872" s="7">
        <v>0</v>
      </c>
    </row>
    <row r="873" spans="1:8" x14ac:dyDescent="0.25">
      <c r="A873" s="6">
        <v>42906</v>
      </c>
      <c r="B873" s="4" t="s">
        <v>2304</v>
      </c>
      <c r="C873" s="4" t="s">
        <v>1138</v>
      </c>
      <c r="D873" s="4" t="s">
        <v>2305</v>
      </c>
      <c r="E873" s="4" t="s">
        <v>1140</v>
      </c>
      <c r="F873" s="7">
        <v>-11348.880000000001</v>
      </c>
      <c r="G873" s="7">
        <v>-11348.880000000001</v>
      </c>
      <c r="H873" s="7">
        <v>0</v>
      </c>
    </row>
    <row r="874" spans="1:8" x14ac:dyDescent="0.25">
      <c r="A874" s="6">
        <v>42906</v>
      </c>
      <c r="B874" s="4" t="s">
        <v>2306</v>
      </c>
      <c r="C874" s="4" t="s">
        <v>1138</v>
      </c>
      <c r="D874" s="4" t="s">
        <v>2307</v>
      </c>
      <c r="E874" s="4" t="s">
        <v>1140</v>
      </c>
      <c r="F874" s="7">
        <v>-900</v>
      </c>
      <c r="G874" s="7">
        <v>-900</v>
      </c>
      <c r="H874" s="7">
        <v>0</v>
      </c>
    </row>
    <row r="875" spans="1:8" x14ac:dyDescent="0.25">
      <c r="A875" s="6">
        <v>42906</v>
      </c>
      <c r="B875" s="4" t="s">
        <v>2308</v>
      </c>
      <c r="C875" s="4" t="s">
        <v>1138</v>
      </c>
      <c r="D875" s="4" t="s">
        <v>2309</v>
      </c>
      <c r="E875" s="4" t="s">
        <v>1140</v>
      </c>
      <c r="F875" s="7">
        <v>-827.78</v>
      </c>
      <c r="G875" s="7">
        <v>-827.78</v>
      </c>
      <c r="H875" s="7">
        <v>0</v>
      </c>
    </row>
    <row r="876" spans="1:8" x14ac:dyDescent="0.25">
      <c r="A876" s="6">
        <v>42906</v>
      </c>
      <c r="B876" s="4" t="s">
        <v>2308</v>
      </c>
      <c r="C876" s="4" t="s">
        <v>1138</v>
      </c>
      <c r="D876" s="4" t="s">
        <v>2309</v>
      </c>
      <c r="E876" s="4" t="s">
        <v>1140</v>
      </c>
      <c r="F876" s="7">
        <v>-120</v>
      </c>
      <c r="G876" s="7">
        <v>-120</v>
      </c>
      <c r="H876" s="7">
        <v>0</v>
      </c>
    </row>
    <row r="877" spans="1:8" x14ac:dyDescent="0.25">
      <c r="A877" s="6">
        <v>42906</v>
      </c>
      <c r="B877" s="4" t="s">
        <v>1011</v>
      </c>
      <c r="C877" s="4" t="s">
        <v>1138</v>
      </c>
      <c r="D877" s="4" t="s">
        <v>2310</v>
      </c>
      <c r="E877" s="4" t="s">
        <v>1140</v>
      </c>
      <c r="F877" s="7">
        <v>2580.1999999999998</v>
      </c>
      <c r="G877" s="7">
        <v>2580.1999999999998</v>
      </c>
      <c r="H877" s="7">
        <v>0</v>
      </c>
    </row>
    <row r="878" spans="1:8" x14ac:dyDescent="0.25">
      <c r="A878" s="6">
        <v>42906</v>
      </c>
      <c r="B878" s="4" t="s">
        <v>1013</v>
      </c>
      <c r="C878" s="4" t="s">
        <v>1138</v>
      </c>
      <c r="D878" s="4" t="s">
        <v>2311</v>
      </c>
      <c r="E878" s="4" t="s">
        <v>1140</v>
      </c>
      <c r="F878" s="7">
        <v>2934.25</v>
      </c>
      <c r="G878" s="7">
        <v>2934.25</v>
      </c>
      <c r="H878" s="7">
        <v>0</v>
      </c>
    </row>
    <row r="879" spans="1:8" x14ac:dyDescent="0.25">
      <c r="A879" s="6">
        <v>42906</v>
      </c>
      <c r="B879" s="4" t="s">
        <v>970</v>
      </c>
      <c r="C879" s="4" t="s">
        <v>1138</v>
      </c>
      <c r="D879" s="4" t="s">
        <v>2312</v>
      </c>
      <c r="E879" s="4" t="s">
        <v>1140</v>
      </c>
      <c r="F879" s="7">
        <v>11348.880000000001</v>
      </c>
      <c r="G879" s="7">
        <v>11348.880000000001</v>
      </c>
      <c r="H879" s="7">
        <v>0</v>
      </c>
    </row>
    <row r="880" spans="1:8" x14ac:dyDescent="0.25">
      <c r="A880" s="6">
        <v>42906</v>
      </c>
      <c r="B880" s="4" t="s">
        <v>665</v>
      </c>
      <c r="C880" s="4" t="s">
        <v>1138</v>
      </c>
      <c r="D880" s="4" t="s">
        <v>2313</v>
      </c>
      <c r="E880" s="4" t="s">
        <v>1140</v>
      </c>
      <c r="F880" s="7">
        <v>900</v>
      </c>
      <c r="G880" s="7">
        <v>900</v>
      </c>
      <c r="H880" s="7">
        <v>0</v>
      </c>
    </row>
    <row r="881" spans="1:8" x14ac:dyDescent="0.25">
      <c r="A881" s="6">
        <v>42906</v>
      </c>
      <c r="B881" s="4" t="s">
        <v>813</v>
      </c>
      <c r="C881" s="4" t="s">
        <v>1138</v>
      </c>
      <c r="D881" s="4" t="s">
        <v>2314</v>
      </c>
      <c r="E881" s="4" t="s">
        <v>1140</v>
      </c>
      <c r="F881" s="7">
        <v>275.03000000000003</v>
      </c>
      <c r="G881" s="7">
        <v>275.03000000000003</v>
      </c>
      <c r="H881" s="7">
        <v>0</v>
      </c>
    </row>
    <row r="882" spans="1:8" x14ac:dyDescent="0.25">
      <c r="A882" s="6">
        <v>42907</v>
      </c>
      <c r="B882" s="4" t="s">
        <v>2315</v>
      </c>
      <c r="C882" s="4" t="s">
        <v>1138</v>
      </c>
      <c r="D882" s="4" t="s">
        <v>2316</v>
      </c>
      <c r="E882" s="4" t="s">
        <v>1140</v>
      </c>
      <c r="F882" s="7">
        <v>-277.88</v>
      </c>
      <c r="G882" s="7">
        <v>-277.88</v>
      </c>
      <c r="H882" s="7">
        <v>0</v>
      </c>
    </row>
    <row r="883" spans="1:8" x14ac:dyDescent="0.25">
      <c r="A883" s="6">
        <v>42907</v>
      </c>
      <c r="B883" s="4" t="s">
        <v>1017</v>
      </c>
      <c r="C883" s="4" t="s">
        <v>1138</v>
      </c>
      <c r="D883" s="4" t="s">
        <v>2317</v>
      </c>
      <c r="E883" s="4" t="s">
        <v>1140</v>
      </c>
      <c r="F883" s="7">
        <v>50</v>
      </c>
      <c r="G883" s="7">
        <v>50</v>
      </c>
      <c r="H883" s="7">
        <v>0</v>
      </c>
    </row>
    <row r="884" spans="1:8" x14ac:dyDescent="0.25">
      <c r="A884" s="6">
        <v>42907</v>
      </c>
      <c r="B884" s="4" t="s">
        <v>1017</v>
      </c>
      <c r="C884" s="4" t="s">
        <v>1138</v>
      </c>
      <c r="D884" s="4" t="s">
        <v>2317</v>
      </c>
      <c r="E884" s="4" t="s">
        <v>1140</v>
      </c>
      <c r="F884" s="7">
        <v>281.3</v>
      </c>
      <c r="G884" s="7">
        <v>281.3</v>
      </c>
      <c r="H884" s="7">
        <v>0</v>
      </c>
    </row>
    <row r="885" spans="1:8" x14ac:dyDescent="0.25">
      <c r="A885" s="6">
        <v>42907</v>
      </c>
      <c r="B885" s="4" t="s">
        <v>1021</v>
      </c>
      <c r="C885" s="4" t="s">
        <v>1138</v>
      </c>
      <c r="D885" s="4" t="s">
        <v>2318</v>
      </c>
      <c r="E885" s="4" t="s">
        <v>1140</v>
      </c>
      <c r="F885" s="7">
        <v>1503.5</v>
      </c>
      <c r="G885" s="7">
        <v>1503.5</v>
      </c>
      <c r="H885" s="7">
        <v>0</v>
      </c>
    </row>
    <row r="886" spans="1:8" x14ac:dyDescent="0.25">
      <c r="A886" s="6">
        <v>42907</v>
      </c>
      <c r="B886" s="4" t="s">
        <v>1020</v>
      </c>
      <c r="C886" s="4" t="s">
        <v>1138</v>
      </c>
      <c r="D886" s="4" t="s">
        <v>2319</v>
      </c>
      <c r="E886" s="4" t="s">
        <v>1140</v>
      </c>
      <c r="F886" s="7">
        <v>3734.5</v>
      </c>
      <c r="G886" s="7">
        <v>3734.5</v>
      </c>
      <c r="H886" s="7">
        <v>0</v>
      </c>
    </row>
    <row r="887" spans="1:8" x14ac:dyDescent="0.25">
      <c r="A887" s="6">
        <v>42909</v>
      </c>
      <c r="B887" s="4" t="s">
        <v>2320</v>
      </c>
      <c r="C887" s="4" t="s">
        <v>1138</v>
      </c>
      <c r="D887" s="4" t="s">
        <v>2321</v>
      </c>
      <c r="E887" s="4" t="s">
        <v>1140</v>
      </c>
      <c r="F887" s="7">
        <v>3175</v>
      </c>
      <c r="G887" s="7">
        <v>3175</v>
      </c>
      <c r="H887" s="7">
        <v>0</v>
      </c>
    </row>
    <row r="888" spans="1:8" x14ac:dyDescent="0.25">
      <c r="A888" s="6">
        <v>42909</v>
      </c>
      <c r="B888" s="4" t="s">
        <v>2320</v>
      </c>
      <c r="C888" s="4" t="s">
        <v>1138</v>
      </c>
      <c r="D888" s="4" t="s">
        <v>2321</v>
      </c>
      <c r="E888" s="4" t="s">
        <v>1140</v>
      </c>
      <c r="F888" s="7">
        <v>13887.5</v>
      </c>
      <c r="G888" s="7">
        <v>13887.5</v>
      </c>
      <c r="H888" s="7">
        <v>0</v>
      </c>
    </row>
    <row r="889" spans="1:8" x14ac:dyDescent="0.25">
      <c r="A889" s="6">
        <v>42909</v>
      </c>
      <c r="B889" s="4" t="s">
        <v>2322</v>
      </c>
      <c r="C889" s="4" t="s">
        <v>1138</v>
      </c>
      <c r="D889" s="4" t="s">
        <v>2323</v>
      </c>
      <c r="E889" s="4" t="s">
        <v>1140</v>
      </c>
      <c r="F889" s="7">
        <v>-562.38</v>
      </c>
      <c r="G889" s="7">
        <v>-562.38</v>
      </c>
      <c r="H889" s="7">
        <v>0</v>
      </c>
    </row>
    <row r="890" spans="1:8" x14ac:dyDescent="0.25">
      <c r="A890" s="6">
        <v>42909</v>
      </c>
      <c r="B890" s="4" t="s">
        <v>2324</v>
      </c>
      <c r="C890" s="4" t="s">
        <v>1138</v>
      </c>
      <c r="D890" s="4" t="s">
        <v>2325</v>
      </c>
      <c r="E890" s="4" t="s">
        <v>1140</v>
      </c>
      <c r="F890" s="7">
        <v>2897.5</v>
      </c>
      <c r="G890" s="7">
        <v>2897.5</v>
      </c>
      <c r="H890" s="7">
        <v>0</v>
      </c>
    </row>
    <row r="891" spans="1:8" x14ac:dyDescent="0.25">
      <c r="A891" s="6">
        <v>42909</v>
      </c>
      <c r="B891" s="4" t="s">
        <v>2324</v>
      </c>
      <c r="C891" s="4" t="s">
        <v>1138</v>
      </c>
      <c r="D891" s="4" t="s">
        <v>2325</v>
      </c>
      <c r="E891" s="4" t="s">
        <v>1140</v>
      </c>
      <c r="F891" s="7">
        <v>11137.5</v>
      </c>
      <c r="G891" s="7">
        <v>11137.5</v>
      </c>
      <c r="H891" s="7">
        <v>0</v>
      </c>
    </row>
    <row r="892" spans="1:8" x14ac:dyDescent="0.25">
      <c r="A892" s="6">
        <v>42909</v>
      </c>
      <c r="B892" s="4" t="s">
        <v>1104</v>
      </c>
      <c r="C892" s="4" t="s">
        <v>1138</v>
      </c>
      <c r="D892" s="4" t="s">
        <v>2326</v>
      </c>
      <c r="E892" s="4" t="s">
        <v>1140</v>
      </c>
      <c r="F892" s="7">
        <v>1969.1</v>
      </c>
      <c r="G892" s="7">
        <v>1969.1</v>
      </c>
      <c r="H892" s="7">
        <v>0</v>
      </c>
    </row>
    <row r="893" spans="1:8" x14ac:dyDescent="0.25">
      <c r="A893" s="6">
        <v>42909</v>
      </c>
      <c r="B893" s="4" t="s">
        <v>1106</v>
      </c>
      <c r="C893" s="4" t="s">
        <v>1138</v>
      </c>
      <c r="D893" s="4" t="s">
        <v>2327</v>
      </c>
      <c r="E893" s="4" t="s">
        <v>1140</v>
      </c>
      <c r="F893" s="7">
        <v>420</v>
      </c>
      <c r="G893" s="7">
        <v>420</v>
      </c>
      <c r="H893" s="7">
        <v>0</v>
      </c>
    </row>
    <row r="894" spans="1:8" x14ac:dyDescent="0.25">
      <c r="A894" s="6">
        <v>42909</v>
      </c>
      <c r="B894" s="4" t="s">
        <v>1107</v>
      </c>
      <c r="C894" s="4" t="s">
        <v>1138</v>
      </c>
      <c r="D894" s="4" t="s">
        <v>2328</v>
      </c>
      <c r="E894" s="4" t="s">
        <v>1140</v>
      </c>
      <c r="F894" s="7">
        <v>180</v>
      </c>
      <c r="G894" s="7">
        <v>180</v>
      </c>
      <c r="H894" s="7">
        <v>0</v>
      </c>
    </row>
    <row r="895" spans="1:8" x14ac:dyDescent="0.25">
      <c r="A895" s="6">
        <v>42909</v>
      </c>
      <c r="B895" s="4" t="s">
        <v>1100</v>
      </c>
      <c r="C895" s="4" t="s">
        <v>1138</v>
      </c>
      <c r="D895" s="4" t="s">
        <v>2329</v>
      </c>
      <c r="E895" s="4" t="s">
        <v>1140</v>
      </c>
      <c r="F895" s="7">
        <v>16583.400000000001</v>
      </c>
      <c r="G895" s="7">
        <v>16583.400000000001</v>
      </c>
      <c r="H895" s="7">
        <v>0</v>
      </c>
    </row>
    <row r="896" spans="1:8" x14ac:dyDescent="0.25">
      <c r="A896" s="6">
        <v>42909</v>
      </c>
      <c r="B896" s="4" t="s">
        <v>2330</v>
      </c>
      <c r="C896" s="4" t="s">
        <v>1138</v>
      </c>
      <c r="D896" s="4" t="s">
        <v>2331</v>
      </c>
      <c r="E896" s="4" t="s">
        <v>1140</v>
      </c>
      <c r="F896" s="7">
        <v>-1206.2</v>
      </c>
      <c r="G896" s="7">
        <v>-1206.2</v>
      </c>
      <c r="H896" s="7">
        <v>0</v>
      </c>
    </row>
    <row r="897" spans="1:8" x14ac:dyDescent="0.25">
      <c r="A897" s="6">
        <v>42909</v>
      </c>
      <c r="B897" s="4" t="s">
        <v>1097</v>
      </c>
      <c r="C897" s="4" t="s">
        <v>1138</v>
      </c>
      <c r="D897" s="4" t="s">
        <v>2332</v>
      </c>
      <c r="E897" s="4" t="s">
        <v>1140</v>
      </c>
      <c r="F897" s="7">
        <v>187.5</v>
      </c>
      <c r="G897" s="7">
        <v>187.5</v>
      </c>
      <c r="H897" s="7">
        <v>0</v>
      </c>
    </row>
    <row r="898" spans="1:8" x14ac:dyDescent="0.25">
      <c r="A898" s="6">
        <v>42909</v>
      </c>
      <c r="B898" s="4" t="s">
        <v>1097</v>
      </c>
      <c r="C898" s="4" t="s">
        <v>1138</v>
      </c>
      <c r="D898" s="4" t="s">
        <v>2332</v>
      </c>
      <c r="E898" s="4" t="s">
        <v>1140</v>
      </c>
      <c r="F898" s="7">
        <v>1418.25</v>
      </c>
      <c r="G898" s="7">
        <v>1418.25</v>
      </c>
      <c r="H898" s="7">
        <v>0</v>
      </c>
    </row>
    <row r="899" spans="1:8" x14ac:dyDescent="0.25">
      <c r="A899" s="6">
        <v>42909</v>
      </c>
      <c r="B899" s="4" t="s">
        <v>2333</v>
      </c>
      <c r="C899" s="4" t="s">
        <v>1138</v>
      </c>
      <c r="D899" s="4" t="s">
        <v>2334</v>
      </c>
      <c r="E899" s="4" t="s">
        <v>1140</v>
      </c>
      <c r="F899" s="7">
        <v>-279</v>
      </c>
      <c r="G899" s="7">
        <v>-279</v>
      </c>
      <c r="H899" s="7">
        <v>0</v>
      </c>
    </row>
    <row r="900" spans="1:8" x14ac:dyDescent="0.25">
      <c r="A900" s="6">
        <v>42909</v>
      </c>
      <c r="B900" s="4" t="s">
        <v>2335</v>
      </c>
      <c r="C900" s="4" t="s">
        <v>1138</v>
      </c>
      <c r="D900" s="4" t="s">
        <v>2336</v>
      </c>
      <c r="E900" s="4" t="s">
        <v>1140</v>
      </c>
      <c r="F900" s="7">
        <v>-8811.18</v>
      </c>
      <c r="G900" s="7">
        <v>-8811.18</v>
      </c>
      <c r="H900" s="7">
        <v>0</v>
      </c>
    </row>
    <row r="901" spans="1:8" x14ac:dyDescent="0.25">
      <c r="A901" s="6">
        <v>42909</v>
      </c>
      <c r="B901" s="4" t="s">
        <v>1102</v>
      </c>
      <c r="C901" s="4" t="s">
        <v>1138</v>
      </c>
      <c r="D901" s="4" t="s">
        <v>2337</v>
      </c>
      <c r="E901" s="4" t="s">
        <v>1140</v>
      </c>
      <c r="F901" s="7">
        <v>35</v>
      </c>
      <c r="G901" s="7">
        <v>35</v>
      </c>
      <c r="H901" s="7">
        <v>0</v>
      </c>
    </row>
    <row r="902" spans="1:8" x14ac:dyDescent="0.25">
      <c r="A902" s="6">
        <v>42909</v>
      </c>
      <c r="B902" s="4" t="s">
        <v>1102</v>
      </c>
      <c r="C902" s="4" t="s">
        <v>1138</v>
      </c>
      <c r="D902" s="4" t="s">
        <v>2337</v>
      </c>
      <c r="E902" s="4" t="s">
        <v>1140</v>
      </c>
      <c r="F902" s="7">
        <v>192</v>
      </c>
      <c r="G902" s="7">
        <v>192</v>
      </c>
      <c r="H902" s="7">
        <v>0</v>
      </c>
    </row>
    <row r="903" spans="1:8" x14ac:dyDescent="0.25">
      <c r="A903" s="6">
        <v>42909</v>
      </c>
      <c r="B903" s="4" t="s">
        <v>1110</v>
      </c>
      <c r="C903" s="4" t="s">
        <v>1138</v>
      </c>
      <c r="D903" s="4" t="s">
        <v>2338</v>
      </c>
      <c r="E903" s="4" t="s">
        <v>1140</v>
      </c>
      <c r="F903" s="7">
        <v>1125</v>
      </c>
      <c r="G903" s="7">
        <v>1125</v>
      </c>
      <c r="H903" s="7">
        <v>0</v>
      </c>
    </row>
    <row r="904" spans="1:8" x14ac:dyDescent="0.25">
      <c r="A904" s="6">
        <v>42909</v>
      </c>
      <c r="B904" s="4" t="s">
        <v>1110</v>
      </c>
      <c r="C904" s="4" t="s">
        <v>1138</v>
      </c>
      <c r="D904" s="4" t="s">
        <v>2338</v>
      </c>
      <c r="E904" s="4" t="s">
        <v>1140</v>
      </c>
      <c r="F904" s="7">
        <v>4574.7</v>
      </c>
      <c r="G904" s="7">
        <v>4574.7</v>
      </c>
      <c r="H904" s="7">
        <v>0</v>
      </c>
    </row>
    <row r="905" spans="1:8" x14ac:dyDescent="0.25">
      <c r="A905" s="6">
        <v>42909</v>
      </c>
      <c r="B905" s="4" t="s">
        <v>1099</v>
      </c>
      <c r="C905" s="4" t="s">
        <v>1138</v>
      </c>
      <c r="D905" s="4" t="s">
        <v>2339</v>
      </c>
      <c r="E905" s="4" t="s">
        <v>1140</v>
      </c>
      <c r="F905" s="7">
        <v>1595</v>
      </c>
      <c r="G905" s="7">
        <v>1595</v>
      </c>
      <c r="H905" s="7">
        <v>0</v>
      </c>
    </row>
    <row r="906" spans="1:8" x14ac:dyDescent="0.25">
      <c r="A906" s="6">
        <v>42909</v>
      </c>
      <c r="B906" s="4" t="s">
        <v>1099</v>
      </c>
      <c r="C906" s="4" t="s">
        <v>1138</v>
      </c>
      <c r="D906" s="4" t="s">
        <v>2339</v>
      </c>
      <c r="E906" s="4" t="s">
        <v>1140</v>
      </c>
      <c r="F906" s="7">
        <v>68861.3</v>
      </c>
      <c r="G906" s="7">
        <v>68861.3</v>
      </c>
      <c r="H906" s="7">
        <v>0</v>
      </c>
    </row>
    <row r="907" spans="1:8" x14ac:dyDescent="0.25">
      <c r="A907" s="6">
        <v>42909</v>
      </c>
      <c r="B907" s="4" t="s">
        <v>1093</v>
      </c>
      <c r="C907" s="4" t="s">
        <v>1138</v>
      </c>
      <c r="D907" s="4" t="s">
        <v>2340</v>
      </c>
      <c r="E907" s="4" t="s">
        <v>1140</v>
      </c>
      <c r="F907" s="7">
        <v>1125</v>
      </c>
      <c r="G907" s="7">
        <v>1125</v>
      </c>
      <c r="H907" s="7">
        <v>0</v>
      </c>
    </row>
    <row r="908" spans="1:8" x14ac:dyDescent="0.25">
      <c r="A908" s="6">
        <v>42909</v>
      </c>
      <c r="B908" s="4" t="s">
        <v>1093</v>
      </c>
      <c r="C908" s="4" t="s">
        <v>1138</v>
      </c>
      <c r="D908" s="4" t="s">
        <v>2340</v>
      </c>
      <c r="E908" s="4" t="s">
        <v>1140</v>
      </c>
      <c r="F908" s="7">
        <v>14069.25</v>
      </c>
      <c r="G908" s="7">
        <v>14069.25</v>
      </c>
      <c r="H908" s="7">
        <v>0</v>
      </c>
    </row>
    <row r="909" spans="1:8" x14ac:dyDescent="0.25">
      <c r="A909" s="6">
        <v>42909</v>
      </c>
      <c r="B909" s="4" t="s">
        <v>2341</v>
      </c>
      <c r="C909" s="4" t="s">
        <v>1138</v>
      </c>
      <c r="D909" s="4" t="s">
        <v>2342</v>
      </c>
      <c r="E909" s="4" t="s">
        <v>1140</v>
      </c>
      <c r="F909" s="7">
        <v>-290.45</v>
      </c>
      <c r="G909" s="7">
        <v>-290.45</v>
      </c>
      <c r="H909" s="7">
        <v>0</v>
      </c>
    </row>
    <row r="910" spans="1:8" x14ac:dyDescent="0.25">
      <c r="A910" s="6">
        <v>42909</v>
      </c>
      <c r="B910" s="4" t="s">
        <v>1094</v>
      </c>
      <c r="C910" s="4" t="s">
        <v>1138</v>
      </c>
      <c r="D910" s="4" t="s">
        <v>2343</v>
      </c>
      <c r="E910" s="4" t="s">
        <v>1140</v>
      </c>
      <c r="F910" s="7">
        <v>1125</v>
      </c>
      <c r="G910" s="7">
        <v>1125</v>
      </c>
      <c r="H910" s="7">
        <v>0</v>
      </c>
    </row>
    <row r="911" spans="1:8" x14ac:dyDescent="0.25">
      <c r="A911" s="6">
        <v>42909</v>
      </c>
      <c r="B911" s="4" t="s">
        <v>1094</v>
      </c>
      <c r="C911" s="4" t="s">
        <v>1138</v>
      </c>
      <c r="D911" s="4" t="s">
        <v>2343</v>
      </c>
      <c r="E911" s="4" t="s">
        <v>1140</v>
      </c>
      <c r="F911" s="7">
        <v>9018.75</v>
      </c>
      <c r="G911" s="7">
        <v>9018.75</v>
      </c>
      <c r="H911" s="7">
        <v>0</v>
      </c>
    </row>
    <row r="912" spans="1:8" x14ac:dyDescent="0.25">
      <c r="A912" s="6">
        <v>42914</v>
      </c>
      <c r="B912" s="4" t="s">
        <v>2344</v>
      </c>
      <c r="C912" s="4" t="s">
        <v>1138</v>
      </c>
      <c r="D912" s="4" t="s">
        <v>2345</v>
      </c>
      <c r="E912" s="4" t="s">
        <v>1140</v>
      </c>
      <c r="F912" s="7">
        <v>-24324.3</v>
      </c>
      <c r="G912" s="7">
        <v>-24324.3</v>
      </c>
      <c r="H912" s="7">
        <v>0</v>
      </c>
    </row>
    <row r="913" spans="1:8" x14ac:dyDescent="0.25">
      <c r="A913" s="6">
        <v>42914</v>
      </c>
      <c r="B913" s="4" t="s">
        <v>2346</v>
      </c>
      <c r="C913" s="4" t="s">
        <v>1138</v>
      </c>
      <c r="D913" s="4" t="s">
        <v>2347</v>
      </c>
      <c r="E913" s="4" t="s">
        <v>1140</v>
      </c>
      <c r="F913" s="7">
        <v>-2934.25</v>
      </c>
      <c r="G913" s="7">
        <v>-2934.25</v>
      </c>
      <c r="H913" s="7">
        <v>0</v>
      </c>
    </row>
    <row r="914" spans="1:8" x14ac:dyDescent="0.25">
      <c r="A914" s="6">
        <v>42914</v>
      </c>
      <c r="B914" s="4" t="s">
        <v>2348</v>
      </c>
      <c r="C914" s="4" t="s">
        <v>1138</v>
      </c>
      <c r="D914" s="4" t="s">
        <v>2349</v>
      </c>
      <c r="E914" s="4" t="s">
        <v>1140</v>
      </c>
      <c r="F914" s="7">
        <v>-2580.1999999999998</v>
      </c>
      <c r="G914" s="7">
        <v>-2580.1999999999998</v>
      </c>
      <c r="H914" s="7">
        <v>0</v>
      </c>
    </row>
    <row r="915" spans="1:8" x14ac:dyDescent="0.25">
      <c r="A915" s="6">
        <v>42914</v>
      </c>
      <c r="B915" s="4" t="s">
        <v>2350</v>
      </c>
      <c r="C915" s="4" t="s">
        <v>1138</v>
      </c>
      <c r="D915" s="4" t="s">
        <v>2351</v>
      </c>
      <c r="E915" s="4" t="s">
        <v>1140</v>
      </c>
      <c r="F915" s="7">
        <v>-13325.12</v>
      </c>
      <c r="G915" s="7">
        <v>-13325.12</v>
      </c>
      <c r="H915" s="7">
        <v>0</v>
      </c>
    </row>
    <row r="916" spans="1:8" x14ac:dyDescent="0.25">
      <c r="A916" s="6">
        <v>42914</v>
      </c>
      <c r="B916" s="4" t="s">
        <v>2350</v>
      </c>
      <c r="C916" s="4" t="s">
        <v>1138</v>
      </c>
      <c r="D916" s="4" t="s">
        <v>2351</v>
      </c>
      <c r="E916" s="4" t="s">
        <v>1140</v>
      </c>
      <c r="F916" s="7">
        <v>-3175</v>
      </c>
      <c r="G916" s="7">
        <v>-3175</v>
      </c>
      <c r="H916" s="7">
        <v>0</v>
      </c>
    </row>
    <row r="917" spans="1:8" x14ac:dyDescent="0.25">
      <c r="A917" s="6">
        <v>42914</v>
      </c>
      <c r="B917" s="4" t="s">
        <v>2352</v>
      </c>
      <c r="C917" s="4" t="s">
        <v>1138</v>
      </c>
      <c r="D917" s="4" t="s">
        <v>2353</v>
      </c>
      <c r="E917" s="4" t="s">
        <v>1140</v>
      </c>
      <c r="F917" s="7">
        <v>-11137.5</v>
      </c>
      <c r="G917" s="7">
        <v>-11137.5</v>
      </c>
      <c r="H917" s="7">
        <v>0</v>
      </c>
    </row>
    <row r="918" spans="1:8" x14ac:dyDescent="0.25">
      <c r="A918" s="6">
        <v>42914</v>
      </c>
      <c r="B918" s="4" t="s">
        <v>2352</v>
      </c>
      <c r="C918" s="4" t="s">
        <v>1138</v>
      </c>
      <c r="D918" s="4" t="s">
        <v>2353</v>
      </c>
      <c r="E918" s="4" t="s">
        <v>1140</v>
      </c>
      <c r="F918" s="7">
        <v>-2897.5</v>
      </c>
      <c r="G918" s="7">
        <v>-2897.5</v>
      </c>
      <c r="H918" s="7">
        <v>0</v>
      </c>
    </row>
    <row r="919" spans="1:8" x14ac:dyDescent="0.25">
      <c r="A919" s="6">
        <v>42914</v>
      </c>
      <c r="B919" s="4" t="s">
        <v>1096</v>
      </c>
      <c r="C919" s="4" t="s">
        <v>1138</v>
      </c>
      <c r="D919" s="4" t="s">
        <v>2354</v>
      </c>
      <c r="E919" s="4" t="s">
        <v>1140</v>
      </c>
      <c r="F919" s="7">
        <v>1615</v>
      </c>
      <c r="G919" s="7">
        <v>1615</v>
      </c>
      <c r="H919" s="7">
        <v>0</v>
      </c>
    </row>
    <row r="920" spans="1:8" x14ac:dyDescent="0.25">
      <c r="A920" s="6">
        <v>42914</v>
      </c>
      <c r="B920" s="4" t="s">
        <v>1096</v>
      </c>
      <c r="C920" s="4" t="s">
        <v>1138</v>
      </c>
      <c r="D920" s="4" t="s">
        <v>2354</v>
      </c>
      <c r="E920" s="4" t="s">
        <v>1140</v>
      </c>
      <c r="F920" s="7">
        <v>6187.5</v>
      </c>
      <c r="G920" s="7">
        <v>6187.5</v>
      </c>
      <c r="H920" s="7">
        <v>0</v>
      </c>
    </row>
    <row r="921" spans="1:8" x14ac:dyDescent="0.25">
      <c r="A921" s="6">
        <v>42914</v>
      </c>
      <c r="B921" s="4" t="s">
        <v>1123</v>
      </c>
      <c r="C921" s="4" t="s">
        <v>1138</v>
      </c>
      <c r="D921" s="4" t="s">
        <v>2355</v>
      </c>
      <c r="E921" s="4" t="s">
        <v>1140</v>
      </c>
      <c r="F921" s="7">
        <v>99</v>
      </c>
      <c r="G921" s="7">
        <v>99</v>
      </c>
      <c r="H921" s="7">
        <v>0</v>
      </c>
    </row>
    <row r="922" spans="1:8" x14ac:dyDescent="0.25">
      <c r="A922" s="6">
        <v>42914</v>
      </c>
      <c r="B922" s="4" t="s">
        <v>1105</v>
      </c>
      <c r="C922" s="4" t="s">
        <v>1138</v>
      </c>
      <c r="D922" s="4" t="s">
        <v>2356</v>
      </c>
      <c r="E922" s="4" t="s">
        <v>1140</v>
      </c>
      <c r="F922" s="7">
        <v>4100</v>
      </c>
      <c r="G922" s="7">
        <v>4100</v>
      </c>
      <c r="H922" s="7">
        <v>0</v>
      </c>
    </row>
    <row r="923" spans="1:8" x14ac:dyDescent="0.25">
      <c r="A923" s="6">
        <v>42914</v>
      </c>
      <c r="B923" s="4" t="s">
        <v>1105</v>
      </c>
      <c r="C923" s="4" t="s">
        <v>1138</v>
      </c>
      <c r="D923" s="4" t="s">
        <v>2356</v>
      </c>
      <c r="E923" s="4" t="s">
        <v>1140</v>
      </c>
      <c r="F923" s="7">
        <v>18433.25</v>
      </c>
      <c r="G923" s="7">
        <v>18433.25</v>
      </c>
      <c r="H923" s="7">
        <v>0</v>
      </c>
    </row>
    <row r="924" spans="1:8" x14ac:dyDescent="0.25">
      <c r="A924" s="6">
        <v>42914</v>
      </c>
      <c r="B924" s="4" t="s">
        <v>2357</v>
      </c>
      <c r="C924" s="4" t="s">
        <v>1138</v>
      </c>
      <c r="D924" s="4" t="s">
        <v>2358</v>
      </c>
      <c r="E924" s="4" t="s">
        <v>1140</v>
      </c>
      <c r="F924" s="7">
        <v>-10471.5</v>
      </c>
      <c r="G924" s="7">
        <v>-10471.5</v>
      </c>
      <c r="H924" s="7">
        <v>0</v>
      </c>
    </row>
    <row r="925" spans="1:8" x14ac:dyDescent="0.25">
      <c r="A925" s="6">
        <v>42914</v>
      </c>
      <c r="B925" s="4" t="s">
        <v>1095</v>
      </c>
      <c r="C925" s="4" t="s">
        <v>1138</v>
      </c>
      <c r="D925" s="4" t="s">
        <v>2359</v>
      </c>
      <c r="E925" s="4" t="s">
        <v>1140</v>
      </c>
      <c r="F925" s="7">
        <v>344.35</v>
      </c>
      <c r="G925" s="7">
        <v>344.35</v>
      </c>
      <c r="H925" s="7">
        <v>0</v>
      </c>
    </row>
    <row r="926" spans="1:8" x14ac:dyDescent="0.25">
      <c r="A926" s="6">
        <v>42914</v>
      </c>
      <c r="B926" s="4" t="s">
        <v>1125</v>
      </c>
      <c r="C926" s="4" t="s">
        <v>1138</v>
      </c>
      <c r="D926" s="4" t="s">
        <v>2360</v>
      </c>
      <c r="E926" s="4" t="s">
        <v>1140</v>
      </c>
      <c r="F926" s="7">
        <v>1125</v>
      </c>
      <c r="G926" s="7">
        <v>1125</v>
      </c>
      <c r="H926" s="7">
        <v>0</v>
      </c>
    </row>
    <row r="927" spans="1:8" x14ac:dyDescent="0.25">
      <c r="A927" s="6">
        <v>42914</v>
      </c>
      <c r="B927" s="4" t="s">
        <v>1125</v>
      </c>
      <c r="C927" s="4" t="s">
        <v>1138</v>
      </c>
      <c r="D927" s="4" t="s">
        <v>2360</v>
      </c>
      <c r="E927" s="4" t="s">
        <v>1140</v>
      </c>
      <c r="F927" s="7">
        <v>7239.38</v>
      </c>
      <c r="G927" s="7">
        <v>7239.38</v>
      </c>
      <c r="H927" s="7">
        <v>0</v>
      </c>
    </row>
    <row r="928" spans="1:8" x14ac:dyDescent="0.25">
      <c r="A928" s="6">
        <v>42914</v>
      </c>
      <c r="B928" s="4" t="s">
        <v>1116</v>
      </c>
      <c r="C928" s="4" t="s">
        <v>1138</v>
      </c>
      <c r="D928" s="4" t="s">
        <v>2361</v>
      </c>
      <c r="E928" s="4" t="s">
        <v>1140</v>
      </c>
      <c r="F928" s="7">
        <v>1600.5</v>
      </c>
      <c r="G928" s="7">
        <v>1600.5</v>
      </c>
      <c r="H928" s="7">
        <v>0</v>
      </c>
    </row>
    <row r="929" spans="1:8" x14ac:dyDescent="0.25">
      <c r="A929" s="6">
        <v>42914</v>
      </c>
      <c r="B929" s="4" t="s">
        <v>1117</v>
      </c>
      <c r="C929" s="4" t="s">
        <v>1138</v>
      </c>
      <c r="D929" s="4" t="s">
        <v>2362</v>
      </c>
      <c r="E929" s="4" t="s">
        <v>1140</v>
      </c>
      <c r="F929" s="7">
        <v>1067</v>
      </c>
      <c r="G929" s="7">
        <v>1067</v>
      </c>
      <c r="H929" s="7">
        <v>0</v>
      </c>
    </row>
    <row r="930" spans="1:8" x14ac:dyDescent="0.25">
      <c r="A930" s="6">
        <v>42914</v>
      </c>
      <c r="B930" s="4" t="s">
        <v>1127</v>
      </c>
      <c r="C930" s="4" t="s">
        <v>1138</v>
      </c>
      <c r="D930" s="4" t="s">
        <v>2363</v>
      </c>
      <c r="E930" s="4" t="s">
        <v>1140</v>
      </c>
      <c r="F930" s="7">
        <v>185</v>
      </c>
      <c r="G930" s="7">
        <v>185</v>
      </c>
      <c r="H930" s="7">
        <v>0</v>
      </c>
    </row>
    <row r="931" spans="1:8" x14ac:dyDescent="0.25">
      <c r="A931" s="6">
        <v>42914</v>
      </c>
      <c r="B931" s="4" t="s">
        <v>1127</v>
      </c>
      <c r="C931" s="4" t="s">
        <v>1138</v>
      </c>
      <c r="D931" s="4" t="s">
        <v>2363</v>
      </c>
      <c r="E931" s="4" t="s">
        <v>1140</v>
      </c>
      <c r="F931" s="7">
        <v>312.5</v>
      </c>
      <c r="G931" s="7">
        <v>312.5</v>
      </c>
      <c r="H931" s="7">
        <v>0</v>
      </c>
    </row>
    <row r="932" spans="1:8" x14ac:dyDescent="0.25">
      <c r="A932" s="6">
        <v>42914</v>
      </c>
      <c r="B932" s="4" t="s">
        <v>1128</v>
      </c>
      <c r="C932" s="4" t="s">
        <v>1138</v>
      </c>
      <c r="D932" s="4" t="s">
        <v>2364</v>
      </c>
      <c r="E932" s="4" t="s">
        <v>1140</v>
      </c>
      <c r="F932" s="7">
        <v>45</v>
      </c>
      <c r="G932" s="7">
        <v>45</v>
      </c>
      <c r="H932" s="7">
        <v>0</v>
      </c>
    </row>
    <row r="933" spans="1:8" x14ac:dyDescent="0.25">
      <c r="A933" s="6">
        <v>42914</v>
      </c>
      <c r="B933" s="4" t="s">
        <v>1119</v>
      </c>
      <c r="C933" s="4" t="s">
        <v>1138</v>
      </c>
      <c r="D933" s="4" t="s">
        <v>2365</v>
      </c>
      <c r="E933" s="4" t="s">
        <v>1140</v>
      </c>
      <c r="F933" s="7">
        <v>60</v>
      </c>
      <c r="G933" s="7">
        <v>60</v>
      </c>
      <c r="H933" s="7">
        <v>0</v>
      </c>
    </row>
    <row r="934" spans="1:8" x14ac:dyDescent="0.25">
      <c r="A934" s="6">
        <v>42914</v>
      </c>
      <c r="B934" s="4" t="s">
        <v>1119</v>
      </c>
      <c r="C934" s="4" t="s">
        <v>1138</v>
      </c>
      <c r="D934" s="4" t="s">
        <v>2365</v>
      </c>
      <c r="E934" s="4" t="s">
        <v>1140</v>
      </c>
      <c r="F934" s="7">
        <v>843.9</v>
      </c>
      <c r="G934" s="7">
        <v>843.9</v>
      </c>
      <c r="H934" s="7">
        <v>0</v>
      </c>
    </row>
    <row r="935" spans="1:8" x14ac:dyDescent="0.25">
      <c r="A935" s="6">
        <v>42914</v>
      </c>
      <c r="B935" s="4" t="s">
        <v>1112</v>
      </c>
      <c r="C935" s="4" t="s">
        <v>1138</v>
      </c>
      <c r="D935" s="4" t="s">
        <v>2366</v>
      </c>
      <c r="E935" s="4" t="s">
        <v>1140</v>
      </c>
      <c r="F935" s="7">
        <v>10366</v>
      </c>
      <c r="G935" s="7">
        <v>10366</v>
      </c>
      <c r="H935" s="7">
        <v>0</v>
      </c>
    </row>
    <row r="936" spans="1:8" x14ac:dyDescent="0.25">
      <c r="A936" s="6">
        <v>42914</v>
      </c>
      <c r="B936" s="4" t="s">
        <v>1090</v>
      </c>
      <c r="C936" s="4" t="s">
        <v>1138</v>
      </c>
      <c r="D936" s="4" t="s">
        <v>2367</v>
      </c>
      <c r="E936" s="4" t="s">
        <v>1140</v>
      </c>
      <c r="F936" s="7">
        <v>4620</v>
      </c>
      <c r="G936" s="7">
        <v>4620</v>
      </c>
      <c r="H936" s="7">
        <v>0</v>
      </c>
    </row>
    <row r="937" spans="1:8" x14ac:dyDescent="0.25">
      <c r="A937" s="6">
        <v>42914</v>
      </c>
      <c r="B937" s="4" t="s">
        <v>1091</v>
      </c>
      <c r="C937" s="4" t="s">
        <v>1138</v>
      </c>
      <c r="D937" s="4" t="s">
        <v>2368</v>
      </c>
      <c r="E937" s="4" t="s">
        <v>1140</v>
      </c>
      <c r="F937" s="7">
        <v>100288.5</v>
      </c>
      <c r="G937" s="7">
        <v>100288.5</v>
      </c>
      <c r="H937" s="7">
        <v>0</v>
      </c>
    </row>
    <row r="938" spans="1:8" x14ac:dyDescent="0.25">
      <c r="A938" s="6">
        <v>42914</v>
      </c>
      <c r="B938" s="4" t="s">
        <v>1101</v>
      </c>
      <c r="C938" s="4" t="s">
        <v>1138</v>
      </c>
      <c r="D938" s="4" t="s">
        <v>2369</v>
      </c>
      <c r="E938" s="4" t="s">
        <v>1140</v>
      </c>
      <c r="F938" s="7">
        <v>13345.9</v>
      </c>
      <c r="G938" s="7">
        <v>13345.9</v>
      </c>
      <c r="H938" s="7">
        <v>0</v>
      </c>
    </row>
    <row r="939" spans="1:8" x14ac:dyDescent="0.25">
      <c r="A939" s="6">
        <v>42914</v>
      </c>
      <c r="B939" s="4" t="s">
        <v>2370</v>
      </c>
      <c r="C939" s="4" t="s">
        <v>1138</v>
      </c>
      <c r="D939" s="4" t="s">
        <v>2371</v>
      </c>
      <c r="E939" s="4" t="s">
        <v>1140</v>
      </c>
      <c r="F939" s="7">
        <v>-358.9</v>
      </c>
      <c r="G939" s="7">
        <v>-358.9</v>
      </c>
      <c r="H939" s="7">
        <v>0</v>
      </c>
    </row>
    <row r="940" spans="1:8" x14ac:dyDescent="0.25">
      <c r="A940" s="6">
        <v>42914</v>
      </c>
      <c r="B940" s="4" t="s">
        <v>2372</v>
      </c>
      <c r="C940" s="4" t="s">
        <v>1138</v>
      </c>
      <c r="D940" s="4" t="s">
        <v>2373</v>
      </c>
      <c r="E940" s="4" t="s">
        <v>1140</v>
      </c>
      <c r="F940" s="7">
        <v>-4458.5</v>
      </c>
      <c r="G940" s="7">
        <v>-4458.5</v>
      </c>
      <c r="H940" s="7">
        <v>0</v>
      </c>
    </row>
    <row r="941" spans="1:8" x14ac:dyDescent="0.25">
      <c r="A941" s="6">
        <v>42914</v>
      </c>
      <c r="B941" s="4" t="s">
        <v>1092</v>
      </c>
      <c r="C941" s="4" t="s">
        <v>1138</v>
      </c>
      <c r="D941" s="4" t="s">
        <v>2374</v>
      </c>
      <c r="E941" s="4" t="s">
        <v>1140</v>
      </c>
      <c r="F941" s="7">
        <v>4458.5</v>
      </c>
      <c r="G941" s="7">
        <v>4458.5</v>
      </c>
      <c r="H941" s="7">
        <v>0</v>
      </c>
    </row>
    <row r="942" spans="1:8" x14ac:dyDescent="0.25">
      <c r="A942" s="6">
        <v>42914</v>
      </c>
      <c r="B942" s="4" t="s">
        <v>2375</v>
      </c>
      <c r="C942" s="4" t="s">
        <v>1138</v>
      </c>
      <c r="D942" s="4" t="s">
        <v>2376</v>
      </c>
      <c r="E942" s="4" t="s">
        <v>1140</v>
      </c>
      <c r="F942" s="7">
        <v>-767.75</v>
      </c>
      <c r="G942" s="7">
        <v>-767.75</v>
      </c>
      <c r="H942" s="7">
        <v>0</v>
      </c>
    </row>
    <row r="943" spans="1:8" x14ac:dyDescent="0.25">
      <c r="A943" s="6">
        <v>42914</v>
      </c>
      <c r="B943" s="4" t="s">
        <v>1098</v>
      </c>
      <c r="C943" s="4" t="s">
        <v>1138</v>
      </c>
      <c r="D943" s="4" t="s">
        <v>2377</v>
      </c>
      <c r="E943" s="4" t="s">
        <v>1140</v>
      </c>
      <c r="F943" s="7">
        <v>11348.880000000001</v>
      </c>
      <c r="G943" s="7">
        <v>11348.880000000001</v>
      </c>
      <c r="H943" s="7">
        <v>0</v>
      </c>
    </row>
    <row r="944" spans="1:8" x14ac:dyDescent="0.25">
      <c r="A944" s="6">
        <v>42914</v>
      </c>
      <c r="B944" s="4" t="s">
        <v>1103</v>
      </c>
      <c r="C944" s="4" t="s">
        <v>1138</v>
      </c>
      <c r="D944" s="4" t="s">
        <v>2378</v>
      </c>
      <c r="E944" s="4" t="s">
        <v>1140</v>
      </c>
      <c r="F944" s="7">
        <v>843.75</v>
      </c>
      <c r="G944" s="7">
        <v>843.75</v>
      </c>
      <c r="H944" s="7">
        <v>0</v>
      </c>
    </row>
    <row r="945" spans="1:8" x14ac:dyDescent="0.25">
      <c r="A945" s="6">
        <v>42914</v>
      </c>
      <c r="B945" s="4" t="s">
        <v>1103</v>
      </c>
      <c r="C945" s="4" t="s">
        <v>1138</v>
      </c>
      <c r="D945" s="4" t="s">
        <v>2378</v>
      </c>
      <c r="E945" s="4" t="s">
        <v>1140</v>
      </c>
      <c r="F945" s="7">
        <v>950</v>
      </c>
      <c r="G945" s="7">
        <v>950</v>
      </c>
      <c r="H945" s="7">
        <v>0</v>
      </c>
    </row>
    <row r="946" spans="1:8" x14ac:dyDescent="0.25">
      <c r="A946" s="6">
        <v>42914</v>
      </c>
      <c r="B946" s="4" t="s">
        <v>1114</v>
      </c>
      <c r="C946" s="4" t="s">
        <v>1138</v>
      </c>
      <c r="D946" s="4" t="s">
        <v>2379</v>
      </c>
      <c r="E946" s="4" t="s">
        <v>1140</v>
      </c>
      <c r="F946" s="7">
        <v>1057.8800000000001</v>
      </c>
      <c r="G946" s="7">
        <v>1057.8800000000001</v>
      </c>
      <c r="H946" s="7">
        <v>0</v>
      </c>
    </row>
    <row r="947" spans="1:8" x14ac:dyDescent="0.25">
      <c r="A947" s="6">
        <v>42914</v>
      </c>
      <c r="B947" s="4" t="s">
        <v>1121</v>
      </c>
      <c r="C947" s="4" t="s">
        <v>1138</v>
      </c>
      <c r="D947" s="4" t="s">
        <v>2380</v>
      </c>
      <c r="E947" s="4" t="s">
        <v>1140</v>
      </c>
      <c r="F947" s="7">
        <v>44.54</v>
      </c>
      <c r="G947" s="7">
        <v>44.54</v>
      </c>
      <c r="H947" s="7">
        <v>0</v>
      </c>
    </row>
    <row r="948" spans="1:8" x14ac:dyDescent="0.25">
      <c r="A948" s="6">
        <v>42914</v>
      </c>
      <c r="B948" s="4" t="s">
        <v>1121</v>
      </c>
      <c r="C948" s="4" t="s">
        <v>1138</v>
      </c>
      <c r="D948" s="4" t="s">
        <v>2380</v>
      </c>
      <c r="E948" s="4" t="s">
        <v>1140</v>
      </c>
      <c r="F948" s="7">
        <v>50</v>
      </c>
      <c r="G948" s="7">
        <v>50</v>
      </c>
      <c r="H948" s="7">
        <v>0</v>
      </c>
    </row>
    <row r="949" spans="1:8" x14ac:dyDescent="0.25">
      <c r="A949" s="6">
        <v>42914</v>
      </c>
      <c r="B949" s="4" t="s">
        <v>2381</v>
      </c>
      <c r="C949" s="4" t="s">
        <v>1138</v>
      </c>
      <c r="D949" s="4" t="s">
        <v>2382</v>
      </c>
      <c r="E949" s="4" t="s">
        <v>1140</v>
      </c>
      <c r="F949" s="7">
        <v>-99.45</v>
      </c>
      <c r="G949" s="7">
        <v>-99.45</v>
      </c>
      <c r="H949" s="7">
        <v>0</v>
      </c>
    </row>
    <row r="950" spans="1:8" x14ac:dyDescent="0.25">
      <c r="A950" s="5" t="s">
        <v>9</v>
      </c>
      <c r="B950" s="3"/>
      <c r="C950" s="3"/>
      <c r="D950" s="3"/>
      <c r="E950" s="3"/>
      <c r="F950" s="2">
        <f>SUBTOTAL(109,AtlasReport_10_Table_1[Amount currency])</f>
        <v>316954.83000000025</v>
      </c>
      <c r="G950" s="2">
        <f>SUBTOTAL(109,AtlasReport_10_Table_1[Amount])</f>
        <v>316954.83000000025</v>
      </c>
      <c r="H950" s="2">
        <f>SUBTOTAL(109,AtlasReport_10_Table_1[Amount secondary currency])</f>
        <v>0</v>
      </c>
    </row>
    <row r="951" spans="1:8" x14ac:dyDescent="0.25">
      <c r="A951" s="5"/>
      <c r="B951" s="2"/>
      <c r="C951" s="2"/>
      <c r="D951" s="2"/>
      <c r="E951" s="2"/>
      <c r="F951" s="2"/>
      <c r="G951" s="2"/>
      <c r="H951" s="2"/>
    </row>
    <row r="952" spans="1:8" x14ac:dyDescent="0.25">
      <c r="A952" s="5"/>
      <c r="B952" s="2"/>
      <c r="C952" s="2"/>
      <c r="D952" s="2"/>
      <c r="E952" s="2"/>
      <c r="F952" s="2"/>
      <c r="G952" s="2"/>
      <c r="H95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0"/>
  <sheetViews>
    <sheetView workbookViewId="0">
      <selection activeCell="C29" sqref="C29"/>
    </sheetView>
  </sheetViews>
  <sheetFormatPr defaultColWidth="9.140625" defaultRowHeight="15" x14ac:dyDescent="0.25"/>
  <cols>
    <col min="1" max="2" width="11.5703125" customWidth="1"/>
    <col min="3" max="3" width="36" customWidth="1"/>
    <col min="4" max="4" width="11.85546875" customWidth="1"/>
    <col min="5" max="5" width="23.28515625" customWidth="1"/>
    <col min="6" max="6" width="31.5703125" customWidth="1"/>
    <col min="7" max="7" width="12.85546875" customWidth="1"/>
    <col min="8" max="8" width="11" customWidth="1"/>
    <col min="9" max="9" width="12" customWidth="1"/>
    <col min="10" max="10" width="11.140625" customWidth="1"/>
    <col min="11" max="11" width="20.7109375" customWidth="1"/>
    <col min="12" max="12" width="15.7109375" customWidth="1"/>
    <col min="13" max="13" width="14.85546875" customWidth="1"/>
  </cols>
  <sheetData>
    <row r="1" spans="1:13" ht="22.5" x14ac:dyDescent="0.3">
      <c r="A1" s="11" t="s">
        <v>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 t="s">
        <v>13</v>
      </c>
      <c r="B2" s="2" t="s">
        <v>14</v>
      </c>
      <c r="C2" s="2" t="s">
        <v>11</v>
      </c>
      <c r="D2" s="2" t="s">
        <v>3</v>
      </c>
      <c r="E2" s="2" t="s">
        <v>2</v>
      </c>
      <c r="F2" s="2" t="s">
        <v>12</v>
      </c>
      <c r="G2" s="2" t="s">
        <v>24</v>
      </c>
      <c r="H2" s="8" t="s">
        <v>8</v>
      </c>
      <c r="I2" s="8" t="s">
        <v>25</v>
      </c>
      <c r="J2" s="2" t="s">
        <v>37</v>
      </c>
      <c r="K2" s="8" t="s">
        <v>38</v>
      </c>
      <c r="L2" s="5" t="s">
        <v>39</v>
      </c>
      <c r="M2" s="5" t="s">
        <v>5</v>
      </c>
    </row>
    <row r="3" spans="1:13" x14ac:dyDescent="0.25">
      <c r="A3" s="4" t="s">
        <v>76</v>
      </c>
      <c r="B3" s="7" t="str">
        <f>_xll.AtlasFormulas.AtlasFunctions.AtlasTable("PROD",DataAreaId,"T.PurchTable","%OrderAccount","","","","","","","PurchId",$A3)</f>
        <v>364-2000104</v>
      </c>
      <c r="C3" s="7" t="str">
        <f>_xll.AtlasFormulas.AtlasFunctions.AtlasTable("PROD",DataAreaId,"T.VendTable","%Name","","","","","","","AccountNum",$B3)</f>
        <v>Simpson Strong-Tie France</v>
      </c>
      <c r="D3" s="4" t="s">
        <v>77</v>
      </c>
      <c r="E3" s="4" t="s">
        <v>63</v>
      </c>
      <c r="F3" s="4" t="s">
        <v>62</v>
      </c>
      <c r="G3" s="7" t="str">
        <f>_xll.AtlasFormulas.AtlasFunctions.AtlasTable("PROD",DataAreaId,"T.PurchLine","%DeliveryDate","","","","","","","ItemId|InventTransId",$E3,$D3)</f>
        <v>4/13/2017</v>
      </c>
      <c r="H3" s="9">
        <v>1</v>
      </c>
      <c r="I3" s="9">
        <f>_xll.AtlasFormulas.AtlasFunctions.AtlasBalance("PROD",DataAreaId,"T.PurchLine","Sum|PurchPrice|0","","","","","","","ItemId|InventTransId",$E3,$D3)</f>
        <v>14800</v>
      </c>
      <c r="J3" s="7" t="str">
        <f>_xll.AtlasFormulas.AtlasFunctions.AtlasTable("PROD",DataAreaId,"T.PurchLine","%CurrencyCode","","","","","","","ItemId|InventTransId",$E3,$D3)</f>
        <v>EUR</v>
      </c>
      <c r="K3" s="9">
        <f>_xll.AtlasFormulas.AtlasFunctions.AtlasBalance("PROD",DataAreaId,"T.PurchLine","Sum|LineAmount|0","","","","","","","ItemId|InventTransId",$E3,$D3)</f>
        <v>14800</v>
      </c>
      <c r="L3" s="6"/>
      <c r="M3" s="6"/>
    </row>
    <row r="4" spans="1:13" x14ac:dyDescent="0.25">
      <c r="A4" s="4" t="s">
        <v>82</v>
      </c>
      <c r="B4" s="7" t="str">
        <f>_xll.AtlasFormulas.AtlasFunctions.AtlasTable("PROD",DataAreaId,"T.PurchTable","%OrderAccount","","","","","","","PurchId",$A4)</f>
        <v>364-2000203</v>
      </c>
      <c r="C4" s="7" t="str">
        <f>_xll.AtlasFormulas.AtlasFunctions.AtlasTable("PROD",DataAreaId,"T.VendTable","%Name","","","","","","","AccountNum",$B4)</f>
        <v>Rodacal Beyem S.L.</v>
      </c>
      <c r="D4" s="4" t="s">
        <v>83</v>
      </c>
      <c r="E4" s="4" t="s">
        <v>80</v>
      </c>
      <c r="F4" s="4" t="s">
        <v>81</v>
      </c>
      <c r="G4" s="7" t="str">
        <f>_xll.AtlasFormulas.AtlasFunctions.AtlasTable("PROD",DataAreaId,"T.PurchLine","%DeliveryDate","","","","","","","ItemId|InventTransId",$E4,$D4)</f>
        <v>6/12/2017</v>
      </c>
      <c r="H4" s="9">
        <v>960</v>
      </c>
      <c r="I4" s="9">
        <f>_xll.AtlasFormulas.AtlasFunctions.AtlasBalance("PROD",DataAreaId,"T.PurchLine","Sum|PurchPrice|0","","","","","","","ItemId|InventTransId",$E4,$D4)</f>
        <v>6.16</v>
      </c>
      <c r="J4" s="7" t="str">
        <f>_xll.AtlasFormulas.AtlasFunctions.AtlasTable("PROD",DataAreaId,"T.PurchLine","%CurrencyCode","","","","","","","ItemId|InventTransId",$E4,$D4)</f>
        <v>EUR</v>
      </c>
      <c r="K4" s="9">
        <f>_xll.AtlasFormulas.AtlasFunctions.AtlasBalance("PROD",DataAreaId,"T.PurchLine","Sum|LineAmount|0","","","","","","","ItemId|InventTransId",$E4,$D4)</f>
        <v>5913.6</v>
      </c>
      <c r="L4" s="6"/>
      <c r="M4" s="6"/>
    </row>
    <row r="5" spans="1:13" x14ac:dyDescent="0.25">
      <c r="A5" s="4" t="s">
        <v>84</v>
      </c>
      <c r="B5" s="7" t="str">
        <f>_xll.AtlasFormulas.AtlasFunctions.AtlasTable("PROD",DataAreaId,"T.PurchTable","%OrderAccount","","","","","","","PurchId",$A5)</f>
        <v>364-2000203</v>
      </c>
      <c r="C5" s="7" t="str">
        <f>_xll.AtlasFormulas.AtlasFunctions.AtlasTable("PROD",DataAreaId,"T.VendTable","%Name","","","","","","","AccountNum",$B5)</f>
        <v>Rodacal Beyem S.L.</v>
      </c>
      <c r="D5" s="4" t="s">
        <v>85</v>
      </c>
      <c r="E5" s="4" t="s">
        <v>80</v>
      </c>
      <c r="F5" s="4" t="s">
        <v>81</v>
      </c>
      <c r="G5" s="7" t="str">
        <f>_xll.AtlasFormulas.AtlasFunctions.AtlasTable("PROD",DataAreaId,"T.PurchLine","%DeliveryDate","","","","","","","ItemId|InventTransId",$E5,$D5)</f>
        <v>6/12/2017</v>
      </c>
      <c r="H5" s="9">
        <v>960</v>
      </c>
      <c r="I5" s="9">
        <f>_xll.AtlasFormulas.AtlasFunctions.AtlasBalance("PROD",DataAreaId,"T.PurchLine","Sum|PurchPrice|0","","","","","","","ItemId|InventTransId",$E5,$D5)</f>
        <v>6.16</v>
      </c>
      <c r="J5" s="7" t="str">
        <f>_xll.AtlasFormulas.AtlasFunctions.AtlasTable("PROD",DataAreaId,"T.PurchLine","%CurrencyCode","","","","","","","ItemId|InventTransId",$E5,$D5)</f>
        <v>EUR</v>
      </c>
      <c r="K5" s="9">
        <f>_xll.AtlasFormulas.AtlasFunctions.AtlasBalance("PROD",DataAreaId,"T.PurchLine","Sum|LineAmount|0","","","","","","","ItemId|InventTransId",$E5,$D5)</f>
        <v>5913.6</v>
      </c>
      <c r="L5" s="6"/>
      <c r="M5" s="6"/>
    </row>
    <row r="6" spans="1:13" x14ac:dyDescent="0.25">
      <c r="A6" s="4" t="s">
        <v>94</v>
      </c>
      <c r="B6" s="7" t="str">
        <f>_xll.AtlasFormulas.AtlasFunctions.AtlasTable("PROD",DataAreaId,"T.PurchTable","%OrderAccount","","","","","","","PurchId",$A6)</f>
        <v>364-2000168</v>
      </c>
      <c r="C6" s="7" t="str">
        <f>_xll.AtlasFormulas.AtlasFunctions.AtlasTable("PROD",DataAreaId,"T.VendTable","%Name","","","","","","","AccountNum",$B6)</f>
        <v>S&amp;P Clever Reinforcement Company AG</v>
      </c>
      <c r="D6" s="4" t="s">
        <v>95</v>
      </c>
      <c r="E6" s="4" t="s">
        <v>65</v>
      </c>
      <c r="F6" s="4" t="s">
        <v>64</v>
      </c>
      <c r="G6" s="7" t="str">
        <f>_xll.AtlasFormulas.AtlasFunctions.AtlasTable("PROD",DataAreaId,"T.PurchLine","%DeliveryDate","","","","","","","ItemId|InventTransId",$E6,$D6)</f>
        <v>6/2/2017</v>
      </c>
      <c r="H6" s="9">
        <v>5820</v>
      </c>
      <c r="I6" s="9">
        <f>_xll.AtlasFormulas.AtlasFunctions.AtlasBalance("PROD",DataAreaId,"T.PurchLine","Sum|PurchPrice|0","","","","","","","ItemId|InventTransId",$E6,$D6)</f>
        <v>0</v>
      </c>
      <c r="J6" s="7" t="str">
        <f>_xll.AtlasFormulas.AtlasFunctions.AtlasTable("PROD",DataAreaId,"T.PurchLine","%CurrencyCode","","","","","","","ItemId|InventTransId",$E6,$D6)</f>
        <v>EUR</v>
      </c>
      <c r="K6" s="9">
        <f>_xll.AtlasFormulas.AtlasFunctions.AtlasBalance("PROD",DataAreaId,"T.PurchLine","Sum|LineAmount|0","","","","","","","ItemId|InventTransId",$E6,$D6)</f>
        <v>0</v>
      </c>
      <c r="L6" s="6"/>
      <c r="M6" s="6"/>
    </row>
    <row r="7" spans="1:13" x14ac:dyDescent="0.25">
      <c r="A7" s="4" t="s">
        <v>96</v>
      </c>
      <c r="B7" s="7" t="str">
        <f>_xll.AtlasFormulas.AtlasFunctions.AtlasTable("PROD",DataAreaId,"T.PurchTable","%OrderAccount","","","","","","","PurchId",$A7)</f>
        <v>364-2000168</v>
      </c>
      <c r="C7" s="7" t="str">
        <f>_xll.AtlasFormulas.AtlasFunctions.AtlasTable("PROD",DataAreaId,"T.VendTable","%Name","","","","","","","AccountNum",$B7)</f>
        <v>S&amp;P Clever Reinforcement Company AG</v>
      </c>
      <c r="D7" s="4" t="s">
        <v>97</v>
      </c>
      <c r="E7" s="4" t="s">
        <v>65</v>
      </c>
      <c r="F7" s="4" t="s">
        <v>64</v>
      </c>
      <c r="G7" s="7" t="str">
        <f>_xll.AtlasFormulas.AtlasFunctions.AtlasTable("PROD",DataAreaId,"T.PurchLine","%DeliveryDate","","","","","","","ItemId|InventTransId",$E7,$D7)</f>
        <v>6/9/2017</v>
      </c>
      <c r="H7" s="9">
        <v>5820</v>
      </c>
      <c r="I7" s="9">
        <f>_xll.AtlasFormulas.AtlasFunctions.AtlasBalance("PROD",DataAreaId,"T.PurchLine","Sum|PurchPrice|0","","","","","","","ItemId|InventTransId",$E7,$D7)</f>
        <v>0</v>
      </c>
      <c r="J7" s="7" t="str">
        <f>_xll.AtlasFormulas.AtlasFunctions.AtlasTable("PROD",DataAreaId,"T.PurchLine","%CurrencyCode","","","","","","","ItemId|InventTransId",$E7,$D7)</f>
        <v>EUR</v>
      </c>
      <c r="K7" s="9">
        <f>_xll.AtlasFormulas.AtlasFunctions.AtlasBalance("PROD",DataAreaId,"T.PurchLine","Sum|LineAmount|0","","","","","","","ItemId|InventTransId",$E7,$D7)</f>
        <v>0</v>
      </c>
      <c r="L7" s="6"/>
      <c r="M7" s="6"/>
    </row>
    <row r="8" spans="1:13" x14ac:dyDescent="0.25">
      <c r="A8" s="4" t="s">
        <v>94</v>
      </c>
      <c r="B8" s="7" t="str">
        <f>_xll.AtlasFormulas.AtlasFunctions.AtlasTable("PROD",DataAreaId,"T.PurchTable","%OrderAccount","","","","","","","PurchId",$A8)</f>
        <v>364-2000168</v>
      </c>
      <c r="C8" s="7" t="str">
        <f>_xll.AtlasFormulas.AtlasFunctions.AtlasTable("PROD",DataAreaId,"T.VendTable","%Name","","","","","","","AccountNum",$B8)</f>
        <v>S&amp;P Clever Reinforcement Company AG</v>
      </c>
      <c r="D8" s="4" t="s">
        <v>102</v>
      </c>
      <c r="E8" s="4" t="s">
        <v>66</v>
      </c>
      <c r="F8" s="4" t="s">
        <v>64</v>
      </c>
      <c r="G8" s="7" t="str">
        <f>_xll.AtlasFormulas.AtlasFunctions.AtlasTable("PROD",DataAreaId,"T.PurchLine","%DeliveryDate","","","","","","","ItemId|InventTransId",$E8,$D8)</f>
        <v>6/2/2017</v>
      </c>
      <c r="H8" s="9">
        <v>19500</v>
      </c>
      <c r="I8" s="9">
        <f>_xll.AtlasFormulas.AtlasFunctions.AtlasBalance("PROD",DataAreaId,"T.PurchLine","Sum|PurchPrice|0","","","","","","","ItemId|InventTransId",$E8,$D8)</f>
        <v>0</v>
      </c>
      <c r="J8" s="7" t="str">
        <f>_xll.AtlasFormulas.AtlasFunctions.AtlasTable("PROD",DataAreaId,"T.PurchLine","%CurrencyCode","","","","","","","ItemId|InventTransId",$E8,$D8)</f>
        <v>EUR</v>
      </c>
      <c r="K8" s="9">
        <f>_xll.AtlasFormulas.AtlasFunctions.AtlasBalance("PROD",DataAreaId,"T.PurchLine","Sum|LineAmount|0","","","","","","","ItemId|InventTransId",$E8,$D8)</f>
        <v>0</v>
      </c>
      <c r="L8" s="6"/>
      <c r="M8" s="6"/>
    </row>
    <row r="9" spans="1:13" x14ac:dyDescent="0.25">
      <c r="A9" s="4" t="s">
        <v>1027</v>
      </c>
      <c r="B9" s="7" t="str">
        <f>_xll.AtlasFormulas.AtlasFunctions.AtlasTable("PROD",DataAreaId,"T.PurchTable","%OrderAccount","","","","","","","PurchId",$A9)</f>
        <v>364-2000168</v>
      </c>
      <c r="C9" s="7" t="str">
        <f>_xll.AtlasFormulas.AtlasFunctions.AtlasTable("PROD",DataAreaId,"T.VendTable","%Name","","","","","","","AccountNum",$B9)</f>
        <v>S&amp;P Clever Reinforcement Company AG</v>
      </c>
      <c r="D9" s="4" t="s">
        <v>1028</v>
      </c>
      <c r="E9" s="4" t="s">
        <v>66</v>
      </c>
      <c r="F9" s="4" t="s">
        <v>64</v>
      </c>
      <c r="G9" s="7" t="str">
        <f>_xll.AtlasFormulas.AtlasFunctions.AtlasTable("PROD",DataAreaId,"T.PurchLine","%DeliveryDate","","","","","","","ItemId|InventTransId",$E9,$D9)</f>
        <v>6/23/2017</v>
      </c>
      <c r="H9" s="9">
        <v>25350</v>
      </c>
      <c r="I9" s="9">
        <f>_xll.AtlasFormulas.AtlasFunctions.AtlasBalance("PROD",DataAreaId,"T.PurchLine","Sum|PurchPrice|0","","","","","","","ItemId|InventTransId",$E9,$D9)</f>
        <v>0</v>
      </c>
      <c r="J9" s="7" t="str">
        <f>_xll.AtlasFormulas.AtlasFunctions.AtlasTable("PROD",DataAreaId,"T.PurchLine","%CurrencyCode","","","","","","","ItemId|InventTransId",$E9,$D9)</f>
        <v>EUR</v>
      </c>
      <c r="K9" s="9">
        <f>_xll.AtlasFormulas.AtlasFunctions.AtlasBalance("PROD",DataAreaId,"T.PurchLine","Sum|LineAmount|0","","","","","","","ItemId|InventTransId",$E9,$D9)</f>
        <v>0</v>
      </c>
      <c r="L9" s="6"/>
      <c r="M9" s="6"/>
    </row>
    <row r="10" spans="1:13" x14ac:dyDescent="0.25">
      <c r="A10" s="4" t="s">
        <v>1029</v>
      </c>
      <c r="B10" s="7" t="str">
        <f>_xll.AtlasFormulas.AtlasFunctions.AtlasTable("PROD",DataAreaId,"T.PurchTable","%OrderAccount","","","","","","","PurchId",$A10)</f>
        <v>364-2000168</v>
      </c>
      <c r="C10" s="7" t="str">
        <f>_xll.AtlasFormulas.AtlasFunctions.AtlasTable("PROD",DataAreaId,"T.VendTable","%Name","","","","","","","AccountNum",$B10)</f>
        <v>S&amp;P Clever Reinforcement Company AG</v>
      </c>
      <c r="D10" s="4" t="s">
        <v>1030</v>
      </c>
      <c r="E10" s="4" t="s">
        <v>66</v>
      </c>
      <c r="F10" s="4" t="s">
        <v>64</v>
      </c>
      <c r="G10" s="7" t="str">
        <f>_xll.AtlasFormulas.AtlasFunctions.AtlasTable("PROD",DataAreaId,"T.PurchLine","%DeliveryDate","","","","","","","ItemId|InventTransId",$E10,$D10)</f>
        <v>7/24/2017</v>
      </c>
      <c r="H10" s="9">
        <v>25350</v>
      </c>
      <c r="I10" s="9">
        <f>_xll.AtlasFormulas.AtlasFunctions.AtlasBalance("PROD",DataAreaId,"T.PurchLine","Sum|PurchPrice|0","","","","","","","ItemId|InventTransId",$E10,$D10)</f>
        <v>0</v>
      </c>
      <c r="J10" s="7" t="str">
        <f>_xll.AtlasFormulas.AtlasFunctions.AtlasTable("PROD",DataAreaId,"T.PurchLine","%CurrencyCode","","","","","","","ItemId|InventTransId",$E10,$D10)</f>
        <v>EUR</v>
      </c>
      <c r="K10" s="9">
        <f>_xll.AtlasFormulas.AtlasFunctions.AtlasBalance("PROD",DataAreaId,"T.PurchLine","Sum|LineAmount|0","","","","","","","ItemId|InventTransId",$E10,$D10)</f>
        <v>0</v>
      </c>
      <c r="L10" s="6"/>
      <c r="M10" s="6"/>
    </row>
    <row r="11" spans="1:13" x14ac:dyDescent="0.25">
      <c r="A11" s="4" t="s">
        <v>1031</v>
      </c>
      <c r="B11" s="7" t="str">
        <f>_xll.AtlasFormulas.AtlasFunctions.AtlasTable("PROD",DataAreaId,"T.PurchTable","%OrderAccount","","","","","","","PurchId",$A11)</f>
        <v>364-2000168</v>
      </c>
      <c r="C11" s="7" t="str">
        <f>_xll.AtlasFormulas.AtlasFunctions.AtlasTable("PROD",DataAreaId,"T.VendTable","%Name","","","","","","","AccountNum",$B11)</f>
        <v>S&amp;P Clever Reinforcement Company AG</v>
      </c>
      <c r="D11" s="4" t="s">
        <v>1032</v>
      </c>
      <c r="E11" s="4" t="s">
        <v>113</v>
      </c>
      <c r="F11" s="4" t="s">
        <v>114</v>
      </c>
      <c r="G11" s="7" t="str">
        <f>_xll.AtlasFormulas.AtlasFunctions.AtlasTable("PROD",DataAreaId,"T.PurchLine","%DeliveryDate","","","","","","","ItemId|InventTransId",$E11,$D11)</f>
        <v>8/14/2017</v>
      </c>
      <c r="H11" s="9">
        <v>18915</v>
      </c>
      <c r="I11" s="9">
        <f>_xll.AtlasFormulas.AtlasFunctions.AtlasBalance("PROD",DataAreaId,"T.PurchLine","Sum|PurchPrice|0","","","","","","","ItemId|InventTransId",$E11,$D11)</f>
        <v>0</v>
      </c>
      <c r="J11" s="7" t="str">
        <f>_xll.AtlasFormulas.AtlasFunctions.AtlasTable("PROD",DataAreaId,"T.PurchLine","%CurrencyCode","","","","","","","ItemId|InventTransId",$E11,$D11)</f>
        <v>EUR</v>
      </c>
      <c r="K11" s="9">
        <f>_xll.AtlasFormulas.AtlasFunctions.AtlasBalance("PROD",DataAreaId,"T.PurchLine","Sum|LineAmount|0","","","","","","","ItemId|InventTransId",$E11,$D11)</f>
        <v>0</v>
      </c>
      <c r="L11" s="6"/>
      <c r="M11" s="6"/>
    </row>
    <row r="12" spans="1:13" x14ac:dyDescent="0.25">
      <c r="A12" s="4" t="s">
        <v>1033</v>
      </c>
      <c r="B12" s="7" t="str">
        <f>_xll.AtlasFormulas.AtlasFunctions.AtlasTable("PROD",DataAreaId,"T.PurchTable","%OrderAccount","","","","","","","PurchId",$A12)</f>
        <v>364-2000168</v>
      </c>
      <c r="C12" s="7" t="str">
        <f>_xll.AtlasFormulas.AtlasFunctions.AtlasTable("PROD",DataAreaId,"T.VendTable","%Name","","","","","","","AccountNum",$B12)</f>
        <v>S&amp;P Clever Reinforcement Company AG</v>
      </c>
      <c r="D12" s="4" t="s">
        <v>1034</v>
      </c>
      <c r="E12" s="4" t="s">
        <v>113</v>
      </c>
      <c r="F12" s="4" t="s">
        <v>114</v>
      </c>
      <c r="G12" s="7" t="str">
        <f>_xll.AtlasFormulas.AtlasFunctions.AtlasTable("PROD",DataAreaId,"T.PurchLine","%DeliveryDate","","","","","","","ItemId|InventTransId",$E12,$D12)</f>
        <v>8/14/2017</v>
      </c>
      <c r="H12" s="9">
        <v>18915</v>
      </c>
      <c r="I12" s="9">
        <f>_xll.AtlasFormulas.AtlasFunctions.AtlasBalance("PROD",DataAreaId,"T.PurchLine","Sum|PurchPrice|0","","","","","","","ItemId|InventTransId",$E12,$D12)</f>
        <v>0</v>
      </c>
      <c r="J12" s="7" t="str">
        <f>_xll.AtlasFormulas.AtlasFunctions.AtlasTable("PROD",DataAreaId,"T.PurchLine","%CurrencyCode","","","","","","","ItemId|InventTransId",$E12,$D12)</f>
        <v>EUR</v>
      </c>
      <c r="K12" s="9">
        <f>_xll.AtlasFormulas.AtlasFunctions.AtlasBalance("PROD",DataAreaId,"T.PurchLine","Sum|LineAmount|0","","","","","","","ItemId|InventTransId",$E12,$D12)</f>
        <v>0</v>
      </c>
      <c r="L12" s="6"/>
      <c r="M12" s="6"/>
    </row>
    <row r="13" spans="1:13" x14ac:dyDescent="0.25">
      <c r="A13" s="4" t="s">
        <v>96</v>
      </c>
      <c r="B13" s="7" t="str">
        <f>_xll.AtlasFormulas.AtlasFunctions.AtlasTable("PROD",DataAreaId,"T.PurchTable","%OrderAccount","","","","","","","PurchId",$A13)</f>
        <v>364-2000168</v>
      </c>
      <c r="C13" s="7" t="str">
        <f>_xll.AtlasFormulas.AtlasFunctions.AtlasTable("PROD",DataAreaId,"T.VendTable","%Name","","","","","","","AccountNum",$B13)</f>
        <v>S&amp;P Clever Reinforcement Company AG</v>
      </c>
      <c r="D13" s="4" t="s">
        <v>118</v>
      </c>
      <c r="E13" s="4" t="s">
        <v>119</v>
      </c>
      <c r="F13" s="4" t="s">
        <v>112</v>
      </c>
      <c r="G13" s="7" t="str">
        <f>_xll.AtlasFormulas.AtlasFunctions.AtlasTable("PROD",DataAreaId,"T.PurchLine","%DeliveryDate","","","","","","","ItemId|InventTransId",$E13,$D13)</f>
        <v>6/9/2017</v>
      </c>
      <c r="H13" s="9">
        <v>19500</v>
      </c>
      <c r="I13" s="9">
        <f>_xll.AtlasFormulas.AtlasFunctions.AtlasBalance("PROD",DataAreaId,"T.PurchLine","Sum|PurchPrice|0","","","","","","","ItemId|InventTransId",$E13,$D13)</f>
        <v>0</v>
      </c>
      <c r="J13" s="7" t="str">
        <f>_xll.AtlasFormulas.AtlasFunctions.AtlasTable("PROD",DataAreaId,"T.PurchLine","%CurrencyCode","","","","","","","ItemId|InventTransId",$E13,$D13)</f>
        <v>EUR</v>
      </c>
      <c r="K13" s="9">
        <f>_xll.AtlasFormulas.AtlasFunctions.AtlasBalance("PROD",DataAreaId,"T.PurchLine","Sum|LineAmount|0","","","","","","","ItemId|InventTransId",$E13,$D13)</f>
        <v>0</v>
      </c>
      <c r="L13" s="6"/>
      <c r="M13" s="6"/>
    </row>
    <row r="14" spans="1:13" x14ac:dyDescent="0.25">
      <c r="A14" s="4" t="s">
        <v>120</v>
      </c>
      <c r="B14" s="7" t="str">
        <f>_xll.AtlasFormulas.AtlasFunctions.AtlasTable("PROD",DataAreaId,"T.PurchTable","%OrderAccount","","","","","","","PurchId",$A14)</f>
        <v>364-2000168</v>
      </c>
      <c r="C14" s="7" t="str">
        <f>_xll.AtlasFormulas.AtlasFunctions.AtlasTable("PROD",DataAreaId,"T.VendTable","%Name","","","","","","","AccountNum",$B14)</f>
        <v>S&amp;P Clever Reinforcement Company AG</v>
      </c>
      <c r="D14" s="4" t="s">
        <v>121</v>
      </c>
      <c r="E14" s="4" t="s">
        <v>122</v>
      </c>
      <c r="F14" s="4" t="s">
        <v>123</v>
      </c>
      <c r="G14" s="7" t="str">
        <f>_xll.AtlasFormulas.AtlasFunctions.AtlasTable("PROD",DataAreaId,"T.PurchLine","%DeliveryDate","","","","","","","ItemId|InventTransId",$E14,$D14)</f>
        <v>6/12/2017</v>
      </c>
      <c r="H14" s="9">
        <v>15210</v>
      </c>
      <c r="I14" s="9">
        <f>_xll.AtlasFormulas.AtlasFunctions.AtlasBalance("PROD",DataAreaId,"T.PurchLine","Sum|PurchPrice|0","","","","","","","ItemId|InventTransId",$E14,$D14)</f>
        <v>0</v>
      </c>
      <c r="J14" s="7" t="str">
        <f>_xll.AtlasFormulas.AtlasFunctions.AtlasTable("PROD",DataAreaId,"T.PurchLine","%CurrencyCode","","","","","","","ItemId|InventTransId",$E14,$D14)</f>
        <v>EUR</v>
      </c>
      <c r="K14" s="9">
        <f>_xll.AtlasFormulas.AtlasFunctions.AtlasBalance("PROD",DataAreaId,"T.PurchLine","Sum|LineAmount|0","","","","","","","ItemId|InventTransId",$E14,$D14)</f>
        <v>0</v>
      </c>
      <c r="L14" s="6"/>
      <c r="M14" s="6"/>
    </row>
    <row r="15" spans="1:13" x14ac:dyDescent="0.25">
      <c r="A15" s="4" t="s">
        <v>1035</v>
      </c>
      <c r="B15" s="7" t="str">
        <f>_xll.AtlasFormulas.AtlasFunctions.AtlasTable("PROD",DataAreaId,"T.PurchTable","%OrderAccount","","","","","","","PurchId",$A15)</f>
        <v>364-2000168</v>
      </c>
      <c r="C15" s="7" t="str">
        <f>_xll.AtlasFormulas.AtlasFunctions.AtlasTable("PROD",DataAreaId,"T.VendTable","%Name","","","","","","","AccountNum",$B15)</f>
        <v>S&amp;P Clever Reinforcement Company AG</v>
      </c>
      <c r="D15" s="4" t="s">
        <v>1036</v>
      </c>
      <c r="E15" s="4" t="s">
        <v>126</v>
      </c>
      <c r="F15" s="4" t="s">
        <v>127</v>
      </c>
      <c r="G15" s="7" t="str">
        <f>_xll.AtlasFormulas.AtlasFunctions.AtlasTable("PROD",DataAreaId,"T.PurchLine","%DeliveryDate","","","","","","","ItemId|InventTransId",$E15,$D15)</f>
        <v>6/27/2017</v>
      </c>
      <c r="H15" s="9">
        <v>150</v>
      </c>
      <c r="I15" s="9">
        <f>_xll.AtlasFormulas.AtlasFunctions.AtlasBalance("PROD",DataAreaId,"T.PurchLine","Sum|PurchPrice|0","","","","","","","ItemId|InventTransId",$E15,$D15)</f>
        <v>4.1240199999999998</v>
      </c>
      <c r="J15" s="7" t="str">
        <f>_xll.AtlasFormulas.AtlasFunctions.AtlasTable("PROD",DataAreaId,"T.PurchLine","%CurrencyCode","","","","","","","ItemId|InventTransId",$E15,$D15)</f>
        <v>EUR</v>
      </c>
      <c r="K15" s="9">
        <f>_xll.AtlasFormulas.AtlasFunctions.AtlasBalance("PROD",DataAreaId,"T.PurchLine","Sum|LineAmount|0","","","","","","","ItemId|InventTransId",$E15,$D15)</f>
        <v>8248.0400000000009</v>
      </c>
      <c r="L15" s="6"/>
      <c r="M15" s="6"/>
    </row>
    <row r="16" spans="1:13" x14ac:dyDescent="0.25">
      <c r="A16" s="4" t="s">
        <v>1035</v>
      </c>
      <c r="B16" s="7" t="str">
        <f>_xll.AtlasFormulas.AtlasFunctions.AtlasTable("PROD",DataAreaId,"T.PurchTable","%OrderAccount","","","","","","","PurchId",$A16)</f>
        <v>364-2000168</v>
      </c>
      <c r="C16" s="7" t="str">
        <f>_xll.AtlasFormulas.AtlasFunctions.AtlasTable("PROD",DataAreaId,"T.VendTable","%Name","","","","","","","AccountNum",$B16)</f>
        <v>S&amp;P Clever Reinforcement Company AG</v>
      </c>
      <c r="D16" s="4" t="s">
        <v>1036</v>
      </c>
      <c r="E16" s="4" t="s">
        <v>126</v>
      </c>
      <c r="F16" s="4" t="s">
        <v>127</v>
      </c>
      <c r="G16" s="7" t="str">
        <f>_xll.AtlasFormulas.AtlasFunctions.AtlasTable("PROD",DataAreaId,"T.PurchLine","%DeliveryDate","","","","","","","ItemId|InventTransId",$E16,$D16)</f>
        <v>6/27/2017</v>
      </c>
      <c r="H16" s="9">
        <v>150</v>
      </c>
      <c r="I16" s="9">
        <f>_xll.AtlasFormulas.AtlasFunctions.AtlasBalance("PROD",DataAreaId,"T.PurchLine","Sum|PurchPrice|0","","","","","","","ItemId|InventTransId",$E16,$D16)</f>
        <v>4.1240199999999998</v>
      </c>
      <c r="J16" s="7" t="str">
        <f>_xll.AtlasFormulas.AtlasFunctions.AtlasTable("PROD",DataAreaId,"T.PurchLine","%CurrencyCode","","","","","","","ItemId|InventTransId",$E16,$D16)</f>
        <v>EUR</v>
      </c>
      <c r="K16" s="9">
        <f>_xll.AtlasFormulas.AtlasFunctions.AtlasBalance("PROD",DataAreaId,"T.PurchLine","Sum|LineAmount|0","","","","","","","ItemId|InventTransId",$E16,$D16)</f>
        <v>8248.0400000000009</v>
      </c>
      <c r="L16" s="6"/>
      <c r="M16" s="6"/>
    </row>
    <row r="17" spans="1:13" x14ac:dyDescent="0.25">
      <c r="A17" s="4" t="s">
        <v>1035</v>
      </c>
      <c r="B17" s="7" t="str">
        <f>_xll.AtlasFormulas.AtlasFunctions.AtlasTable("PROD",DataAreaId,"T.PurchTable","%OrderAccount","","","","","","","PurchId",$A17)</f>
        <v>364-2000168</v>
      </c>
      <c r="C17" s="7" t="str">
        <f>_xll.AtlasFormulas.AtlasFunctions.AtlasTable("PROD",DataAreaId,"T.VendTable","%Name","","","","","","","AccountNum",$B17)</f>
        <v>S&amp;P Clever Reinforcement Company AG</v>
      </c>
      <c r="D17" s="4" t="s">
        <v>1036</v>
      </c>
      <c r="E17" s="4" t="s">
        <v>126</v>
      </c>
      <c r="F17" s="4" t="s">
        <v>127</v>
      </c>
      <c r="G17" s="7" t="str">
        <f>_xll.AtlasFormulas.AtlasFunctions.AtlasTable("PROD",DataAreaId,"T.PurchLine","%DeliveryDate","","","","","","","ItemId|InventTransId",$E17,$D17)</f>
        <v>6/27/2017</v>
      </c>
      <c r="H17" s="9">
        <v>150</v>
      </c>
      <c r="I17" s="9">
        <f>_xll.AtlasFormulas.AtlasFunctions.AtlasBalance("PROD",DataAreaId,"T.PurchLine","Sum|PurchPrice|0","","","","","","","ItemId|InventTransId",$E17,$D17)</f>
        <v>4.1240199999999998</v>
      </c>
      <c r="J17" s="7" t="str">
        <f>_xll.AtlasFormulas.AtlasFunctions.AtlasTable("PROD",DataAreaId,"T.PurchLine","%CurrencyCode","","","","","","","ItemId|InventTransId",$E17,$D17)</f>
        <v>EUR</v>
      </c>
      <c r="K17" s="9">
        <f>_xll.AtlasFormulas.AtlasFunctions.AtlasBalance("PROD",DataAreaId,"T.PurchLine","Sum|LineAmount|0","","","","","","","ItemId|InventTransId",$E17,$D17)</f>
        <v>8248.0400000000009</v>
      </c>
      <c r="L17" s="6"/>
      <c r="M17" s="6"/>
    </row>
    <row r="18" spans="1:13" x14ac:dyDescent="0.25">
      <c r="A18" s="4" t="s">
        <v>1035</v>
      </c>
      <c r="B18" s="7" t="str">
        <f>_xll.AtlasFormulas.AtlasFunctions.AtlasTable("PROD",DataAreaId,"T.PurchTable","%OrderAccount","","","","","","","PurchId",$A18)</f>
        <v>364-2000168</v>
      </c>
      <c r="C18" s="7" t="str">
        <f>_xll.AtlasFormulas.AtlasFunctions.AtlasTable("PROD",DataAreaId,"T.VendTable","%Name","","","","","","","AccountNum",$B18)</f>
        <v>S&amp;P Clever Reinforcement Company AG</v>
      </c>
      <c r="D18" s="4" t="s">
        <v>1036</v>
      </c>
      <c r="E18" s="4" t="s">
        <v>126</v>
      </c>
      <c r="F18" s="4" t="s">
        <v>127</v>
      </c>
      <c r="G18" s="7" t="str">
        <f>_xll.AtlasFormulas.AtlasFunctions.AtlasTable("PROD",DataAreaId,"T.PurchLine","%DeliveryDate","","","","","","","ItemId|InventTransId",$E18,$D18)</f>
        <v>6/27/2017</v>
      </c>
      <c r="H18" s="9">
        <v>150</v>
      </c>
      <c r="I18" s="9">
        <f>_xll.AtlasFormulas.AtlasFunctions.AtlasBalance("PROD",DataAreaId,"T.PurchLine","Sum|PurchPrice|0","","","","","","","ItemId|InventTransId",$E18,$D18)</f>
        <v>4.1240199999999998</v>
      </c>
      <c r="J18" s="7" t="str">
        <f>_xll.AtlasFormulas.AtlasFunctions.AtlasTable("PROD",DataAreaId,"T.PurchLine","%CurrencyCode","","","","","","","ItemId|InventTransId",$E18,$D18)</f>
        <v>EUR</v>
      </c>
      <c r="K18" s="9">
        <f>_xll.AtlasFormulas.AtlasFunctions.AtlasBalance("PROD",DataAreaId,"T.PurchLine","Sum|LineAmount|0","","","","","","","ItemId|InventTransId",$E18,$D18)</f>
        <v>8248.0400000000009</v>
      </c>
      <c r="L18" s="6"/>
      <c r="M18" s="6"/>
    </row>
    <row r="19" spans="1:13" x14ac:dyDescent="0.25">
      <c r="A19" s="4" t="s">
        <v>1035</v>
      </c>
      <c r="B19" s="7" t="str">
        <f>_xll.AtlasFormulas.AtlasFunctions.AtlasTable("PROD",DataAreaId,"T.PurchTable","%OrderAccount","","","","","","","PurchId",$A19)</f>
        <v>364-2000168</v>
      </c>
      <c r="C19" s="7" t="str">
        <f>_xll.AtlasFormulas.AtlasFunctions.AtlasTable("PROD",DataAreaId,"T.VendTable","%Name","","","","","","","AccountNum",$B19)</f>
        <v>S&amp;P Clever Reinforcement Company AG</v>
      </c>
      <c r="D19" s="4" t="s">
        <v>1036</v>
      </c>
      <c r="E19" s="4" t="s">
        <v>126</v>
      </c>
      <c r="F19" s="4" t="s">
        <v>127</v>
      </c>
      <c r="G19" s="7" t="str">
        <f>_xll.AtlasFormulas.AtlasFunctions.AtlasTable("PROD",DataAreaId,"T.PurchLine","%DeliveryDate","","","","","","","ItemId|InventTransId",$E19,$D19)</f>
        <v>6/27/2017</v>
      </c>
      <c r="H19" s="9">
        <v>100</v>
      </c>
      <c r="I19" s="9">
        <f>_xll.AtlasFormulas.AtlasFunctions.AtlasBalance("PROD",DataAreaId,"T.PurchLine","Sum|PurchPrice|0","","","","","","","ItemId|InventTransId",$E19,$D19)</f>
        <v>4.1240199999999998</v>
      </c>
      <c r="J19" s="7" t="str">
        <f>_xll.AtlasFormulas.AtlasFunctions.AtlasTable("PROD",DataAreaId,"T.PurchLine","%CurrencyCode","","","","","","","ItemId|InventTransId",$E19,$D19)</f>
        <v>EUR</v>
      </c>
      <c r="K19" s="9">
        <f>_xll.AtlasFormulas.AtlasFunctions.AtlasBalance("PROD",DataAreaId,"T.PurchLine","Sum|LineAmount|0","","","","","","","ItemId|InventTransId",$E19,$D19)</f>
        <v>8248.0400000000009</v>
      </c>
      <c r="L19" s="6"/>
      <c r="M19" s="6"/>
    </row>
    <row r="20" spans="1:13" x14ac:dyDescent="0.25">
      <c r="A20" s="4" t="s">
        <v>1035</v>
      </c>
      <c r="B20" s="7" t="str">
        <f>_xll.AtlasFormulas.AtlasFunctions.AtlasTable("PROD",DataAreaId,"T.PurchTable","%OrderAccount","","","","","","","PurchId",$A20)</f>
        <v>364-2000168</v>
      </c>
      <c r="C20" s="7" t="str">
        <f>_xll.AtlasFormulas.AtlasFunctions.AtlasTable("PROD",DataAreaId,"T.VendTable","%Name","","","","","","","AccountNum",$B20)</f>
        <v>S&amp;P Clever Reinforcement Company AG</v>
      </c>
      <c r="D20" s="4" t="s">
        <v>1036</v>
      </c>
      <c r="E20" s="4" t="s">
        <v>126</v>
      </c>
      <c r="F20" s="4" t="s">
        <v>127</v>
      </c>
      <c r="G20" s="7" t="str">
        <f>_xll.AtlasFormulas.AtlasFunctions.AtlasTable("PROD",DataAreaId,"T.PurchLine","%DeliveryDate","","","","","","","ItemId|InventTransId",$E20,$D20)</f>
        <v>6/27/2017</v>
      </c>
      <c r="H20" s="9">
        <v>100</v>
      </c>
      <c r="I20" s="9">
        <f>_xll.AtlasFormulas.AtlasFunctions.AtlasBalance("PROD",DataAreaId,"T.PurchLine","Sum|PurchPrice|0","","","","","","","ItemId|InventTransId",$E20,$D20)</f>
        <v>4.1240199999999998</v>
      </c>
      <c r="J20" s="7" t="str">
        <f>_xll.AtlasFormulas.AtlasFunctions.AtlasTable("PROD",DataAreaId,"T.PurchLine","%CurrencyCode","","","","","","","ItemId|InventTransId",$E20,$D20)</f>
        <v>EUR</v>
      </c>
      <c r="K20" s="9">
        <f>_xll.AtlasFormulas.AtlasFunctions.AtlasBalance("PROD",DataAreaId,"T.PurchLine","Sum|LineAmount|0","","","","","","","ItemId|InventTransId",$E20,$D20)</f>
        <v>8248.0400000000009</v>
      </c>
      <c r="L20" s="6"/>
      <c r="M20" s="6"/>
    </row>
    <row r="21" spans="1:13" x14ac:dyDescent="0.25">
      <c r="A21" s="4" t="s">
        <v>1035</v>
      </c>
      <c r="B21" s="7" t="str">
        <f>_xll.AtlasFormulas.AtlasFunctions.AtlasTable("PROD",DataAreaId,"T.PurchTable","%OrderAccount","","","","","","","PurchId",$A21)</f>
        <v>364-2000168</v>
      </c>
      <c r="C21" s="7" t="str">
        <f>_xll.AtlasFormulas.AtlasFunctions.AtlasTable("PROD",DataAreaId,"T.VendTable","%Name","","","","","","","AccountNum",$B21)</f>
        <v>S&amp;P Clever Reinforcement Company AG</v>
      </c>
      <c r="D21" s="4" t="s">
        <v>1036</v>
      </c>
      <c r="E21" s="4" t="s">
        <v>126</v>
      </c>
      <c r="F21" s="4" t="s">
        <v>127</v>
      </c>
      <c r="G21" s="7" t="str">
        <f>_xll.AtlasFormulas.AtlasFunctions.AtlasTable("PROD",DataAreaId,"T.PurchLine","%DeliveryDate","","","","","","","ItemId|InventTransId",$E21,$D21)</f>
        <v>6/27/2017</v>
      </c>
      <c r="H21" s="9">
        <v>150</v>
      </c>
      <c r="I21" s="9">
        <f>_xll.AtlasFormulas.AtlasFunctions.AtlasBalance("PROD",DataAreaId,"T.PurchLine","Sum|PurchPrice|0","","","","","","","ItemId|InventTransId",$E21,$D21)</f>
        <v>4.1240199999999998</v>
      </c>
      <c r="J21" s="7" t="str">
        <f>_xll.AtlasFormulas.AtlasFunctions.AtlasTable("PROD",DataAreaId,"T.PurchLine","%CurrencyCode","","","","","","","ItemId|InventTransId",$E21,$D21)</f>
        <v>EUR</v>
      </c>
      <c r="K21" s="9">
        <f>_xll.AtlasFormulas.AtlasFunctions.AtlasBalance("PROD",DataAreaId,"T.PurchLine","Sum|LineAmount|0","","","","","","","ItemId|InventTransId",$E21,$D21)</f>
        <v>8248.0400000000009</v>
      </c>
      <c r="L21" s="6"/>
      <c r="M21" s="6"/>
    </row>
    <row r="22" spans="1:13" x14ac:dyDescent="0.25">
      <c r="A22" s="4" t="s">
        <v>1035</v>
      </c>
      <c r="B22" s="7" t="str">
        <f>_xll.AtlasFormulas.AtlasFunctions.AtlasTable("PROD",DataAreaId,"T.PurchTable","%OrderAccount","","","","","","","PurchId",$A22)</f>
        <v>364-2000168</v>
      </c>
      <c r="C22" s="7" t="str">
        <f>_xll.AtlasFormulas.AtlasFunctions.AtlasTable("PROD",DataAreaId,"T.VendTable","%Name","","","","","","","AccountNum",$B22)</f>
        <v>S&amp;P Clever Reinforcement Company AG</v>
      </c>
      <c r="D22" s="4" t="s">
        <v>1036</v>
      </c>
      <c r="E22" s="4" t="s">
        <v>126</v>
      </c>
      <c r="F22" s="4" t="s">
        <v>127</v>
      </c>
      <c r="G22" s="7" t="str">
        <f>_xll.AtlasFormulas.AtlasFunctions.AtlasTable("PROD",DataAreaId,"T.PurchLine","%DeliveryDate","","","","","","","ItemId|InventTransId",$E22,$D22)</f>
        <v>6/27/2017</v>
      </c>
      <c r="H22" s="9">
        <v>100</v>
      </c>
      <c r="I22" s="9">
        <f>_xll.AtlasFormulas.AtlasFunctions.AtlasBalance("PROD",DataAreaId,"T.PurchLine","Sum|PurchPrice|0","","","","","","","ItemId|InventTransId",$E22,$D22)</f>
        <v>4.1240199999999998</v>
      </c>
      <c r="J22" s="7" t="str">
        <f>_xll.AtlasFormulas.AtlasFunctions.AtlasTable("PROD",DataAreaId,"T.PurchLine","%CurrencyCode","","","","","","","ItemId|InventTransId",$E22,$D22)</f>
        <v>EUR</v>
      </c>
      <c r="K22" s="9">
        <f>_xll.AtlasFormulas.AtlasFunctions.AtlasBalance("PROD",DataAreaId,"T.PurchLine","Sum|LineAmount|0","","","","","","","ItemId|InventTransId",$E22,$D22)</f>
        <v>8248.0400000000009</v>
      </c>
      <c r="L22" s="6"/>
      <c r="M22" s="6"/>
    </row>
    <row r="23" spans="1:13" x14ac:dyDescent="0.25">
      <c r="A23" s="4" t="s">
        <v>1035</v>
      </c>
      <c r="B23" s="7" t="str">
        <f>_xll.AtlasFormulas.AtlasFunctions.AtlasTable("PROD",DataAreaId,"T.PurchTable","%OrderAccount","","","","","","","PurchId",$A23)</f>
        <v>364-2000168</v>
      </c>
      <c r="C23" s="7" t="str">
        <f>_xll.AtlasFormulas.AtlasFunctions.AtlasTable("PROD",DataAreaId,"T.VendTable","%Name","","","","","","","AccountNum",$B23)</f>
        <v>S&amp;P Clever Reinforcement Company AG</v>
      </c>
      <c r="D23" s="4" t="s">
        <v>1036</v>
      </c>
      <c r="E23" s="4" t="s">
        <v>126</v>
      </c>
      <c r="F23" s="4" t="s">
        <v>127</v>
      </c>
      <c r="G23" s="7" t="str">
        <f>_xll.AtlasFormulas.AtlasFunctions.AtlasTable("PROD",DataAreaId,"T.PurchLine","%DeliveryDate","","","","","","","ItemId|InventTransId",$E23,$D23)</f>
        <v>6/27/2017</v>
      </c>
      <c r="H23" s="9">
        <v>150</v>
      </c>
      <c r="I23" s="9">
        <f>_xll.AtlasFormulas.AtlasFunctions.AtlasBalance("PROD",DataAreaId,"T.PurchLine","Sum|PurchPrice|0","","","","","","","ItemId|InventTransId",$E23,$D23)</f>
        <v>4.1240199999999998</v>
      </c>
      <c r="J23" s="7" t="str">
        <f>_xll.AtlasFormulas.AtlasFunctions.AtlasTable("PROD",DataAreaId,"T.PurchLine","%CurrencyCode","","","","","","","ItemId|InventTransId",$E23,$D23)</f>
        <v>EUR</v>
      </c>
      <c r="K23" s="9">
        <f>_xll.AtlasFormulas.AtlasFunctions.AtlasBalance("PROD",DataAreaId,"T.PurchLine","Sum|LineAmount|0","","","","","","","ItemId|InventTransId",$E23,$D23)</f>
        <v>8248.0400000000009</v>
      </c>
      <c r="L23" s="6"/>
      <c r="M23" s="6"/>
    </row>
    <row r="24" spans="1:13" x14ac:dyDescent="0.25">
      <c r="A24" s="4" t="s">
        <v>1035</v>
      </c>
      <c r="B24" s="7" t="str">
        <f>_xll.AtlasFormulas.AtlasFunctions.AtlasTable("PROD",DataAreaId,"T.PurchTable","%OrderAccount","","","","","","","PurchId",$A24)</f>
        <v>364-2000168</v>
      </c>
      <c r="C24" s="7" t="str">
        <f>_xll.AtlasFormulas.AtlasFunctions.AtlasTable("PROD",DataAreaId,"T.VendTable","%Name","","","","","","","AccountNum",$B24)</f>
        <v>S&amp;P Clever Reinforcement Company AG</v>
      </c>
      <c r="D24" s="4" t="s">
        <v>1036</v>
      </c>
      <c r="E24" s="4" t="s">
        <v>126</v>
      </c>
      <c r="F24" s="4" t="s">
        <v>127</v>
      </c>
      <c r="G24" s="7" t="str">
        <f>_xll.AtlasFormulas.AtlasFunctions.AtlasTable("PROD",DataAreaId,"T.PurchLine","%DeliveryDate","","","","","","","ItemId|InventTransId",$E24,$D24)</f>
        <v>6/27/2017</v>
      </c>
      <c r="H24" s="9">
        <v>150</v>
      </c>
      <c r="I24" s="9">
        <f>_xll.AtlasFormulas.AtlasFunctions.AtlasBalance("PROD",DataAreaId,"T.PurchLine","Sum|PurchPrice|0","","","","","","","ItemId|InventTransId",$E24,$D24)</f>
        <v>4.1240199999999998</v>
      </c>
      <c r="J24" s="7" t="str">
        <f>_xll.AtlasFormulas.AtlasFunctions.AtlasTable("PROD",DataAreaId,"T.PurchLine","%CurrencyCode","","","","","","","ItemId|InventTransId",$E24,$D24)</f>
        <v>EUR</v>
      </c>
      <c r="K24" s="9">
        <f>_xll.AtlasFormulas.AtlasFunctions.AtlasBalance("PROD",DataAreaId,"T.PurchLine","Sum|LineAmount|0","","","","","","","ItemId|InventTransId",$E24,$D24)</f>
        <v>8248.0400000000009</v>
      </c>
      <c r="L24" s="6"/>
      <c r="M24" s="6"/>
    </row>
    <row r="25" spans="1:13" x14ac:dyDescent="0.25">
      <c r="A25" s="4" t="s">
        <v>1035</v>
      </c>
      <c r="B25" s="7" t="str">
        <f>_xll.AtlasFormulas.AtlasFunctions.AtlasTable("PROD",DataAreaId,"T.PurchTable","%OrderAccount","","","","","","","PurchId",$A25)</f>
        <v>364-2000168</v>
      </c>
      <c r="C25" s="7" t="str">
        <f>_xll.AtlasFormulas.AtlasFunctions.AtlasTable("PROD",DataAreaId,"T.VendTable","%Name","","","","","","","AccountNum",$B25)</f>
        <v>S&amp;P Clever Reinforcement Company AG</v>
      </c>
      <c r="D25" s="4" t="s">
        <v>1036</v>
      </c>
      <c r="E25" s="4" t="s">
        <v>126</v>
      </c>
      <c r="F25" s="4" t="s">
        <v>127</v>
      </c>
      <c r="G25" s="7" t="str">
        <f>_xll.AtlasFormulas.AtlasFunctions.AtlasTable("PROD",DataAreaId,"T.PurchLine","%DeliveryDate","","","","","","","ItemId|InventTransId",$E25,$D25)</f>
        <v>6/27/2017</v>
      </c>
      <c r="H25" s="9">
        <v>150</v>
      </c>
      <c r="I25" s="9">
        <f>_xll.AtlasFormulas.AtlasFunctions.AtlasBalance("PROD",DataAreaId,"T.PurchLine","Sum|PurchPrice|0","","","","","","","ItemId|InventTransId",$E25,$D25)</f>
        <v>4.1240199999999998</v>
      </c>
      <c r="J25" s="7" t="str">
        <f>_xll.AtlasFormulas.AtlasFunctions.AtlasTable("PROD",DataAreaId,"T.PurchLine","%CurrencyCode","","","","","","","ItemId|InventTransId",$E25,$D25)</f>
        <v>EUR</v>
      </c>
      <c r="K25" s="9">
        <f>_xll.AtlasFormulas.AtlasFunctions.AtlasBalance("PROD",DataAreaId,"T.PurchLine","Sum|LineAmount|0","","","","","","","ItemId|InventTransId",$E25,$D25)</f>
        <v>8248.0400000000009</v>
      </c>
      <c r="L25" s="6"/>
      <c r="M25" s="6"/>
    </row>
    <row r="26" spans="1:13" x14ac:dyDescent="0.25">
      <c r="A26" s="4" t="s">
        <v>1035</v>
      </c>
      <c r="B26" s="7" t="str">
        <f>_xll.AtlasFormulas.AtlasFunctions.AtlasTable("PROD",DataAreaId,"T.PurchTable","%OrderAccount","","","","","","","PurchId",$A26)</f>
        <v>364-2000168</v>
      </c>
      <c r="C26" s="7" t="str">
        <f>_xll.AtlasFormulas.AtlasFunctions.AtlasTable("PROD",DataAreaId,"T.VendTable","%Name","","","","","","","AccountNum",$B26)</f>
        <v>S&amp;P Clever Reinforcement Company AG</v>
      </c>
      <c r="D26" s="4" t="s">
        <v>1036</v>
      </c>
      <c r="E26" s="4" t="s">
        <v>126</v>
      </c>
      <c r="F26" s="4" t="s">
        <v>127</v>
      </c>
      <c r="G26" s="7" t="str">
        <f>_xll.AtlasFormulas.AtlasFunctions.AtlasTable("PROD",DataAreaId,"T.PurchLine","%DeliveryDate","","","","","","","ItemId|InventTransId",$E26,$D26)</f>
        <v>6/27/2017</v>
      </c>
      <c r="H26" s="9">
        <v>150</v>
      </c>
      <c r="I26" s="9">
        <f>_xll.AtlasFormulas.AtlasFunctions.AtlasBalance("PROD",DataAreaId,"T.PurchLine","Sum|PurchPrice|0","","","","","","","ItemId|InventTransId",$E26,$D26)</f>
        <v>4.1240199999999998</v>
      </c>
      <c r="J26" s="7" t="str">
        <f>_xll.AtlasFormulas.AtlasFunctions.AtlasTable("PROD",DataAreaId,"T.PurchLine","%CurrencyCode","","","","","","","ItemId|InventTransId",$E26,$D26)</f>
        <v>EUR</v>
      </c>
      <c r="K26" s="9">
        <f>_xll.AtlasFormulas.AtlasFunctions.AtlasBalance("PROD",DataAreaId,"T.PurchLine","Sum|LineAmount|0","","","","","","","ItemId|InventTransId",$E26,$D26)</f>
        <v>8248.0400000000009</v>
      </c>
      <c r="L26" s="6"/>
      <c r="M26" s="6"/>
    </row>
    <row r="27" spans="1:13" x14ac:dyDescent="0.25">
      <c r="A27" s="4" t="s">
        <v>1035</v>
      </c>
      <c r="B27" s="7" t="str">
        <f>_xll.AtlasFormulas.AtlasFunctions.AtlasTable("PROD",DataAreaId,"T.PurchTable","%OrderAccount","","","","","","","PurchId",$A27)</f>
        <v>364-2000168</v>
      </c>
      <c r="C27" s="7" t="str">
        <f>_xll.AtlasFormulas.AtlasFunctions.AtlasTable("PROD",DataAreaId,"T.VendTable","%Name","","","","","","","AccountNum",$B27)</f>
        <v>S&amp;P Clever Reinforcement Company AG</v>
      </c>
      <c r="D27" s="4" t="s">
        <v>1036</v>
      </c>
      <c r="E27" s="4" t="s">
        <v>126</v>
      </c>
      <c r="F27" s="4" t="s">
        <v>127</v>
      </c>
      <c r="G27" s="7" t="str">
        <f>_xll.AtlasFormulas.AtlasFunctions.AtlasTable("PROD",DataAreaId,"T.PurchLine","%DeliveryDate","","","","","","","ItemId|InventTransId",$E27,$D27)</f>
        <v>6/27/2017</v>
      </c>
      <c r="H27" s="9">
        <v>150</v>
      </c>
      <c r="I27" s="9">
        <f>_xll.AtlasFormulas.AtlasFunctions.AtlasBalance("PROD",DataAreaId,"T.PurchLine","Sum|PurchPrice|0","","","","","","","ItemId|InventTransId",$E27,$D27)</f>
        <v>4.1240199999999998</v>
      </c>
      <c r="J27" s="7" t="str">
        <f>_xll.AtlasFormulas.AtlasFunctions.AtlasTable("PROD",DataAreaId,"T.PurchLine","%CurrencyCode","","","","","","","ItemId|InventTransId",$E27,$D27)</f>
        <v>EUR</v>
      </c>
      <c r="K27" s="9">
        <f>_xll.AtlasFormulas.AtlasFunctions.AtlasBalance("PROD",DataAreaId,"T.PurchLine","Sum|LineAmount|0","","","","","","","ItemId|InventTransId",$E27,$D27)</f>
        <v>8248.0400000000009</v>
      </c>
      <c r="L27" s="6"/>
      <c r="M27" s="6"/>
    </row>
    <row r="28" spans="1:13" x14ac:dyDescent="0.25">
      <c r="A28" s="4" t="s">
        <v>1035</v>
      </c>
      <c r="B28" s="7" t="str">
        <f>_xll.AtlasFormulas.AtlasFunctions.AtlasTable("PROD",DataAreaId,"T.PurchTable","%OrderAccount","","","","","","","PurchId",$A28)</f>
        <v>364-2000168</v>
      </c>
      <c r="C28" s="7" t="str">
        <f>_xll.AtlasFormulas.AtlasFunctions.AtlasTable("PROD",DataAreaId,"T.VendTable","%Name","","","","","","","AccountNum",$B28)</f>
        <v>S&amp;P Clever Reinforcement Company AG</v>
      </c>
      <c r="D28" s="4" t="s">
        <v>1036</v>
      </c>
      <c r="E28" s="4" t="s">
        <v>126</v>
      </c>
      <c r="F28" s="4" t="s">
        <v>127</v>
      </c>
      <c r="G28" s="7" t="str">
        <f>_xll.AtlasFormulas.AtlasFunctions.AtlasTable("PROD",DataAreaId,"T.PurchLine","%DeliveryDate","","","","","","","ItemId|InventTransId",$E28,$D28)</f>
        <v>6/27/2017</v>
      </c>
      <c r="H28" s="9">
        <v>100</v>
      </c>
      <c r="I28" s="9">
        <f>_xll.AtlasFormulas.AtlasFunctions.AtlasBalance("PROD",DataAreaId,"T.PurchLine","Sum|PurchPrice|0","","","","","","","ItemId|InventTransId",$E28,$D28)</f>
        <v>4.1240199999999998</v>
      </c>
      <c r="J28" s="7" t="str">
        <f>_xll.AtlasFormulas.AtlasFunctions.AtlasTable("PROD",DataAreaId,"T.PurchLine","%CurrencyCode","","","","","","","ItemId|InventTransId",$E28,$D28)</f>
        <v>EUR</v>
      </c>
      <c r="K28" s="9">
        <f>_xll.AtlasFormulas.AtlasFunctions.AtlasBalance("PROD",DataAreaId,"T.PurchLine","Sum|LineAmount|0","","","","","","","ItemId|InventTransId",$E28,$D28)</f>
        <v>8248.0400000000009</v>
      </c>
      <c r="L28" s="6"/>
      <c r="M28" s="6"/>
    </row>
    <row r="29" spans="1:13" x14ac:dyDescent="0.25">
      <c r="A29" s="4" t="s">
        <v>1035</v>
      </c>
      <c r="B29" s="7" t="str">
        <f>_xll.AtlasFormulas.AtlasFunctions.AtlasTable("PROD",DataAreaId,"T.PurchTable","%OrderAccount","","","","","","","PurchId",$A29)</f>
        <v>364-2000168</v>
      </c>
      <c r="C29" s="7" t="str">
        <f>_xll.AtlasFormulas.AtlasFunctions.AtlasTable("PROD",DataAreaId,"T.VendTable","%Name","","","","","","","AccountNum",$B29)</f>
        <v>S&amp;P Clever Reinforcement Company AG</v>
      </c>
      <c r="D29" s="4" t="s">
        <v>1036</v>
      </c>
      <c r="E29" s="4" t="s">
        <v>126</v>
      </c>
      <c r="F29" s="4" t="s">
        <v>127</v>
      </c>
      <c r="G29" s="7" t="str">
        <f>_xll.AtlasFormulas.AtlasFunctions.AtlasTable("PROD",DataAreaId,"T.PurchLine","%DeliveryDate","","","","","","","ItemId|InventTransId",$E29,$D29)</f>
        <v>6/27/2017</v>
      </c>
      <c r="H29" s="9">
        <v>100</v>
      </c>
      <c r="I29" s="9">
        <f>_xll.AtlasFormulas.AtlasFunctions.AtlasBalance("PROD",DataAreaId,"T.PurchLine","Sum|PurchPrice|0","","","","","","","ItemId|InventTransId",$E29,$D29)</f>
        <v>4.1240199999999998</v>
      </c>
      <c r="J29" s="7" t="str">
        <f>_xll.AtlasFormulas.AtlasFunctions.AtlasTable("PROD",DataAreaId,"T.PurchLine","%CurrencyCode","","","","","","","ItemId|InventTransId",$E29,$D29)</f>
        <v>EUR</v>
      </c>
      <c r="K29" s="9">
        <f>_xll.AtlasFormulas.AtlasFunctions.AtlasBalance("PROD",DataAreaId,"T.PurchLine","Sum|LineAmount|0","","","","","","","ItemId|InventTransId",$E29,$D29)</f>
        <v>8248.0400000000009</v>
      </c>
      <c r="L29" s="6"/>
      <c r="M29" s="6"/>
    </row>
    <row r="30" spans="1:13" x14ac:dyDescent="0.25">
      <c r="A30" s="4" t="s">
        <v>1035</v>
      </c>
      <c r="B30" s="7" t="str">
        <f>_xll.AtlasFormulas.AtlasFunctions.AtlasTable("PROD",DataAreaId,"T.PurchTable","%OrderAccount","","","","","","","PurchId",$A30)</f>
        <v>364-2000168</v>
      </c>
      <c r="C30" s="7" t="str">
        <f>_xll.AtlasFormulas.AtlasFunctions.AtlasTable("PROD",DataAreaId,"T.VendTable","%Name","","","","","","","AccountNum",$B30)</f>
        <v>S&amp;P Clever Reinforcement Company AG</v>
      </c>
      <c r="D30" s="4" t="s">
        <v>1037</v>
      </c>
      <c r="E30" s="4" t="s">
        <v>130</v>
      </c>
      <c r="F30" s="4" t="s">
        <v>131</v>
      </c>
      <c r="G30" s="7" t="str">
        <f>_xll.AtlasFormulas.AtlasFunctions.AtlasTable("PROD",DataAreaId,"T.PurchLine","%DeliveryDate","","","","","","","ItemId|InventTransId",$E30,$D30)</f>
        <v>6/27/2017</v>
      </c>
      <c r="H30" s="9">
        <v>150</v>
      </c>
      <c r="I30" s="9">
        <f>_xll.AtlasFormulas.AtlasFunctions.AtlasBalance("PROD",DataAreaId,"T.PurchLine","Sum|PurchPrice|0","","","","","","","ItemId|InventTransId",$E30,$D30)</f>
        <v>5.1509600000000004</v>
      </c>
      <c r="J30" s="7" t="str">
        <f>_xll.AtlasFormulas.AtlasFunctions.AtlasTable("PROD",DataAreaId,"T.PurchLine","%CurrencyCode","","","","","","","ItemId|InventTransId",$E30,$D30)</f>
        <v>EUR</v>
      </c>
      <c r="K30" s="9">
        <f>_xll.AtlasFormulas.AtlasFunctions.AtlasBalance("PROD",DataAreaId,"T.PurchLine","Sum|LineAmount|0","","","","","","","ItemId|InventTransId",$E30,$D30)</f>
        <v>10301.92</v>
      </c>
      <c r="L30" s="6"/>
      <c r="M30" s="6"/>
    </row>
    <row r="31" spans="1:13" x14ac:dyDescent="0.25">
      <c r="A31" s="4" t="s">
        <v>1035</v>
      </c>
      <c r="B31" s="7" t="str">
        <f>_xll.AtlasFormulas.AtlasFunctions.AtlasTable("PROD",DataAreaId,"T.PurchTable","%OrderAccount","","","","","","","PurchId",$A31)</f>
        <v>364-2000168</v>
      </c>
      <c r="C31" s="7" t="str">
        <f>_xll.AtlasFormulas.AtlasFunctions.AtlasTable("PROD",DataAreaId,"T.VendTable","%Name","","","","","","","AccountNum",$B31)</f>
        <v>S&amp;P Clever Reinforcement Company AG</v>
      </c>
      <c r="D31" s="4" t="s">
        <v>1037</v>
      </c>
      <c r="E31" s="4" t="s">
        <v>130</v>
      </c>
      <c r="F31" s="4" t="s">
        <v>131</v>
      </c>
      <c r="G31" s="7" t="str">
        <f>_xll.AtlasFormulas.AtlasFunctions.AtlasTable("PROD",DataAreaId,"T.PurchLine","%DeliveryDate","","","","","","","ItemId|InventTransId",$E31,$D31)</f>
        <v>6/27/2017</v>
      </c>
      <c r="H31" s="9">
        <v>150</v>
      </c>
      <c r="I31" s="9">
        <f>_xll.AtlasFormulas.AtlasFunctions.AtlasBalance("PROD",DataAreaId,"T.PurchLine","Sum|PurchPrice|0","","","","","","","ItemId|InventTransId",$E31,$D31)</f>
        <v>5.1509600000000004</v>
      </c>
      <c r="J31" s="7" t="str">
        <f>_xll.AtlasFormulas.AtlasFunctions.AtlasTable("PROD",DataAreaId,"T.PurchLine","%CurrencyCode","","","","","","","ItemId|InventTransId",$E31,$D31)</f>
        <v>EUR</v>
      </c>
      <c r="K31" s="9">
        <f>_xll.AtlasFormulas.AtlasFunctions.AtlasBalance("PROD",DataAreaId,"T.PurchLine","Sum|LineAmount|0","","","","","","","ItemId|InventTransId",$E31,$D31)</f>
        <v>10301.92</v>
      </c>
      <c r="L31" s="6"/>
      <c r="M31" s="6"/>
    </row>
    <row r="32" spans="1:13" x14ac:dyDescent="0.25">
      <c r="A32" s="4" t="s">
        <v>1035</v>
      </c>
      <c r="B32" s="7" t="str">
        <f>_xll.AtlasFormulas.AtlasFunctions.AtlasTable("PROD",DataAreaId,"T.PurchTable","%OrderAccount","","","","","","","PurchId",$A32)</f>
        <v>364-2000168</v>
      </c>
      <c r="C32" s="7" t="str">
        <f>_xll.AtlasFormulas.AtlasFunctions.AtlasTable("PROD",DataAreaId,"T.VendTable","%Name","","","","","","","AccountNum",$B32)</f>
        <v>S&amp;P Clever Reinforcement Company AG</v>
      </c>
      <c r="D32" s="4" t="s">
        <v>1037</v>
      </c>
      <c r="E32" s="4" t="s">
        <v>130</v>
      </c>
      <c r="F32" s="4" t="s">
        <v>131</v>
      </c>
      <c r="G32" s="7" t="str">
        <f>_xll.AtlasFormulas.AtlasFunctions.AtlasTable("PROD",DataAreaId,"T.PurchLine","%DeliveryDate","","","","","","","ItemId|InventTransId",$E32,$D32)</f>
        <v>6/27/2017</v>
      </c>
      <c r="H32" s="9">
        <v>150</v>
      </c>
      <c r="I32" s="9">
        <f>_xll.AtlasFormulas.AtlasFunctions.AtlasBalance("PROD",DataAreaId,"T.PurchLine","Sum|PurchPrice|0","","","","","","","ItemId|InventTransId",$E32,$D32)</f>
        <v>5.1509600000000004</v>
      </c>
      <c r="J32" s="7" t="str">
        <f>_xll.AtlasFormulas.AtlasFunctions.AtlasTable("PROD",DataAreaId,"T.PurchLine","%CurrencyCode","","","","","","","ItemId|InventTransId",$E32,$D32)</f>
        <v>EUR</v>
      </c>
      <c r="K32" s="9">
        <f>_xll.AtlasFormulas.AtlasFunctions.AtlasBalance("PROD",DataAreaId,"T.PurchLine","Sum|LineAmount|0","","","","","","","ItemId|InventTransId",$E32,$D32)</f>
        <v>10301.92</v>
      </c>
      <c r="L32" s="6"/>
      <c r="M32" s="6"/>
    </row>
    <row r="33" spans="1:13" x14ac:dyDescent="0.25">
      <c r="A33" s="4" t="s">
        <v>1035</v>
      </c>
      <c r="B33" s="7" t="str">
        <f>_xll.AtlasFormulas.AtlasFunctions.AtlasTable("PROD",DataAreaId,"T.PurchTable","%OrderAccount","","","","","","","PurchId",$A33)</f>
        <v>364-2000168</v>
      </c>
      <c r="C33" s="7" t="str">
        <f>_xll.AtlasFormulas.AtlasFunctions.AtlasTable("PROD",DataAreaId,"T.VendTable","%Name","","","","","","","AccountNum",$B33)</f>
        <v>S&amp;P Clever Reinforcement Company AG</v>
      </c>
      <c r="D33" s="4" t="s">
        <v>1037</v>
      </c>
      <c r="E33" s="4" t="s">
        <v>130</v>
      </c>
      <c r="F33" s="4" t="s">
        <v>131</v>
      </c>
      <c r="G33" s="7" t="str">
        <f>_xll.AtlasFormulas.AtlasFunctions.AtlasTable("PROD",DataAreaId,"T.PurchLine","%DeliveryDate","","","","","","","ItemId|InventTransId",$E33,$D33)</f>
        <v>6/27/2017</v>
      </c>
      <c r="H33" s="9">
        <v>150</v>
      </c>
      <c r="I33" s="9">
        <f>_xll.AtlasFormulas.AtlasFunctions.AtlasBalance("PROD",DataAreaId,"T.PurchLine","Sum|PurchPrice|0","","","","","","","ItemId|InventTransId",$E33,$D33)</f>
        <v>5.1509600000000004</v>
      </c>
      <c r="J33" s="7" t="str">
        <f>_xll.AtlasFormulas.AtlasFunctions.AtlasTable("PROD",DataAreaId,"T.PurchLine","%CurrencyCode","","","","","","","ItemId|InventTransId",$E33,$D33)</f>
        <v>EUR</v>
      </c>
      <c r="K33" s="9">
        <f>_xll.AtlasFormulas.AtlasFunctions.AtlasBalance("PROD",DataAreaId,"T.PurchLine","Sum|LineAmount|0","","","","","","","ItemId|InventTransId",$E33,$D33)</f>
        <v>10301.92</v>
      </c>
      <c r="L33" s="6"/>
      <c r="M33" s="6"/>
    </row>
    <row r="34" spans="1:13" x14ac:dyDescent="0.25">
      <c r="A34" s="4" t="s">
        <v>1035</v>
      </c>
      <c r="B34" s="7" t="str">
        <f>_xll.AtlasFormulas.AtlasFunctions.AtlasTable("PROD",DataAreaId,"T.PurchTable","%OrderAccount","","","","","","","PurchId",$A34)</f>
        <v>364-2000168</v>
      </c>
      <c r="C34" s="7" t="str">
        <f>_xll.AtlasFormulas.AtlasFunctions.AtlasTable("PROD",DataAreaId,"T.VendTable","%Name","","","","","","","AccountNum",$B34)</f>
        <v>S&amp;P Clever Reinforcement Company AG</v>
      </c>
      <c r="D34" s="4" t="s">
        <v>1037</v>
      </c>
      <c r="E34" s="4" t="s">
        <v>130</v>
      </c>
      <c r="F34" s="4" t="s">
        <v>131</v>
      </c>
      <c r="G34" s="7" t="str">
        <f>_xll.AtlasFormulas.AtlasFunctions.AtlasTable("PROD",DataAreaId,"T.PurchLine","%DeliveryDate","","","","","","","ItemId|InventTransId",$E34,$D34)</f>
        <v>6/27/2017</v>
      </c>
      <c r="H34" s="9">
        <v>150</v>
      </c>
      <c r="I34" s="9">
        <f>_xll.AtlasFormulas.AtlasFunctions.AtlasBalance("PROD",DataAreaId,"T.PurchLine","Sum|PurchPrice|0","","","","","","","ItemId|InventTransId",$E34,$D34)</f>
        <v>5.1509600000000004</v>
      </c>
      <c r="J34" s="7" t="str">
        <f>_xll.AtlasFormulas.AtlasFunctions.AtlasTable("PROD",DataAreaId,"T.PurchLine","%CurrencyCode","","","","","","","ItemId|InventTransId",$E34,$D34)</f>
        <v>EUR</v>
      </c>
      <c r="K34" s="9">
        <f>_xll.AtlasFormulas.AtlasFunctions.AtlasBalance("PROD",DataAreaId,"T.PurchLine","Sum|LineAmount|0","","","","","","","ItemId|InventTransId",$E34,$D34)</f>
        <v>10301.92</v>
      </c>
      <c r="L34" s="6"/>
      <c r="M34" s="6"/>
    </row>
    <row r="35" spans="1:13" x14ac:dyDescent="0.25">
      <c r="A35" s="4" t="s">
        <v>1035</v>
      </c>
      <c r="B35" s="7" t="str">
        <f>_xll.AtlasFormulas.AtlasFunctions.AtlasTable("PROD",DataAreaId,"T.PurchTable","%OrderAccount","","","","","","","PurchId",$A35)</f>
        <v>364-2000168</v>
      </c>
      <c r="C35" s="7" t="str">
        <f>_xll.AtlasFormulas.AtlasFunctions.AtlasTable("PROD",DataAreaId,"T.VendTable","%Name","","","","","","","AccountNum",$B35)</f>
        <v>S&amp;P Clever Reinforcement Company AG</v>
      </c>
      <c r="D35" s="4" t="s">
        <v>1037</v>
      </c>
      <c r="E35" s="4" t="s">
        <v>130</v>
      </c>
      <c r="F35" s="4" t="s">
        <v>131</v>
      </c>
      <c r="G35" s="7" t="str">
        <f>_xll.AtlasFormulas.AtlasFunctions.AtlasTable("PROD",DataAreaId,"T.PurchLine","%DeliveryDate","","","","","","","ItemId|InventTransId",$E35,$D35)</f>
        <v>6/27/2017</v>
      </c>
      <c r="H35" s="9">
        <v>150</v>
      </c>
      <c r="I35" s="9">
        <f>_xll.AtlasFormulas.AtlasFunctions.AtlasBalance("PROD",DataAreaId,"T.PurchLine","Sum|PurchPrice|0","","","","","","","ItemId|InventTransId",$E35,$D35)</f>
        <v>5.1509600000000004</v>
      </c>
      <c r="J35" s="7" t="str">
        <f>_xll.AtlasFormulas.AtlasFunctions.AtlasTable("PROD",DataAreaId,"T.PurchLine","%CurrencyCode","","","","","","","ItemId|InventTransId",$E35,$D35)</f>
        <v>EUR</v>
      </c>
      <c r="K35" s="9">
        <f>_xll.AtlasFormulas.AtlasFunctions.AtlasBalance("PROD",DataAreaId,"T.PurchLine","Sum|LineAmount|0","","","","","","","ItemId|InventTransId",$E35,$D35)</f>
        <v>10301.92</v>
      </c>
      <c r="L35" s="6"/>
      <c r="M35" s="6"/>
    </row>
    <row r="36" spans="1:13" x14ac:dyDescent="0.25">
      <c r="A36" s="4" t="s">
        <v>1035</v>
      </c>
      <c r="B36" s="7" t="str">
        <f>_xll.AtlasFormulas.AtlasFunctions.AtlasTable("PROD",DataAreaId,"T.PurchTable","%OrderAccount","","","","","","","PurchId",$A36)</f>
        <v>364-2000168</v>
      </c>
      <c r="C36" s="7" t="str">
        <f>_xll.AtlasFormulas.AtlasFunctions.AtlasTable("PROD",DataAreaId,"T.VendTable","%Name","","","","","","","AccountNum",$B36)</f>
        <v>S&amp;P Clever Reinforcement Company AG</v>
      </c>
      <c r="D36" s="4" t="s">
        <v>1037</v>
      </c>
      <c r="E36" s="4" t="s">
        <v>130</v>
      </c>
      <c r="F36" s="4" t="s">
        <v>131</v>
      </c>
      <c r="G36" s="7" t="str">
        <f>_xll.AtlasFormulas.AtlasFunctions.AtlasTable("PROD",DataAreaId,"T.PurchLine","%DeliveryDate","","","","","","","ItemId|InventTransId",$E36,$D36)</f>
        <v>6/27/2017</v>
      </c>
      <c r="H36" s="9">
        <v>150</v>
      </c>
      <c r="I36" s="9">
        <f>_xll.AtlasFormulas.AtlasFunctions.AtlasBalance("PROD",DataAreaId,"T.PurchLine","Sum|PurchPrice|0","","","","","","","ItemId|InventTransId",$E36,$D36)</f>
        <v>5.1509600000000004</v>
      </c>
      <c r="J36" s="7" t="str">
        <f>_xll.AtlasFormulas.AtlasFunctions.AtlasTable("PROD",DataAreaId,"T.PurchLine","%CurrencyCode","","","","","","","ItemId|InventTransId",$E36,$D36)</f>
        <v>EUR</v>
      </c>
      <c r="K36" s="9">
        <f>_xll.AtlasFormulas.AtlasFunctions.AtlasBalance("PROD",DataAreaId,"T.PurchLine","Sum|LineAmount|0","","","","","","","ItemId|InventTransId",$E36,$D36)</f>
        <v>10301.92</v>
      </c>
      <c r="L36" s="6"/>
      <c r="M36" s="6"/>
    </row>
    <row r="37" spans="1:13" x14ac:dyDescent="0.25">
      <c r="A37" s="4" t="s">
        <v>1035</v>
      </c>
      <c r="B37" s="7" t="str">
        <f>_xll.AtlasFormulas.AtlasFunctions.AtlasTable("PROD",DataAreaId,"T.PurchTable","%OrderAccount","","","","","","","PurchId",$A37)</f>
        <v>364-2000168</v>
      </c>
      <c r="C37" s="7" t="str">
        <f>_xll.AtlasFormulas.AtlasFunctions.AtlasTable("PROD",DataAreaId,"T.VendTable","%Name","","","","","","","AccountNum",$B37)</f>
        <v>S&amp;P Clever Reinforcement Company AG</v>
      </c>
      <c r="D37" s="4" t="s">
        <v>1037</v>
      </c>
      <c r="E37" s="4" t="s">
        <v>130</v>
      </c>
      <c r="F37" s="4" t="s">
        <v>131</v>
      </c>
      <c r="G37" s="7" t="str">
        <f>_xll.AtlasFormulas.AtlasFunctions.AtlasTable("PROD",DataAreaId,"T.PurchLine","%DeliveryDate","","","","","","","ItemId|InventTransId",$E37,$D37)</f>
        <v>6/27/2017</v>
      </c>
      <c r="H37" s="9">
        <v>100</v>
      </c>
      <c r="I37" s="9">
        <f>_xll.AtlasFormulas.AtlasFunctions.AtlasBalance("PROD",DataAreaId,"T.PurchLine","Sum|PurchPrice|0","","","","","","","ItemId|InventTransId",$E37,$D37)</f>
        <v>5.1509600000000004</v>
      </c>
      <c r="J37" s="7" t="str">
        <f>_xll.AtlasFormulas.AtlasFunctions.AtlasTable("PROD",DataAreaId,"T.PurchLine","%CurrencyCode","","","","","","","ItemId|InventTransId",$E37,$D37)</f>
        <v>EUR</v>
      </c>
      <c r="K37" s="9">
        <f>_xll.AtlasFormulas.AtlasFunctions.AtlasBalance("PROD",DataAreaId,"T.PurchLine","Sum|LineAmount|0","","","","","","","ItemId|InventTransId",$E37,$D37)</f>
        <v>10301.92</v>
      </c>
      <c r="L37" s="6"/>
      <c r="M37" s="6"/>
    </row>
    <row r="38" spans="1:13" x14ac:dyDescent="0.25">
      <c r="A38" s="4" t="s">
        <v>1035</v>
      </c>
      <c r="B38" s="7" t="str">
        <f>_xll.AtlasFormulas.AtlasFunctions.AtlasTable("PROD",DataAreaId,"T.PurchTable","%OrderAccount","","","","","","","PurchId",$A38)</f>
        <v>364-2000168</v>
      </c>
      <c r="C38" s="7" t="str">
        <f>_xll.AtlasFormulas.AtlasFunctions.AtlasTable("PROD",DataAreaId,"T.VendTable","%Name","","","","","","","AccountNum",$B38)</f>
        <v>S&amp;P Clever Reinforcement Company AG</v>
      </c>
      <c r="D38" s="4" t="s">
        <v>1037</v>
      </c>
      <c r="E38" s="4" t="s">
        <v>130</v>
      </c>
      <c r="F38" s="4" t="s">
        <v>131</v>
      </c>
      <c r="G38" s="7" t="str">
        <f>_xll.AtlasFormulas.AtlasFunctions.AtlasTable("PROD",DataAreaId,"T.PurchLine","%DeliveryDate","","","","","","","ItemId|InventTransId",$E38,$D38)</f>
        <v>6/27/2017</v>
      </c>
      <c r="H38" s="9">
        <v>150</v>
      </c>
      <c r="I38" s="9">
        <f>_xll.AtlasFormulas.AtlasFunctions.AtlasBalance("PROD",DataAreaId,"T.PurchLine","Sum|PurchPrice|0","","","","","","","ItemId|InventTransId",$E38,$D38)</f>
        <v>5.1509600000000004</v>
      </c>
      <c r="J38" s="7" t="str">
        <f>_xll.AtlasFormulas.AtlasFunctions.AtlasTable("PROD",DataAreaId,"T.PurchLine","%CurrencyCode","","","","","","","ItemId|InventTransId",$E38,$D38)</f>
        <v>EUR</v>
      </c>
      <c r="K38" s="9">
        <f>_xll.AtlasFormulas.AtlasFunctions.AtlasBalance("PROD",DataAreaId,"T.PurchLine","Sum|LineAmount|0","","","","","","","ItemId|InventTransId",$E38,$D38)</f>
        <v>10301.92</v>
      </c>
      <c r="L38" s="6"/>
      <c r="M38" s="6"/>
    </row>
    <row r="39" spans="1:13" x14ac:dyDescent="0.25">
      <c r="A39" s="4" t="s">
        <v>1035</v>
      </c>
      <c r="B39" s="7" t="str">
        <f>_xll.AtlasFormulas.AtlasFunctions.AtlasTable("PROD",DataAreaId,"T.PurchTable","%OrderAccount","","","","","","","PurchId",$A39)</f>
        <v>364-2000168</v>
      </c>
      <c r="C39" s="7" t="str">
        <f>_xll.AtlasFormulas.AtlasFunctions.AtlasTable("PROD",DataAreaId,"T.VendTable","%Name","","","","","","","AccountNum",$B39)</f>
        <v>S&amp;P Clever Reinforcement Company AG</v>
      </c>
      <c r="D39" s="4" t="s">
        <v>1037</v>
      </c>
      <c r="E39" s="4" t="s">
        <v>130</v>
      </c>
      <c r="F39" s="4" t="s">
        <v>131</v>
      </c>
      <c r="G39" s="7" t="str">
        <f>_xll.AtlasFormulas.AtlasFunctions.AtlasTable("PROD",DataAreaId,"T.PurchLine","%DeliveryDate","","","","","","","ItemId|InventTransId",$E39,$D39)</f>
        <v>6/27/2017</v>
      </c>
      <c r="H39" s="9">
        <v>150</v>
      </c>
      <c r="I39" s="9">
        <f>_xll.AtlasFormulas.AtlasFunctions.AtlasBalance("PROD",DataAreaId,"T.PurchLine","Sum|PurchPrice|0","","","","","","","ItemId|InventTransId",$E39,$D39)</f>
        <v>5.1509600000000004</v>
      </c>
      <c r="J39" s="7" t="str">
        <f>_xll.AtlasFormulas.AtlasFunctions.AtlasTable("PROD",DataAreaId,"T.PurchLine","%CurrencyCode","","","","","","","ItemId|InventTransId",$E39,$D39)</f>
        <v>EUR</v>
      </c>
      <c r="K39" s="9">
        <f>_xll.AtlasFormulas.AtlasFunctions.AtlasBalance("PROD",DataAreaId,"T.PurchLine","Sum|LineAmount|0","","","","","","","ItemId|InventTransId",$E39,$D39)</f>
        <v>10301.92</v>
      </c>
      <c r="L39" s="6"/>
      <c r="M39" s="6"/>
    </row>
    <row r="40" spans="1:13" x14ac:dyDescent="0.25">
      <c r="A40" s="4" t="s">
        <v>1035</v>
      </c>
      <c r="B40" s="7" t="str">
        <f>_xll.AtlasFormulas.AtlasFunctions.AtlasTable("PROD",DataAreaId,"T.PurchTable","%OrderAccount","","","","","","","PurchId",$A40)</f>
        <v>364-2000168</v>
      </c>
      <c r="C40" s="7" t="str">
        <f>_xll.AtlasFormulas.AtlasFunctions.AtlasTable("PROD",DataAreaId,"T.VendTable","%Name","","","","","","","AccountNum",$B40)</f>
        <v>S&amp;P Clever Reinforcement Company AG</v>
      </c>
      <c r="D40" s="4" t="s">
        <v>1037</v>
      </c>
      <c r="E40" s="4" t="s">
        <v>130</v>
      </c>
      <c r="F40" s="4" t="s">
        <v>131</v>
      </c>
      <c r="G40" s="7" t="str">
        <f>_xll.AtlasFormulas.AtlasFunctions.AtlasTable("PROD",DataAreaId,"T.PurchLine","%DeliveryDate","","","","","","","ItemId|InventTransId",$E40,$D40)</f>
        <v>6/27/2017</v>
      </c>
      <c r="H40" s="9">
        <v>150</v>
      </c>
      <c r="I40" s="9">
        <f>_xll.AtlasFormulas.AtlasFunctions.AtlasBalance("PROD",DataAreaId,"T.PurchLine","Sum|PurchPrice|0","","","","","","","ItemId|InventTransId",$E40,$D40)</f>
        <v>5.1509600000000004</v>
      </c>
      <c r="J40" s="7" t="str">
        <f>_xll.AtlasFormulas.AtlasFunctions.AtlasTable("PROD",DataAreaId,"T.PurchLine","%CurrencyCode","","","","","","","ItemId|InventTransId",$E40,$D40)</f>
        <v>EUR</v>
      </c>
      <c r="K40" s="9">
        <f>_xll.AtlasFormulas.AtlasFunctions.AtlasBalance("PROD",DataAreaId,"T.PurchLine","Sum|LineAmount|0","","","","","","","ItemId|InventTransId",$E40,$D40)</f>
        <v>10301.92</v>
      </c>
      <c r="L40" s="6"/>
      <c r="M40" s="6"/>
    </row>
    <row r="41" spans="1:13" x14ac:dyDescent="0.25">
      <c r="A41" s="4" t="s">
        <v>1035</v>
      </c>
      <c r="B41" s="7" t="str">
        <f>_xll.AtlasFormulas.AtlasFunctions.AtlasTable("PROD",DataAreaId,"T.PurchTable","%OrderAccount","","","","","","","PurchId",$A41)</f>
        <v>364-2000168</v>
      </c>
      <c r="C41" s="7" t="str">
        <f>_xll.AtlasFormulas.AtlasFunctions.AtlasTable("PROD",DataAreaId,"T.VendTable","%Name","","","","","","","AccountNum",$B41)</f>
        <v>S&amp;P Clever Reinforcement Company AG</v>
      </c>
      <c r="D41" s="4" t="s">
        <v>1037</v>
      </c>
      <c r="E41" s="4" t="s">
        <v>130</v>
      </c>
      <c r="F41" s="4" t="s">
        <v>131</v>
      </c>
      <c r="G41" s="7" t="str">
        <f>_xll.AtlasFormulas.AtlasFunctions.AtlasTable("PROD",DataAreaId,"T.PurchLine","%DeliveryDate","","","","","","","ItemId|InventTransId",$E41,$D41)</f>
        <v>6/27/2017</v>
      </c>
      <c r="H41" s="9">
        <v>150</v>
      </c>
      <c r="I41" s="9">
        <f>_xll.AtlasFormulas.AtlasFunctions.AtlasBalance("PROD",DataAreaId,"T.PurchLine","Sum|PurchPrice|0","","","","","","","ItemId|InventTransId",$E41,$D41)</f>
        <v>5.1509600000000004</v>
      </c>
      <c r="J41" s="7" t="str">
        <f>_xll.AtlasFormulas.AtlasFunctions.AtlasTable("PROD",DataAreaId,"T.PurchLine","%CurrencyCode","","","","","","","ItemId|InventTransId",$E41,$D41)</f>
        <v>EUR</v>
      </c>
      <c r="K41" s="9">
        <f>_xll.AtlasFormulas.AtlasFunctions.AtlasBalance("PROD",DataAreaId,"T.PurchLine","Sum|LineAmount|0","","","","","","","ItemId|InventTransId",$E41,$D41)</f>
        <v>10301.92</v>
      </c>
      <c r="L41" s="6"/>
      <c r="M41" s="6"/>
    </row>
    <row r="42" spans="1:13" x14ac:dyDescent="0.25">
      <c r="A42" s="4" t="s">
        <v>1035</v>
      </c>
      <c r="B42" s="7" t="str">
        <f>_xll.AtlasFormulas.AtlasFunctions.AtlasTable("PROD",DataAreaId,"T.PurchTable","%OrderAccount","","","","","","","PurchId",$A42)</f>
        <v>364-2000168</v>
      </c>
      <c r="C42" s="7" t="str">
        <f>_xll.AtlasFormulas.AtlasFunctions.AtlasTable("PROD",DataAreaId,"T.VendTable","%Name","","","","","","","AccountNum",$B42)</f>
        <v>S&amp;P Clever Reinforcement Company AG</v>
      </c>
      <c r="D42" s="4" t="s">
        <v>1037</v>
      </c>
      <c r="E42" s="4" t="s">
        <v>130</v>
      </c>
      <c r="F42" s="4" t="s">
        <v>131</v>
      </c>
      <c r="G42" s="7" t="str">
        <f>_xll.AtlasFormulas.AtlasFunctions.AtlasTable("PROD",DataAreaId,"T.PurchLine","%DeliveryDate","","","","","","","ItemId|InventTransId",$E42,$D42)</f>
        <v>6/27/2017</v>
      </c>
      <c r="H42" s="9">
        <v>150</v>
      </c>
      <c r="I42" s="9">
        <f>_xll.AtlasFormulas.AtlasFunctions.AtlasBalance("PROD",DataAreaId,"T.PurchLine","Sum|PurchPrice|0","","","","","","","ItemId|InventTransId",$E42,$D42)</f>
        <v>5.1509600000000004</v>
      </c>
      <c r="J42" s="7" t="str">
        <f>_xll.AtlasFormulas.AtlasFunctions.AtlasTable("PROD",DataAreaId,"T.PurchLine","%CurrencyCode","","","","","","","ItemId|InventTransId",$E42,$D42)</f>
        <v>EUR</v>
      </c>
      <c r="K42" s="9">
        <f>_xll.AtlasFormulas.AtlasFunctions.AtlasBalance("PROD",DataAreaId,"T.PurchLine","Sum|LineAmount|0","","","","","","","ItemId|InventTransId",$E42,$D42)</f>
        <v>10301.92</v>
      </c>
      <c r="L42" s="6"/>
      <c r="M42" s="6"/>
    </row>
    <row r="43" spans="1:13" x14ac:dyDescent="0.25">
      <c r="A43" s="4" t="s">
        <v>1035</v>
      </c>
      <c r="B43" s="7" t="str">
        <f>_xll.AtlasFormulas.AtlasFunctions.AtlasTable("PROD",DataAreaId,"T.PurchTable","%OrderAccount","","","","","","","PurchId",$A43)</f>
        <v>364-2000168</v>
      </c>
      <c r="C43" s="7" t="str">
        <f>_xll.AtlasFormulas.AtlasFunctions.AtlasTable("PROD",DataAreaId,"T.VendTable","%Name","","","","","","","AccountNum",$B43)</f>
        <v>S&amp;P Clever Reinforcement Company AG</v>
      </c>
      <c r="D43" s="4" t="s">
        <v>1037</v>
      </c>
      <c r="E43" s="4" t="s">
        <v>130</v>
      </c>
      <c r="F43" s="4" t="s">
        <v>131</v>
      </c>
      <c r="G43" s="7" t="str">
        <f>_xll.AtlasFormulas.AtlasFunctions.AtlasTable("PROD",DataAreaId,"T.PurchLine","%DeliveryDate","","","","","","","ItemId|InventTransId",$E43,$D43)</f>
        <v>6/27/2017</v>
      </c>
      <c r="H43" s="9">
        <v>100</v>
      </c>
      <c r="I43" s="9">
        <f>_xll.AtlasFormulas.AtlasFunctions.AtlasBalance("PROD",DataAreaId,"T.PurchLine","Sum|PurchPrice|0","","","","","","","ItemId|InventTransId",$E43,$D43)</f>
        <v>5.1509600000000004</v>
      </c>
      <c r="J43" s="7" t="str">
        <f>_xll.AtlasFormulas.AtlasFunctions.AtlasTable("PROD",DataAreaId,"T.PurchLine","%CurrencyCode","","","","","","","ItemId|InventTransId",$E43,$D43)</f>
        <v>EUR</v>
      </c>
      <c r="K43" s="9">
        <f>_xll.AtlasFormulas.AtlasFunctions.AtlasBalance("PROD",DataAreaId,"T.PurchLine","Sum|LineAmount|0","","","","","","","ItemId|InventTransId",$E43,$D43)</f>
        <v>10301.92</v>
      </c>
      <c r="L43" s="6"/>
      <c r="M43" s="6"/>
    </row>
    <row r="44" spans="1:13" x14ac:dyDescent="0.25">
      <c r="A44" s="4" t="s">
        <v>1035</v>
      </c>
      <c r="B44" s="7" t="str">
        <f>_xll.AtlasFormulas.AtlasFunctions.AtlasTable("PROD",DataAreaId,"T.PurchTable","%OrderAccount","","","","","","","PurchId",$A44)</f>
        <v>364-2000168</v>
      </c>
      <c r="C44" s="7" t="str">
        <f>_xll.AtlasFormulas.AtlasFunctions.AtlasTable("PROD",DataAreaId,"T.VendTable","%Name","","","","","","","AccountNum",$B44)</f>
        <v>S&amp;P Clever Reinforcement Company AG</v>
      </c>
      <c r="D44" s="4" t="s">
        <v>1038</v>
      </c>
      <c r="E44" s="4" t="s">
        <v>57</v>
      </c>
      <c r="F44" s="4" t="s">
        <v>56</v>
      </c>
      <c r="G44" s="7" t="str">
        <f>_xll.AtlasFormulas.AtlasFunctions.AtlasTable("PROD",DataAreaId,"T.PurchLine","%DeliveryDate","","","","","","","ItemId|InventTransId",$E44,$D44)</f>
        <v>6/27/2017</v>
      </c>
      <c r="H44" s="9">
        <v>100</v>
      </c>
      <c r="I44" s="9">
        <f>_xll.AtlasFormulas.AtlasFunctions.AtlasBalance("PROD",DataAreaId,"T.PurchLine","Sum|PurchPrice|0","","","","","","","ItemId|InventTransId",$E44,$D44)</f>
        <v>5.6287200000000004</v>
      </c>
      <c r="J44" s="7" t="str">
        <f>_xll.AtlasFormulas.AtlasFunctions.AtlasTable("PROD",DataAreaId,"T.PurchLine","%CurrencyCode","","","","","","","ItemId|InventTransId",$E44,$D44)</f>
        <v>EUR</v>
      </c>
      <c r="K44" s="9">
        <f>_xll.AtlasFormulas.AtlasFunctions.AtlasBalance("PROD",DataAreaId,"T.PurchLine","Sum|LineAmount|0","","","","","","","ItemId|InventTransId",$E44,$D44)</f>
        <v>11257.44</v>
      </c>
      <c r="L44" s="6"/>
      <c r="M44" s="6"/>
    </row>
    <row r="45" spans="1:13" x14ac:dyDescent="0.25">
      <c r="A45" s="4" t="s">
        <v>1035</v>
      </c>
      <c r="B45" s="7" t="str">
        <f>_xll.AtlasFormulas.AtlasFunctions.AtlasTable("PROD",DataAreaId,"T.PurchTable","%OrderAccount","","","","","","","PurchId",$A45)</f>
        <v>364-2000168</v>
      </c>
      <c r="C45" s="7" t="str">
        <f>_xll.AtlasFormulas.AtlasFunctions.AtlasTable("PROD",DataAreaId,"T.VendTable","%Name","","","","","","","AccountNum",$B45)</f>
        <v>S&amp;P Clever Reinforcement Company AG</v>
      </c>
      <c r="D45" s="4" t="s">
        <v>1038</v>
      </c>
      <c r="E45" s="4" t="s">
        <v>57</v>
      </c>
      <c r="F45" s="4" t="s">
        <v>56</v>
      </c>
      <c r="G45" s="7" t="str">
        <f>_xll.AtlasFormulas.AtlasFunctions.AtlasTable("PROD",DataAreaId,"T.PurchLine","%DeliveryDate","","","","","","","ItemId|InventTransId",$E45,$D45)</f>
        <v>6/27/2017</v>
      </c>
      <c r="H45" s="9">
        <v>100</v>
      </c>
      <c r="I45" s="9">
        <f>_xll.AtlasFormulas.AtlasFunctions.AtlasBalance("PROD",DataAreaId,"T.PurchLine","Sum|PurchPrice|0","","","","","","","ItemId|InventTransId",$E45,$D45)</f>
        <v>5.6287200000000004</v>
      </c>
      <c r="J45" s="7" t="str">
        <f>_xll.AtlasFormulas.AtlasFunctions.AtlasTable("PROD",DataAreaId,"T.PurchLine","%CurrencyCode","","","","","","","ItemId|InventTransId",$E45,$D45)</f>
        <v>EUR</v>
      </c>
      <c r="K45" s="9">
        <f>_xll.AtlasFormulas.AtlasFunctions.AtlasBalance("PROD",DataAreaId,"T.PurchLine","Sum|LineAmount|0","","","","","","","ItemId|InventTransId",$E45,$D45)</f>
        <v>11257.44</v>
      </c>
      <c r="L45" s="6"/>
      <c r="M45" s="6"/>
    </row>
    <row r="46" spans="1:13" x14ac:dyDescent="0.25">
      <c r="A46" s="4" t="s">
        <v>1035</v>
      </c>
      <c r="B46" s="7" t="str">
        <f>_xll.AtlasFormulas.AtlasFunctions.AtlasTable("PROD",DataAreaId,"T.PurchTable","%OrderAccount","","","","","","","PurchId",$A46)</f>
        <v>364-2000168</v>
      </c>
      <c r="C46" s="7" t="str">
        <f>_xll.AtlasFormulas.AtlasFunctions.AtlasTable("PROD",DataAreaId,"T.VendTable","%Name","","","","","","","AccountNum",$B46)</f>
        <v>S&amp;P Clever Reinforcement Company AG</v>
      </c>
      <c r="D46" s="4" t="s">
        <v>1038</v>
      </c>
      <c r="E46" s="4" t="s">
        <v>57</v>
      </c>
      <c r="F46" s="4" t="s">
        <v>56</v>
      </c>
      <c r="G46" s="7" t="str">
        <f>_xll.AtlasFormulas.AtlasFunctions.AtlasTable("PROD",DataAreaId,"T.PurchLine","%DeliveryDate","","","","","","","ItemId|InventTransId",$E46,$D46)</f>
        <v>6/27/2017</v>
      </c>
      <c r="H46" s="9">
        <v>100</v>
      </c>
      <c r="I46" s="9">
        <f>_xll.AtlasFormulas.AtlasFunctions.AtlasBalance("PROD",DataAreaId,"T.PurchLine","Sum|PurchPrice|0","","","","","","","ItemId|InventTransId",$E46,$D46)</f>
        <v>5.6287200000000004</v>
      </c>
      <c r="J46" s="7" t="str">
        <f>_xll.AtlasFormulas.AtlasFunctions.AtlasTable("PROD",DataAreaId,"T.PurchLine","%CurrencyCode","","","","","","","ItemId|InventTransId",$E46,$D46)</f>
        <v>EUR</v>
      </c>
      <c r="K46" s="9">
        <f>_xll.AtlasFormulas.AtlasFunctions.AtlasBalance("PROD",DataAreaId,"T.PurchLine","Sum|LineAmount|0","","","","","","","ItemId|InventTransId",$E46,$D46)</f>
        <v>11257.44</v>
      </c>
      <c r="L46" s="6"/>
      <c r="M46" s="6"/>
    </row>
    <row r="47" spans="1:13" x14ac:dyDescent="0.25">
      <c r="A47" s="4" t="s">
        <v>1035</v>
      </c>
      <c r="B47" s="7" t="str">
        <f>_xll.AtlasFormulas.AtlasFunctions.AtlasTable("PROD",DataAreaId,"T.PurchTable","%OrderAccount","","","","","","","PurchId",$A47)</f>
        <v>364-2000168</v>
      </c>
      <c r="C47" s="7" t="str">
        <f>_xll.AtlasFormulas.AtlasFunctions.AtlasTable("PROD",DataAreaId,"T.VendTable","%Name","","","","","","","AccountNum",$B47)</f>
        <v>S&amp;P Clever Reinforcement Company AG</v>
      </c>
      <c r="D47" s="4" t="s">
        <v>1038</v>
      </c>
      <c r="E47" s="4" t="s">
        <v>57</v>
      </c>
      <c r="F47" s="4" t="s">
        <v>56</v>
      </c>
      <c r="G47" s="7" t="str">
        <f>_xll.AtlasFormulas.AtlasFunctions.AtlasTable("PROD",DataAreaId,"T.PurchLine","%DeliveryDate","","","","","","","ItemId|InventTransId",$E47,$D47)</f>
        <v>6/27/2017</v>
      </c>
      <c r="H47" s="9">
        <v>100</v>
      </c>
      <c r="I47" s="9">
        <f>_xll.AtlasFormulas.AtlasFunctions.AtlasBalance("PROD",DataAreaId,"T.PurchLine","Sum|PurchPrice|0","","","","","","","ItemId|InventTransId",$E47,$D47)</f>
        <v>5.6287200000000004</v>
      </c>
      <c r="J47" s="7" t="str">
        <f>_xll.AtlasFormulas.AtlasFunctions.AtlasTable("PROD",DataAreaId,"T.PurchLine","%CurrencyCode","","","","","","","ItemId|InventTransId",$E47,$D47)</f>
        <v>EUR</v>
      </c>
      <c r="K47" s="9">
        <f>_xll.AtlasFormulas.AtlasFunctions.AtlasBalance("PROD",DataAreaId,"T.PurchLine","Sum|LineAmount|0","","","","","","","ItemId|InventTransId",$E47,$D47)</f>
        <v>11257.44</v>
      </c>
      <c r="L47" s="6"/>
      <c r="M47" s="6"/>
    </row>
    <row r="48" spans="1:13" x14ac:dyDescent="0.25">
      <c r="A48" s="4" t="s">
        <v>1035</v>
      </c>
      <c r="B48" s="7" t="str">
        <f>_xll.AtlasFormulas.AtlasFunctions.AtlasTable("PROD",DataAreaId,"T.PurchTable","%OrderAccount","","","","","","","PurchId",$A48)</f>
        <v>364-2000168</v>
      </c>
      <c r="C48" s="7" t="str">
        <f>_xll.AtlasFormulas.AtlasFunctions.AtlasTable("PROD",DataAreaId,"T.VendTable","%Name","","","","","","","AccountNum",$B48)</f>
        <v>S&amp;P Clever Reinforcement Company AG</v>
      </c>
      <c r="D48" s="4" t="s">
        <v>1038</v>
      </c>
      <c r="E48" s="4" t="s">
        <v>57</v>
      </c>
      <c r="F48" s="4" t="s">
        <v>56</v>
      </c>
      <c r="G48" s="7" t="str">
        <f>_xll.AtlasFormulas.AtlasFunctions.AtlasTable("PROD",DataAreaId,"T.PurchLine","%DeliveryDate","","","","","","","ItemId|InventTransId",$E48,$D48)</f>
        <v>6/27/2017</v>
      </c>
      <c r="H48" s="9">
        <v>100</v>
      </c>
      <c r="I48" s="9">
        <f>_xll.AtlasFormulas.AtlasFunctions.AtlasBalance("PROD",DataAreaId,"T.PurchLine","Sum|PurchPrice|0","","","","","","","ItemId|InventTransId",$E48,$D48)</f>
        <v>5.6287200000000004</v>
      </c>
      <c r="J48" s="7" t="str">
        <f>_xll.AtlasFormulas.AtlasFunctions.AtlasTable("PROD",DataAreaId,"T.PurchLine","%CurrencyCode","","","","","","","ItemId|InventTransId",$E48,$D48)</f>
        <v>EUR</v>
      </c>
      <c r="K48" s="9">
        <f>_xll.AtlasFormulas.AtlasFunctions.AtlasBalance("PROD",DataAreaId,"T.PurchLine","Sum|LineAmount|0","","","","","","","ItemId|InventTransId",$E48,$D48)</f>
        <v>11257.44</v>
      </c>
      <c r="L48" s="6"/>
      <c r="M48" s="6"/>
    </row>
    <row r="49" spans="1:13" x14ac:dyDescent="0.25">
      <c r="A49" s="4" t="s">
        <v>1035</v>
      </c>
      <c r="B49" s="7" t="str">
        <f>_xll.AtlasFormulas.AtlasFunctions.AtlasTable("PROD",DataAreaId,"T.PurchTable","%OrderAccount","","","","","","","PurchId",$A49)</f>
        <v>364-2000168</v>
      </c>
      <c r="C49" s="7" t="str">
        <f>_xll.AtlasFormulas.AtlasFunctions.AtlasTable("PROD",DataAreaId,"T.VendTable","%Name","","","","","","","AccountNum",$B49)</f>
        <v>S&amp;P Clever Reinforcement Company AG</v>
      </c>
      <c r="D49" s="4" t="s">
        <v>1038</v>
      </c>
      <c r="E49" s="4" t="s">
        <v>57</v>
      </c>
      <c r="F49" s="4" t="s">
        <v>56</v>
      </c>
      <c r="G49" s="7" t="str">
        <f>_xll.AtlasFormulas.AtlasFunctions.AtlasTable("PROD",DataAreaId,"T.PurchLine","%DeliveryDate","","","","","","","ItemId|InventTransId",$E49,$D49)</f>
        <v>6/27/2017</v>
      </c>
      <c r="H49" s="9">
        <v>100</v>
      </c>
      <c r="I49" s="9">
        <f>_xll.AtlasFormulas.AtlasFunctions.AtlasBalance("PROD",DataAreaId,"T.PurchLine","Sum|PurchPrice|0","","","","","","","ItemId|InventTransId",$E49,$D49)</f>
        <v>5.6287200000000004</v>
      </c>
      <c r="J49" s="7" t="str">
        <f>_xll.AtlasFormulas.AtlasFunctions.AtlasTable("PROD",DataAreaId,"T.PurchLine","%CurrencyCode","","","","","","","ItemId|InventTransId",$E49,$D49)</f>
        <v>EUR</v>
      </c>
      <c r="K49" s="9">
        <f>_xll.AtlasFormulas.AtlasFunctions.AtlasBalance("PROD",DataAreaId,"T.PurchLine","Sum|LineAmount|0","","","","","","","ItemId|InventTransId",$E49,$D49)</f>
        <v>11257.44</v>
      </c>
      <c r="L49" s="6"/>
      <c r="M49" s="6"/>
    </row>
    <row r="50" spans="1:13" x14ac:dyDescent="0.25">
      <c r="A50" s="4" t="s">
        <v>1035</v>
      </c>
      <c r="B50" s="7" t="str">
        <f>_xll.AtlasFormulas.AtlasFunctions.AtlasTable("PROD",DataAreaId,"T.PurchTable","%OrderAccount","","","","","","","PurchId",$A50)</f>
        <v>364-2000168</v>
      </c>
      <c r="C50" s="7" t="str">
        <f>_xll.AtlasFormulas.AtlasFunctions.AtlasTable("PROD",DataAreaId,"T.VendTable","%Name","","","","","","","AccountNum",$B50)</f>
        <v>S&amp;P Clever Reinforcement Company AG</v>
      </c>
      <c r="D50" s="4" t="s">
        <v>1038</v>
      </c>
      <c r="E50" s="4" t="s">
        <v>57</v>
      </c>
      <c r="F50" s="4" t="s">
        <v>56</v>
      </c>
      <c r="G50" s="7" t="str">
        <f>_xll.AtlasFormulas.AtlasFunctions.AtlasTable("PROD",DataAreaId,"T.PurchLine","%DeliveryDate","","","","","","","ItemId|InventTransId",$E50,$D50)</f>
        <v>6/27/2017</v>
      </c>
      <c r="H50" s="9">
        <v>100</v>
      </c>
      <c r="I50" s="9">
        <f>_xll.AtlasFormulas.AtlasFunctions.AtlasBalance("PROD",DataAreaId,"T.PurchLine","Sum|PurchPrice|0","","","","","","","ItemId|InventTransId",$E50,$D50)</f>
        <v>5.6287200000000004</v>
      </c>
      <c r="J50" s="7" t="str">
        <f>_xll.AtlasFormulas.AtlasFunctions.AtlasTable("PROD",DataAreaId,"T.PurchLine","%CurrencyCode","","","","","","","ItemId|InventTransId",$E50,$D50)</f>
        <v>EUR</v>
      </c>
      <c r="K50" s="9">
        <f>_xll.AtlasFormulas.AtlasFunctions.AtlasBalance("PROD",DataAreaId,"T.PurchLine","Sum|LineAmount|0","","","","","","","ItemId|InventTransId",$E50,$D50)</f>
        <v>11257.44</v>
      </c>
      <c r="L50" s="6"/>
      <c r="M50" s="6"/>
    </row>
    <row r="51" spans="1:13" x14ac:dyDescent="0.25">
      <c r="A51" s="4" t="s">
        <v>1035</v>
      </c>
      <c r="B51" s="7" t="str">
        <f>_xll.AtlasFormulas.AtlasFunctions.AtlasTable("PROD",DataAreaId,"T.PurchTable","%OrderAccount","","","","","","","PurchId",$A51)</f>
        <v>364-2000168</v>
      </c>
      <c r="C51" s="7" t="str">
        <f>_xll.AtlasFormulas.AtlasFunctions.AtlasTable("PROD",DataAreaId,"T.VendTable","%Name","","","","","","","AccountNum",$B51)</f>
        <v>S&amp;P Clever Reinforcement Company AG</v>
      </c>
      <c r="D51" s="4" t="s">
        <v>1038</v>
      </c>
      <c r="E51" s="4" t="s">
        <v>57</v>
      </c>
      <c r="F51" s="4" t="s">
        <v>56</v>
      </c>
      <c r="G51" s="7" t="str">
        <f>_xll.AtlasFormulas.AtlasFunctions.AtlasTable("PROD",DataAreaId,"T.PurchLine","%DeliveryDate","","","","","","","ItemId|InventTransId",$E51,$D51)</f>
        <v>6/27/2017</v>
      </c>
      <c r="H51" s="9">
        <v>100</v>
      </c>
      <c r="I51" s="9">
        <f>_xll.AtlasFormulas.AtlasFunctions.AtlasBalance("PROD",DataAreaId,"T.PurchLine","Sum|PurchPrice|0","","","","","","","ItemId|InventTransId",$E51,$D51)</f>
        <v>5.6287200000000004</v>
      </c>
      <c r="J51" s="7" t="str">
        <f>_xll.AtlasFormulas.AtlasFunctions.AtlasTable("PROD",DataAreaId,"T.PurchLine","%CurrencyCode","","","","","","","ItemId|InventTransId",$E51,$D51)</f>
        <v>EUR</v>
      </c>
      <c r="K51" s="9">
        <f>_xll.AtlasFormulas.AtlasFunctions.AtlasBalance("PROD",DataAreaId,"T.PurchLine","Sum|LineAmount|0","","","","","","","ItemId|InventTransId",$E51,$D51)</f>
        <v>11257.44</v>
      </c>
      <c r="L51" s="6"/>
      <c r="M51" s="6"/>
    </row>
    <row r="52" spans="1:13" x14ac:dyDescent="0.25">
      <c r="A52" s="4" t="s">
        <v>1035</v>
      </c>
      <c r="B52" s="7" t="str">
        <f>_xll.AtlasFormulas.AtlasFunctions.AtlasTable("PROD",DataAreaId,"T.PurchTable","%OrderAccount","","","","","","","PurchId",$A52)</f>
        <v>364-2000168</v>
      </c>
      <c r="C52" s="7" t="str">
        <f>_xll.AtlasFormulas.AtlasFunctions.AtlasTable("PROD",DataAreaId,"T.VendTable","%Name","","","","","","","AccountNum",$B52)</f>
        <v>S&amp;P Clever Reinforcement Company AG</v>
      </c>
      <c r="D52" s="4" t="s">
        <v>1038</v>
      </c>
      <c r="E52" s="4" t="s">
        <v>57</v>
      </c>
      <c r="F52" s="4" t="s">
        <v>56</v>
      </c>
      <c r="G52" s="7" t="str">
        <f>_xll.AtlasFormulas.AtlasFunctions.AtlasTable("PROD",DataAreaId,"T.PurchLine","%DeliveryDate","","","","","","","ItemId|InventTransId",$E52,$D52)</f>
        <v>6/27/2017</v>
      </c>
      <c r="H52" s="9">
        <v>100</v>
      </c>
      <c r="I52" s="9">
        <f>_xll.AtlasFormulas.AtlasFunctions.AtlasBalance("PROD",DataAreaId,"T.PurchLine","Sum|PurchPrice|0","","","","","","","ItemId|InventTransId",$E52,$D52)</f>
        <v>5.6287200000000004</v>
      </c>
      <c r="J52" s="7" t="str">
        <f>_xll.AtlasFormulas.AtlasFunctions.AtlasTable("PROD",DataAreaId,"T.PurchLine","%CurrencyCode","","","","","","","ItemId|InventTransId",$E52,$D52)</f>
        <v>EUR</v>
      </c>
      <c r="K52" s="9">
        <f>_xll.AtlasFormulas.AtlasFunctions.AtlasBalance("PROD",DataAreaId,"T.PurchLine","Sum|LineAmount|0","","","","","","","ItemId|InventTransId",$E52,$D52)</f>
        <v>11257.44</v>
      </c>
      <c r="L52" s="6"/>
      <c r="M52" s="6"/>
    </row>
    <row r="53" spans="1:13" x14ac:dyDescent="0.25">
      <c r="A53" s="4" t="s">
        <v>1035</v>
      </c>
      <c r="B53" s="7" t="str">
        <f>_xll.AtlasFormulas.AtlasFunctions.AtlasTable("PROD",DataAreaId,"T.PurchTable","%OrderAccount","","","","","","","PurchId",$A53)</f>
        <v>364-2000168</v>
      </c>
      <c r="C53" s="7" t="str">
        <f>_xll.AtlasFormulas.AtlasFunctions.AtlasTable("PROD",DataAreaId,"T.VendTable","%Name","","","","","","","AccountNum",$B53)</f>
        <v>S&amp;P Clever Reinforcement Company AG</v>
      </c>
      <c r="D53" s="4" t="s">
        <v>1038</v>
      </c>
      <c r="E53" s="4" t="s">
        <v>57</v>
      </c>
      <c r="F53" s="4" t="s">
        <v>56</v>
      </c>
      <c r="G53" s="7" t="str">
        <f>_xll.AtlasFormulas.AtlasFunctions.AtlasTable("PROD",DataAreaId,"T.PurchLine","%DeliveryDate","","","","","","","ItemId|InventTransId",$E53,$D53)</f>
        <v>6/27/2017</v>
      </c>
      <c r="H53" s="9">
        <v>100</v>
      </c>
      <c r="I53" s="9">
        <f>_xll.AtlasFormulas.AtlasFunctions.AtlasBalance("PROD",DataAreaId,"T.PurchLine","Sum|PurchPrice|0","","","","","","","ItemId|InventTransId",$E53,$D53)</f>
        <v>5.6287200000000004</v>
      </c>
      <c r="J53" s="7" t="str">
        <f>_xll.AtlasFormulas.AtlasFunctions.AtlasTable("PROD",DataAreaId,"T.PurchLine","%CurrencyCode","","","","","","","ItemId|InventTransId",$E53,$D53)</f>
        <v>EUR</v>
      </c>
      <c r="K53" s="9">
        <f>_xll.AtlasFormulas.AtlasFunctions.AtlasBalance("PROD",DataAreaId,"T.PurchLine","Sum|LineAmount|0","","","","","","","ItemId|InventTransId",$E53,$D53)</f>
        <v>11257.44</v>
      </c>
      <c r="L53" s="6"/>
      <c r="M53" s="6"/>
    </row>
    <row r="54" spans="1:13" x14ac:dyDescent="0.25">
      <c r="A54" s="4" t="s">
        <v>1035</v>
      </c>
      <c r="B54" s="7" t="str">
        <f>_xll.AtlasFormulas.AtlasFunctions.AtlasTable("PROD",DataAreaId,"T.PurchTable","%OrderAccount","","","","","","","PurchId",$A54)</f>
        <v>364-2000168</v>
      </c>
      <c r="C54" s="7" t="str">
        <f>_xll.AtlasFormulas.AtlasFunctions.AtlasTable("PROD",DataAreaId,"T.VendTable","%Name","","","","","","","AccountNum",$B54)</f>
        <v>S&amp;P Clever Reinforcement Company AG</v>
      </c>
      <c r="D54" s="4" t="s">
        <v>1038</v>
      </c>
      <c r="E54" s="4" t="s">
        <v>57</v>
      </c>
      <c r="F54" s="4" t="s">
        <v>56</v>
      </c>
      <c r="G54" s="7" t="str">
        <f>_xll.AtlasFormulas.AtlasFunctions.AtlasTable("PROD",DataAreaId,"T.PurchLine","%DeliveryDate","","","","","","","ItemId|InventTransId",$E54,$D54)</f>
        <v>6/27/2017</v>
      </c>
      <c r="H54" s="9">
        <v>100</v>
      </c>
      <c r="I54" s="9">
        <f>_xll.AtlasFormulas.AtlasFunctions.AtlasBalance("PROD",DataAreaId,"T.PurchLine","Sum|PurchPrice|0","","","","","","","ItemId|InventTransId",$E54,$D54)</f>
        <v>5.6287200000000004</v>
      </c>
      <c r="J54" s="7" t="str">
        <f>_xll.AtlasFormulas.AtlasFunctions.AtlasTable("PROD",DataAreaId,"T.PurchLine","%CurrencyCode","","","","","","","ItemId|InventTransId",$E54,$D54)</f>
        <v>EUR</v>
      </c>
      <c r="K54" s="9">
        <f>_xll.AtlasFormulas.AtlasFunctions.AtlasBalance("PROD",DataAreaId,"T.PurchLine","Sum|LineAmount|0","","","","","","","ItemId|InventTransId",$E54,$D54)</f>
        <v>11257.44</v>
      </c>
      <c r="L54" s="6"/>
      <c r="M54" s="6"/>
    </row>
    <row r="55" spans="1:13" x14ac:dyDescent="0.25">
      <c r="A55" s="4" t="s">
        <v>1035</v>
      </c>
      <c r="B55" s="7" t="str">
        <f>_xll.AtlasFormulas.AtlasFunctions.AtlasTable("PROD",DataAreaId,"T.PurchTable","%OrderAccount","","","","","","","PurchId",$A55)</f>
        <v>364-2000168</v>
      </c>
      <c r="C55" s="7" t="str">
        <f>_xll.AtlasFormulas.AtlasFunctions.AtlasTable("PROD",DataAreaId,"T.VendTable","%Name","","","","","","","AccountNum",$B55)</f>
        <v>S&amp;P Clever Reinforcement Company AG</v>
      </c>
      <c r="D55" s="4" t="s">
        <v>1038</v>
      </c>
      <c r="E55" s="4" t="s">
        <v>57</v>
      </c>
      <c r="F55" s="4" t="s">
        <v>56</v>
      </c>
      <c r="G55" s="7" t="str">
        <f>_xll.AtlasFormulas.AtlasFunctions.AtlasTable("PROD",DataAreaId,"T.PurchLine","%DeliveryDate","","","","","","","ItemId|InventTransId",$E55,$D55)</f>
        <v>6/27/2017</v>
      </c>
      <c r="H55" s="9">
        <v>100</v>
      </c>
      <c r="I55" s="9">
        <f>_xll.AtlasFormulas.AtlasFunctions.AtlasBalance("PROD",DataAreaId,"T.PurchLine","Sum|PurchPrice|0","","","","","","","ItemId|InventTransId",$E55,$D55)</f>
        <v>5.6287200000000004</v>
      </c>
      <c r="J55" s="7" t="str">
        <f>_xll.AtlasFormulas.AtlasFunctions.AtlasTable("PROD",DataAreaId,"T.PurchLine","%CurrencyCode","","","","","","","ItemId|InventTransId",$E55,$D55)</f>
        <v>EUR</v>
      </c>
      <c r="K55" s="9">
        <f>_xll.AtlasFormulas.AtlasFunctions.AtlasBalance("PROD",DataAreaId,"T.PurchLine","Sum|LineAmount|0","","","","","","","ItemId|InventTransId",$E55,$D55)</f>
        <v>11257.44</v>
      </c>
      <c r="L55" s="6"/>
      <c r="M55" s="6"/>
    </row>
    <row r="56" spans="1:13" x14ac:dyDescent="0.25">
      <c r="A56" s="4" t="s">
        <v>1035</v>
      </c>
      <c r="B56" s="7" t="str">
        <f>_xll.AtlasFormulas.AtlasFunctions.AtlasTable("PROD",DataAreaId,"T.PurchTable","%OrderAccount","","","","","","","PurchId",$A56)</f>
        <v>364-2000168</v>
      </c>
      <c r="C56" s="7" t="str">
        <f>_xll.AtlasFormulas.AtlasFunctions.AtlasTable("PROD",DataAreaId,"T.VendTable","%Name","","","","","","","AccountNum",$B56)</f>
        <v>S&amp;P Clever Reinforcement Company AG</v>
      </c>
      <c r="D56" s="4" t="s">
        <v>1038</v>
      </c>
      <c r="E56" s="4" t="s">
        <v>57</v>
      </c>
      <c r="F56" s="4" t="s">
        <v>56</v>
      </c>
      <c r="G56" s="7" t="str">
        <f>_xll.AtlasFormulas.AtlasFunctions.AtlasTable("PROD",DataAreaId,"T.PurchLine","%DeliveryDate","","","","","","","ItemId|InventTransId",$E56,$D56)</f>
        <v>6/27/2017</v>
      </c>
      <c r="H56" s="9">
        <v>100</v>
      </c>
      <c r="I56" s="9">
        <f>_xll.AtlasFormulas.AtlasFunctions.AtlasBalance("PROD",DataAreaId,"T.PurchLine","Sum|PurchPrice|0","","","","","","","ItemId|InventTransId",$E56,$D56)</f>
        <v>5.6287200000000004</v>
      </c>
      <c r="J56" s="7" t="str">
        <f>_xll.AtlasFormulas.AtlasFunctions.AtlasTable("PROD",DataAreaId,"T.PurchLine","%CurrencyCode","","","","","","","ItemId|InventTransId",$E56,$D56)</f>
        <v>EUR</v>
      </c>
      <c r="K56" s="9">
        <f>_xll.AtlasFormulas.AtlasFunctions.AtlasBalance("PROD",DataAreaId,"T.PurchLine","Sum|LineAmount|0","","","","","","","ItemId|InventTransId",$E56,$D56)</f>
        <v>11257.44</v>
      </c>
      <c r="L56" s="6"/>
      <c r="M56" s="6"/>
    </row>
    <row r="57" spans="1:13" x14ac:dyDescent="0.25">
      <c r="A57" s="4" t="s">
        <v>1035</v>
      </c>
      <c r="B57" s="7" t="str">
        <f>_xll.AtlasFormulas.AtlasFunctions.AtlasTable("PROD",DataAreaId,"T.PurchTable","%OrderAccount","","","","","","","PurchId",$A57)</f>
        <v>364-2000168</v>
      </c>
      <c r="C57" s="7" t="str">
        <f>_xll.AtlasFormulas.AtlasFunctions.AtlasTable("PROD",DataAreaId,"T.VendTable","%Name","","","","","","","AccountNum",$B57)</f>
        <v>S&amp;P Clever Reinforcement Company AG</v>
      </c>
      <c r="D57" s="4" t="s">
        <v>1038</v>
      </c>
      <c r="E57" s="4" t="s">
        <v>57</v>
      </c>
      <c r="F57" s="4" t="s">
        <v>56</v>
      </c>
      <c r="G57" s="7" t="str">
        <f>_xll.AtlasFormulas.AtlasFunctions.AtlasTable("PROD",DataAreaId,"T.PurchLine","%DeliveryDate","","","","","","","ItemId|InventTransId",$E57,$D57)</f>
        <v>6/27/2017</v>
      </c>
      <c r="H57" s="9">
        <v>100</v>
      </c>
      <c r="I57" s="9">
        <f>_xll.AtlasFormulas.AtlasFunctions.AtlasBalance("PROD",DataAreaId,"T.PurchLine","Sum|PurchPrice|0","","","","","","","ItemId|InventTransId",$E57,$D57)</f>
        <v>5.6287200000000004</v>
      </c>
      <c r="J57" s="7" t="str">
        <f>_xll.AtlasFormulas.AtlasFunctions.AtlasTable("PROD",DataAreaId,"T.PurchLine","%CurrencyCode","","","","","","","ItemId|InventTransId",$E57,$D57)</f>
        <v>EUR</v>
      </c>
      <c r="K57" s="9">
        <f>_xll.AtlasFormulas.AtlasFunctions.AtlasBalance("PROD",DataAreaId,"T.PurchLine","Sum|LineAmount|0","","","","","","","ItemId|InventTransId",$E57,$D57)</f>
        <v>11257.44</v>
      </c>
      <c r="L57" s="6"/>
      <c r="M57" s="6"/>
    </row>
    <row r="58" spans="1:13" x14ac:dyDescent="0.25">
      <c r="A58" s="4" t="s">
        <v>1035</v>
      </c>
      <c r="B58" s="7" t="str">
        <f>_xll.AtlasFormulas.AtlasFunctions.AtlasTable("PROD",DataAreaId,"T.PurchTable","%OrderAccount","","","","","","","PurchId",$A58)</f>
        <v>364-2000168</v>
      </c>
      <c r="C58" s="7" t="str">
        <f>_xll.AtlasFormulas.AtlasFunctions.AtlasTable("PROD",DataAreaId,"T.VendTable","%Name","","","","","","","AccountNum",$B58)</f>
        <v>S&amp;P Clever Reinforcement Company AG</v>
      </c>
      <c r="D58" s="4" t="s">
        <v>1038</v>
      </c>
      <c r="E58" s="4" t="s">
        <v>57</v>
      </c>
      <c r="F58" s="4" t="s">
        <v>56</v>
      </c>
      <c r="G58" s="7" t="str">
        <f>_xll.AtlasFormulas.AtlasFunctions.AtlasTable("PROD",DataAreaId,"T.PurchLine","%DeliveryDate","","","","","","","ItemId|InventTransId",$E58,$D58)</f>
        <v>6/27/2017</v>
      </c>
      <c r="H58" s="9">
        <v>100</v>
      </c>
      <c r="I58" s="9">
        <f>_xll.AtlasFormulas.AtlasFunctions.AtlasBalance("PROD",DataAreaId,"T.PurchLine","Sum|PurchPrice|0","","","","","","","ItemId|InventTransId",$E58,$D58)</f>
        <v>5.6287200000000004</v>
      </c>
      <c r="J58" s="7" t="str">
        <f>_xll.AtlasFormulas.AtlasFunctions.AtlasTable("PROD",DataAreaId,"T.PurchLine","%CurrencyCode","","","","","","","ItemId|InventTransId",$E58,$D58)</f>
        <v>EUR</v>
      </c>
      <c r="K58" s="9">
        <f>_xll.AtlasFormulas.AtlasFunctions.AtlasBalance("PROD",DataAreaId,"T.PurchLine","Sum|LineAmount|0","","","","","","","ItemId|InventTransId",$E58,$D58)</f>
        <v>11257.44</v>
      </c>
      <c r="L58" s="6"/>
      <c r="M58" s="6"/>
    </row>
    <row r="59" spans="1:13" x14ac:dyDescent="0.25">
      <c r="A59" s="4" t="s">
        <v>1035</v>
      </c>
      <c r="B59" s="7" t="str">
        <f>_xll.AtlasFormulas.AtlasFunctions.AtlasTable("PROD",DataAreaId,"T.PurchTable","%OrderAccount","","","","","","","PurchId",$A59)</f>
        <v>364-2000168</v>
      </c>
      <c r="C59" s="7" t="str">
        <f>_xll.AtlasFormulas.AtlasFunctions.AtlasTable("PROD",DataAreaId,"T.VendTable","%Name","","","","","","","AccountNum",$B59)</f>
        <v>S&amp;P Clever Reinforcement Company AG</v>
      </c>
      <c r="D59" s="4" t="s">
        <v>1038</v>
      </c>
      <c r="E59" s="4" t="s">
        <v>57</v>
      </c>
      <c r="F59" s="4" t="s">
        <v>56</v>
      </c>
      <c r="G59" s="7" t="str">
        <f>_xll.AtlasFormulas.AtlasFunctions.AtlasTable("PROD",DataAreaId,"T.PurchLine","%DeliveryDate","","","","","","","ItemId|InventTransId",$E59,$D59)</f>
        <v>6/27/2017</v>
      </c>
      <c r="H59" s="9">
        <v>100</v>
      </c>
      <c r="I59" s="9">
        <f>_xll.AtlasFormulas.AtlasFunctions.AtlasBalance("PROD",DataAreaId,"T.PurchLine","Sum|PurchPrice|0","","","","","","","ItemId|InventTransId",$E59,$D59)</f>
        <v>5.6287200000000004</v>
      </c>
      <c r="J59" s="7" t="str">
        <f>_xll.AtlasFormulas.AtlasFunctions.AtlasTable("PROD",DataAreaId,"T.PurchLine","%CurrencyCode","","","","","","","ItemId|InventTransId",$E59,$D59)</f>
        <v>EUR</v>
      </c>
      <c r="K59" s="9">
        <f>_xll.AtlasFormulas.AtlasFunctions.AtlasBalance("PROD",DataAreaId,"T.PurchLine","Sum|LineAmount|0","","","","","","","ItemId|InventTransId",$E59,$D59)</f>
        <v>11257.44</v>
      </c>
      <c r="L59" s="6"/>
      <c r="M59" s="6"/>
    </row>
    <row r="60" spans="1:13" x14ac:dyDescent="0.25">
      <c r="A60" s="4" t="s">
        <v>1035</v>
      </c>
      <c r="B60" s="7" t="str">
        <f>_xll.AtlasFormulas.AtlasFunctions.AtlasTable("PROD",DataAreaId,"T.PurchTable","%OrderAccount","","","","","","","PurchId",$A60)</f>
        <v>364-2000168</v>
      </c>
      <c r="C60" s="7" t="str">
        <f>_xll.AtlasFormulas.AtlasFunctions.AtlasTable("PROD",DataAreaId,"T.VendTable","%Name","","","","","","","AccountNum",$B60)</f>
        <v>S&amp;P Clever Reinforcement Company AG</v>
      </c>
      <c r="D60" s="4" t="s">
        <v>1038</v>
      </c>
      <c r="E60" s="4" t="s">
        <v>57</v>
      </c>
      <c r="F60" s="4" t="s">
        <v>56</v>
      </c>
      <c r="G60" s="7" t="str">
        <f>_xll.AtlasFormulas.AtlasFunctions.AtlasTable("PROD",DataAreaId,"T.PurchLine","%DeliveryDate","","","","","","","ItemId|InventTransId",$E60,$D60)</f>
        <v>6/27/2017</v>
      </c>
      <c r="H60" s="9">
        <v>100</v>
      </c>
      <c r="I60" s="9">
        <f>_xll.AtlasFormulas.AtlasFunctions.AtlasBalance("PROD",DataAreaId,"T.PurchLine","Sum|PurchPrice|0","","","","","","","ItemId|InventTransId",$E60,$D60)</f>
        <v>5.6287200000000004</v>
      </c>
      <c r="J60" s="7" t="str">
        <f>_xll.AtlasFormulas.AtlasFunctions.AtlasTable("PROD",DataAreaId,"T.PurchLine","%CurrencyCode","","","","","","","ItemId|InventTransId",$E60,$D60)</f>
        <v>EUR</v>
      </c>
      <c r="K60" s="9">
        <f>_xll.AtlasFormulas.AtlasFunctions.AtlasBalance("PROD",DataAreaId,"T.PurchLine","Sum|LineAmount|0","","","","","","","ItemId|InventTransId",$E60,$D60)</f>
        <v>11257.44</v>
      </c>
      <c r="L60" s="6"/>
      <c r="M60" s="6"/>
    </row>
    <row r="61" spans="1:13" x14ac:dyDescent="0.25">
      <c r="A61" s="4" t="s">
        <v>1035</v>
      </c>
      <c r="B61" s="7" t="str">
        <f>_xll.AtlasFormulas.AtlasFunctions.AtlasTable("PROD",DataAreaId,"T.PurchTable","%OrderAccount","","","","","","","PurchId",$A61)</f>
        <v>364-2000168</v>
      </c>
      <c r="C61" s="7" t="str">
        <f>_xll.AtlasFormulas.AtlasFunctions.AtlasTable("PROD",DataAreaId,"T.VendTable","%Name","","","","","","","AccountNum",$B61)</f>
        <v>S&amp;P Clever Reinforcement Company AG</v>
      </c>
      <c r="D61" s="4" t="s">
        <v>1038</v>
      </c>
      <c r="E61" s="4" t="s">
        <v>57</v>
      </c>
      <c r="F61" s="4" t="s">
        <v>56</v>
      </c>
      <c r="G61" s="7" t="str">
        <f>_xll.AtlasFormulas.AtlasFunctions.AtlasTable("PROD",DataAreaId,"T.PurchLine","%DeliveryDate","","","","","","","ItemId|InventTransId",$E61,$D61)</f>
        <v>6/27/2017</v>
      </c>
      <c r="H61" s="9">
        <v>100</v>
      </c>
      <c r="I61" s="9">
        <f>_xll.AtlasFormulas.AtlasFunctions.AtlasBalance("PROD",DataAreaId,"T.PurchLine","Sum|PurchPrice|0","","","","","","","ItemId|InventTransId",$E61,$D61)</f>
        <v>5.6287200000000004</v>
      </c>
      <c r="J61" s="7" t="str">
        <f>_xll.AtlasFormulas.AtlasFunctions.AtlasTable("PROD",DataAreaId,"T.PurchLine","%CurrencyCode","","","","","","","ItemId|InventTransId",$E61,$D61)</f>
        <v>EUR</v>
      </c>
      <c r="K61" s="9">
        <f>_xll.AtlasFormulas.AtlasFunctions.AtlasBalance("PROD",DataAreaId,"T.PurchLine","Sum|LineAmount|0","","","","","","","ItemId|InventTransId",$E61,$D61)</f>
        <v>11257.44</v>
      </c>
      <c r="L61" s="6"/>
      <c r="M61" s="6"/>
    </row>
    <row r="62" spans="1:13" x14ac:dyDescent="0.25">
      <c r="A62" s="4" t="s">
        <v>1035</v>
      </c>
      <c r="B62" s="7" t="str">
        <f>_xll.AtlasFormulas.AtlasFunctions.AtlasTable("PROD",DataAreaId,"T.PurchTable","%OrderAccount","","","","","","","PurchId",$A62)</f>
        <v>364-2000168</v>
      </c>
      <c r="C62" s="7" t="str">
        <f>_xll.AtlasFormulas.AtlasFunctions.AtlasTable("PROD",DataAreaId,"T.VendTable","%Name","","","","","","","AccountNum",$B62)</f>
        <v>S&amp;P Clever Reinforcement Company AG</v>
      </c>
      <c r="D62" s="4" t="s">
        <v>1038</v>
      </c>
      <c r="E62" s="4" t="s">
        <v>57</v>
      </c>
      <c r="F62" s="4" t="s">
        <v>56</v>
      </c>
      <c r="G62" s="7" t="str">
        <f>_xll.AtlasFormulas.AtlasFunctions.AtlasTable("PROD",DataAreaId,"T.PurchLine","%DeliveryDate","","","","","","","ItemId|InventTransId",$E62,$D62)</f>
        <v>6/27/2017</v>
      </c>
      <c r="H62" s="9">
        <v>100</v>
      </c>
      <c r="I62" s="9">
        <f>_xll.AtlasFormulas.AtlasFunctions.AtlasBalance("PROD",DataAreaId,"T.PurchLine","Sum|PurchPrice|0","","","","","","","ItemId|InventTransId",$E62,$D62)</f>
        <v>5.6287200000000004</v>
      </c>
      <c r="J62" s="7" t="str">
        <f>_xll.AtlasFormulas.AtlasFunctions.AtlasTable("PROD",DataAreaId,"T.PurchLine","%CurrencyCode","","","","","","","ItemId|InventTransId",$E62,$D62)</f>
        <v>EUR</v>
      </c>
      <c r="K62" s="9">
        <f>_xll.AtlasFormulas.AtlasFunctions.AtlasBalance("PROD",DataAreaId,"T.PurchLine","Sum|LineAmount|0","","","","","","","ItemId|InventTransId",$E62,$D62)</f>
        <v>11257.44</v>
      </c>
      <c r="L62" s="6"/>
      <c r="M62" s="6"/>
    </row>
    <row r="63" spans="1:13" x14ac:dyDescent="0.25">
      <c r="A63" s="4" t="s">
        <v>1035</v>
      </c>
      <c r="B63" s="7" t="str">
        <f>_xll.AtlasFormulas.AtlasFunctions.AtlasTable("PROD",DataAreaId,"T.PurchTable","%OrderAccount","","","","","","","PurchId",$A63)</f>
        <v>364-2000168</v>
      </c>
      <c r="C63" s="7" t="str">
        <f>_xll.AtlasFormulas.AtlasFunctions.AtlasTable("PROD",DataAreaId,"T.VendTable","%Name","","","","","","","AccountNum",$B63)</f>
        <v>S&amp;P Clever Reinforcement Company AG</v>
      </c>
      <c r="D63" s="4" t="s">
        <v>1038</v>
      </c>
      <c r="E63" s="4" t="s">
        <v>57</v>
      </c>
      <c r="F63" s="4" t="s">
        <v>56</v>
      </c>
      <c r="G63" s="7" t="str">
        <f>_xll.AtlasFormulas.AtlasFunctions.AtlasTable("PROD",DataAreaId,"T.PurchLine","%DeliveryDate","","","","","","","ItemId|InventTransId",$E63,$D63)</f>
        <v>6/27/2017</v>
      </c>
      <c r="H63" s="9">
        <v>100</v>
      </c>
      <c r="I63" s="9">
        <f>_xll.AtlasFormulas.AtlasFunctions.AtlasBalance("PROD",DataAreaId,"T.PurchLine","Sum|PurchPrice|0","","","","","","","ItemId|InventTransId",$E63,$D63)</f>
        <v>5.6287200000000004</v>
      </c>
      <c r="J63" s="7" t="str">
        <f>_xll.AtlasFormulas.AtlasFunctions.AtlasTable("PROD",DataAreaId,"T.PurchLine","%CurrencyCode","","","","","","","ItemId|InventTransId",$E63,$D63)</f>
        <v>EUR</v>
      </c>
      <c r="K63" s="9">
        <f>_xll.AtlasFormulas.AtlasFunctions.AtlasBalance("PROD",DataAreaId,"T.PurchLine","Sum|LineAmount|0","","","","","","","ItemId|InventTransId",$E63,$D63)</f>
        <v>11257.44</v>
      </c>
      <c r="L63" s="6"/>
      <c r="M63" s="6"/>
    </row>
    <row r="64" spans="1:13" x14ac:dyDescent="0.25">
      <c r="A64" s="4" t="s">
        <v>1039</v>
      </c>
      <c r="B64" s="7" t="str">
        <f>_xll.AtlasFormulas.AtlasFunctions.AtlasTable("PROD",DataAreaId,"T.PurchTable","%OrderAccount","","","","","","","PurchId",$A64)</f>
        <v>364-2000168</v>
      </c>
      <c r="C64" s="7" t="str">
        <f>_xll.AtlasFormulas.AtlasFunctions.AtlasTable("PROD",DataAreaId,"T.VendTable","%Name","","","","","","","AccountNum",$B64)</f>
        <v>S&amp;P Clever Reinforcement Company AG</v>
      </c>
      <c r="D64" s="4" t="s">
        <v>1040</v>
      </c>
      <c r="E64" s="4" t="s">
        <v>136</v>
      </c>
      <c r="F64" s="4" t="s">
        <v>137</v>
      </c>
      <c r="G64" s="7" t="str">
        <f>_xll.AtlasFormulas.AtlasFunctions.AtlasTable("PROD",DataAreaId,"T.PurchLine","%DeliveryDate","","","","","","","ItemId|InventTransId",$E64,$D64)</f>
        <v>6/28/2017</v>
      </c>
      <c r="H64" s="9">
        <v>100</v>
      </c>
      <c r="I64" s="9">
        <f>_xll.AtlasFormulas.AtlasFunctions.AtlasBalance("PROD",DataAreaId,"T.PurchLine","Sum|PurchPrice|0","","","","","","","ItemId|InventTransId",$E64,$D64)</f>
        <v>5.1424200000000004</v>
      </c>
      <c r="J64" s="7" t="str">
        <f>_xll.AtlasFormulas.AtlasFunctions.AtlasTable("PROD",DataAreaId,"T.PurchLine","%CurrencyCode","","","","","","","ItemId|InventTransId",$E64,$D64)</f>
        <v>EUR</v>
      </c>
      <c r="K64" s="9">
        <f>_xll.AtlasFormulas.AtlasFunctions.AtlasBalance("PROD",DataAreaId,"T.PurchLine","Sum|LineAmount|0","","","","","","","ItemId|InventTransId",$E64,$D64)</f>
        <v>514.24</v>
      </c>
      <c r="L64" s="6"/>
      <c r="M64" s="6"/>
    </row>
    <row r="65" spans="1:13" x14ac:dyDescent="0.25">
      <c r="A65" s="4" t="s">
        <v>1035</v>
      </c>
      <c r="B65" s="7" t="str">
        <f>_xll.AtlasFormulas.AtlasFunctions.AtlasTable("PROD",DataAreaId,"T.PurchTable","%OrderAccount","","","","","","","PurchId",$A65)</f>
        <v>364-2000168</v>
      </c>
      <c r="C65" s="7" t="str">
        <f>_xll.AtlasFormulas.AtlasFunctions.AtlasTable("PROD",DataAreaId,"T.VendTable","%Name","","","","","","","AccountNum",$B65)</f>
        <v>S&amp;P Clever Reinforcement Company AG</v>
      </c>
      <c r="D65" s="4" t="s">
        <v>1041</v>
      </c>
      <c r="E65" s="4" t="s">
        <v>136</v>
      </c>
      <c r="F65" s="4" t="s">
        <v>137</v>
      </c>
      <c r="G65" s="7" t="str">
        <f>_xll.AtlasFormulas.AtlasFunctions.AtlasTable("PROD",DataAreaId,"T.PurchLine","%DeliveryDate","","","","","","","ItemId|InventTransId",$E65,$D65)</f>
        <v>6/27/2017</v>
      </c>
      <c r="H65" s="9">
        <v>100</v>
      </c>
      <c r="I65" s="9">
        <f>_xll.AtlasFormulas.AtlasFunctions.AtlasBalance("PROD",DataAreaId,"T.PurchLine","Sum|PurchPrice|0","","","","","","","ItemId|InventTransId",$E65,$D65)</f>
        <v>5.1424200000000004</v>
      </c>
      <c r="J65" s="7" t="str">
        <f>_xll.AtlasFormulas.AtlasFunctions.AtlasTable("PROD",DataAreaId,"T.PurchLine","%CurrencyCode","","","","","","","ItemId|InventTransId",$E65,$D65)</f>
        <v>EUR</v>
      </c>
      <c r="K65" s="9">
        <f>_xll.AtlasFormulas.AtlasFunctions.AtlasBalance("PROD",DataAreaId,"T.PurchLine","Sum|LineAmount|0","","","","","","","ItemId|InventTransId",$E65,$D65)</f>
        <v>5142.42</v>
      </c>
      <c r="L65" s="6"/>
      <c r="M65" s="6"/>
    </row>
    <row r="66" spans="1:13" x14ac:dyDescent="0.25">
      <c r="A66" s="4" t="s">
        <v>1035</v>
      </c>
      <c r="B66" s="7" t="str">
        <f>_xll.AtlasFormulas.AtlasFunctions.AtlasTable("PROD",DataAreaId,"T.PurchTable","%OrderAccount","","","","","","","PurchId",$A66)</f>
        <v>364-2000168</v>
      </c>
      <c r="C66" s="7" t="str">
        <f>_xll.AtlasFormulas.AtlasFunctions.AtlasTable("PROD",DataAreaId,"T.VendTable","%Name","","","","","","","AccountNum",$B66)</f>
        <v>S&amp;P Clever Reinforcement Company AG</v>
      </c>
      <c r="D66" s="4" t="s">
        <v>1041</v>
      </c>
      <c r="E66" s="4" t="s">
        <v>136</v>
      </c>
      <c r="F66" s="4" t="s">
        <v>137</v>
      </c>
      <c r="G66" s="7" t="str">
        <f>_xll.AtlasFormulas.AtlasFunctions.AtlasTable("PROD",DataAreaId,"T.PurchLine","%DeliveryDate","","","","","","","ItemId|InventTransId",$E66,$D66)</f>
        <v>6/27/2017</v>
      </c>
      <c r="H66" s="9">
        <v>150</v>
      </c>
      <c r="I66" s="9">
        <f>_xll.AtlasFormulas.AtlasFunctions.AtlasBalance("PROD",DataAreaId,"T.PurchLine","Sum|PurchPrice|0","","","","","","","ItemId|InventTransId",$E66,$D66)</f>
        <v>5.1424200000000004</v>
      </c>
      <c r="J66" s="7" t="str">
        <f>_xll.AtlasFormulas.AtlasFunctions.AtlasTable("PROD",DataAreaId,"T.PurchLine","%CurrencyCode","","","","","","","ItemId|InventTransId",$E66,$D66)</f>
        <v>EUR</v>
      </c>
      <c r="K66" s="9">
        <f>_xll.AtlasFormulas.AtlasFunctions.AtlasBalance("PROD",DataAreaId,"T.PurchLine","Sum|LineAmount|0","","","","","","","ItemId|InventTransId",$E66,$D66)</f>
        <v>5142.42</v>
      </c>
      <c r="L66" s="6"/>
      <c r="M66" s="6"/>
    </row>
    <row r="67" spans="1:13" x14ac:dyDescent="0.25">
      <c r="A67" s="4" t="s">
        <v>1035</v>
      </c>
      <c r="B67" s="7" t="str">
        <f>_xll.AtlasFormulas.AtlasFunctions.AtlasTable("PROD",DataAreaId,"T.PurchTable","%OrderAccount","","","","","","","PurchId",$A67)</f>
        <v>364-2000168</v>
      </c>
      <c r="C67" s="7" t="str">
        <f>_xll.AtlasFormulas.AtlasFunctions.AtlasTable("PROD",DataAreaId,"T.VendTable","%Name","","","","","","","AccountNum",$B67)</f>
        <v>S&amp;P Clever Reinforcement Company AG</v>
      </c>
      <c r="D67" s="4" t="s">
        <v>1041</v>
      </c>
      <c r="E67" s="4" t="s">
        <v>136</v>
      </c>
      <c r="F67" s="4" t="s">
        <v>137</v>
      </c>
      <c r="G67" s="7" t="str">
        <f>_xll.AtlasFormulas.AtlasFunctions.AtlasTable("PROD",DataAreaId,"T.PurchLine","%DeliveryDate","","","","","","","ItemId|InventTransId",$E67,$D67)</f>
        <v>6/27/2017</v>
      </c>
      <c r="H67" s="9">
        <v>150</v>
      </c>
      <c r="I67" s="9">
        <f>_xll.AtlasFormulas.AtlasFunctions.AtlasBalance("PROD",DataAreaId,"T.PurchLine","Sum|PurchPrice|0","","","","","","","ItemId|InventTransId",$E67,$D67)</f>
        <v>5.1424200000000004</v>
      </c>
      <c r="J67" s="7" t="str">
        <f>_xll.AtlasFormulas.AtlasFunctions.AtlasTable("PROD",DataAreaId,"T.PurchLine","%CurrencyCode","","","","","","","ItemId|InventTransId",$E67,$D67)</f>
        <v>EUR</v>
      </c>
      <c r="K67" s="9">
        <f>_xll.AtlasFormulas.AtlasFunctions.AtlasBalance("PROD",DataAreaId,"T.PurchLine","Sum|LineAmount|0","","","","","","","ItemId|InventTransId",$E67,$D67)</f>
        <v>5142.42</v>
      </c>
      <c r="L67" s="6"/>
      <c r="M67" s="6"/>
    </row>
    <row r="68" spans="1:13" x14ac:dyDescent="0.25">
      <c r="A68" s="4" t="s">
        <v>1035</v>
      </c>
      <c r="B68" s="7" t="str">
        <f>_xll.AtlasFormulas.AtlasFunctions.AtlasTable("PROD",DataAreaId,"T.PurchTable","%OrderAccount","","","","","","","PurchId",$A68)</f>
        <v>364-2000168</v>
      </c>
      <c r="C68" s="7" t="str">
        <f>_xll.AtlasFormulas.AtlasFunctions.AtlasTable("PROD",DataAreaId,"T.VendTable","%Name","","","","","","","AccountNum",$B68)</f>
        <v>S&amp;P Clever Reinforcement Company AG</v>
      </c>
      <c r="D68" s="4" t="s">
        <v>1041</v>
      </c>
      <c r="E68" s="4" t="s">
        <v>136</v>
      </c>
      <c r="F68" s="4" t="s">
        <v>137</v>
      </c>
      <c r="G68" s="7" t="str">
        <f>_xll.AtlasFormulas.AtlasFunctions.AtlasTable("PROD",DataAreaId,"T.PurchLine","%DeliveryDate","","","","","","","ItemId|InventTransId",$E68,$D68)</f>
        <v>6/27/2017</v>
      </c>
      <c r="H68" s="9">
        <v>150</v>
      </c>
      <c r="I68" s="9">
        <f>_xll.AtlasFormulas.AtlasFunctions.AtlasBalance("PROD",DataAreaId,"T.PurchLine","Sum|PurchPrice|0","","","","","","","ItemId|InventTransId",$E68,$D68)</f>
        <v>5.1424200000000004</v>
      </c>
      <c r="J68" s="7" t="str">
        <f>_xll.AtlasFormulas.AtlasFunctions.AtlasTable("PROD",DataAreaId,"T.PurchLine","%CurrencyCode","","","","","","","ItemId|InventTransId",$E68,$D68)</f>
        <v>EUR</v>
      </c>
      <c r="K68" s="9">
        <f>_xll.AtlasFormulas.AtlasFunctions.AtlasBalance("PROD",DataAreaId,"T.PurchLine","Sum|LineAmount|0","","","","","","","ItemId|InventTransId",$E68,$D68)</f>
        <v>5142.42</v>
      </c>
      <c r="L68" s="6"/>
      <c r="M68" s="6"/>
    </row>
    <row r="69" spans="1:13" x14ac:dyDescent="0.25">
      <c r="A69" s="4" t="s">
        <v>1035</v>
      </c>
      <c r="B69" s="7" t="str">
        <f>_xll.AtlasFormulas.AtlasFunctions.AtlasTable("PROD",DataAreaId,"T.PurchTable","%OrderAccount","","","","","","","PurchId",$A69)</f>
        <v>364-2000168</v>
      </c>
      <c r="C69" s="7" t="str">
        <f>_xll.AtlasFormulas.AtlasFunctions.AtlasTable("PROD",DataAreaId,"T.VendTable","%Name","","","","","","","AccountNum",$B69)</f>
        <v>S&amp;P Clever Reinforcement Company AG</v>
      </c>
      <c r="D69" s="4" t="s">
        <v>1041</v>
      </c>
      <c r="E69" s="4" t="s">
        <v>136</v>
      </c>
      <c r="F69" s="4" t="s">
        <v>137</v>
      </c>
      <c r="G69" s="7" t="str">
        <f>_xll.AtlasFormulas.AtlasFunctions.AtlasTable("PROD",DataAreaId,"T.PurchLine","%DeliveryDate","","","","","","","ItemId|InventTransId",$E69,$D69)</f>
        <v>6/27/2017</v>
      </c>
      <c r="H69" s="9">
        <v>150</v>
      </c>
      <c r="I69" s="9">
        <f>_xll.AtlasFormulas.AtlasFunctions.AtlasBalance("PROD",DataAreaId,"T.PurchLine","Sum|PurchPrice|0","","","","","","","ItemId|InventTransId",$E69,$D69)</f>
        <v>5.1424200000000004</v>
      </c>
      <c r="J69" s="7" t="str">
        <f>_xll.AtlasFormulas.AtlasFunctions.AtlasTable("PROD",DataAreaId,"T.PurchLine","%CurrencyCode","","","","","","","ItemId|InventTransId",$E69,$D69)</f>
        <v>EUR</v>
      </c>
      <c r="K69" s="9">
        <f>_xll.AtlasFormulas.AtlasFunctions.AtlasBalance("PROD",DataAreaId,"T.PurchLine","Sum|LineAmount|0","","","","","","","ItemId|InventTransId",$E69,$D69)</f>
        <v>5142.42</v>
      </c>
      <c r="L69" s="6"/>
      <c r="M69" s="6"/>
    </row>
    <row r="70" spans="1:13" x14ac:dyDescent="0.25">
      <c r="A70" s="4" t="s">
        <v>1035</v>
      </c>
      <c r="B70" s="7" t="str">
        <f>_xll.AtlasFormulas.AtlasFunctions.AtlasTable("PROD",DataAreaId,"T.PurchTable","%OrderAccount","","","","","","","PurchId",$A70)</f>
        <v>364-2000168</v>
      </c>
      <c r="C70" s="7" t="str">
        <f>_xll.AtlasFormulas.AtlasFunctions.AtlasTable("PROD",DataAreaId,"T.VendTable","%Name","","","","","","","AccountNum",$B70)</f>
        <v>S&amp;P Clever Reinforcement Company AG</v>
      </c>
      <c r="D70" s="4" t="s">
        <v>1041</v>
      </c>
      <c r="E70" s="4" t="s">
        <v>136</v>
      </c>
      <c r="F70" s="4" t="s">
        <v>137</v>
      </c>
      <c r="G70" s="7" t="str">
        <f>_xll.AtlasFormulas.AtlasFunctions.AtlasTable("PROD",DataAreaId,"T.PurchLine","%DeliveryDate","","","","","","","ItemId|InventTransId",$E70,$D70)</f>
        <v>6/27/2017</v>
      </c>
      <c r="H70" s="9">
        <v>150</v>
      </c>
      <c r="I70" s="9">
        <f>_xll.AtlasFormulas.AtlasFunctions.AtlasBalance("PROD",DataAreaId,"T.PurchLine","Sum|PurchPrice|0","","","","","","","ItemId|InventTransId",$E70,$D70)</f>
        <v>5.1424200000000004</v>
      </c>
      <c r="J70" s="7" t="str">
        <f>_xll.AtlasFormulas.AtlasFunctions.AtlasTable("PROD",DataAreaId,"T.PurchLine","%CurrencyCode","","","","","","","ItemId|InventTransId",$E70,$D70)</f>
        <v>EUR</v>
      </c>
      <c r="K70" s="9">
        <f>_xll.AtlasFormulas.AtlasFunctions.AtlasBalance("PROD",DataAreaId,"T.PurchLine","Sum|LineAmount|0","","","","","","","ItemId|InventTransId",$E70,$D70)</f>
        <v>5142.42</v>
      </c>
      <c r="L70" s="6"/>
      <c r="M70" s="6"/>
    </row>
    <row r="71" spans="1:13" x14ac:dyDescent="0.25">
      <c r="A71" s="4" t="s">
        <v>1035</v>
      </c>
      <c r="B71" s="7" t="str">
        <f>_xll.AtlasFormulas.AtlasFunctions.AtlasTable("PROD",DataAreaId,"T.PurchTable","%OrderAccount","","","","","","","PurchId",$A71)</f>
        <v>364-2000168</v>
      </c>
      <c r="C71" s="7" t="str">
        <f>_xll.AtlasFormulas.AtlasFunctions.AtlasTable("PROD",DataAreaId,"T.VendTable","%Name","","","","","","","AccountNum",$B71)</f>
        <v>S&amp;P Clever Reinforcement Company AG</v>
      </c>
      <c r="D71" s="4" t="s">
        <v>1041</v>
      </c>
      <c r="E71" s="4" t="s">
        <v>136</v>
      </c>
      <c r="F71" s="4" t="s">
        <v>137</v>
      </c>
      <c r="G71" s="7" t="str">
        <f>_xll.AtlasFormulas.AtlasFunctions.AtlasTable("PROD",DataAreaId,"T.PurchLine","%DeliveryDate","","","","","","","ItemId|InventTransId",$E71,$D71)</f>
        <v>6/27/2017</v>
      </c>
      <c r="H71" s="9">
        <v>150</v>
      </c>
      <c r="I71" s="9">
        <f>_xll.AtlasFormulas.AtlasFunctions.AtlasBalance("PROD",DataAreaId,"T.PurchLine","Sum|PurchPrice|0","","","","","","","ItemId|InventTransId",$E71,$D71)</f>
        <v>5.1424200000000004</v>
      </c>
      <c r="J71" s="7" t="str">
        <f>_xll.AtlasFormulas.AtlasFunctions.AtlasTable("PROD",DataAreaId,"T.PurchLine","%CurrencyCode","","","","","","","ItemId|InventTransId",$E71,$D71)</f>
        <v>EUR</v>
      </c>
      <c r="K71" s="9">
        <f>_xll.AtlasFormulas.AtlasFunctions.AtlasBalance("PROD",DataAreaId,"T.PurchLine","Sum|LineAmount|0","","","","","","","ItemId|InventTransId",$E71,$D71)</f>
        <v>5142.42</v>
      </c>
      <c r="L71" s="6"/>
      <c r="M71" s="6"/>
    </row>
    <row r="72" spans="1:13" x14ac:dyDescent="0.25">
      <c r="A72" s="4" t="s">
        <v>149</v>
      </c>
      <c r="B72" s="7" t="str">
        <f>_xll.AtlasFormulas.AtlasFunctions.AtlasTable("PROD",DataAreaId,"T.PurchTable","%OrderAccount","","","","","","","PurchId",$A72)</f>
        <v>364-2000168</v>
      </c>
      <c r="C72" s="7" t="str">
        <f>_xll.AtlasFormulas.AtlasFunctions.AtlasTable("PROD",DataAreaId,"T.VendTable","%Name","","","","","","","AccountNum",$B72)</f>
        <v>S&amp;P Clever Reinforcement Company AG</v>
      </c>
      <c r="D72" s="4" t="s">
        <v>150</v>
      </c>
      <c r="E72" s="4" t="s">
        <v>151</v>
      </c>
      <c r="F72" s="4" t="s">
        <v>152</v>
      </c>
      <c r="G72" s="7" t="str">
        <f>_xll.AtlasFormulas.AtlasFunctions.AtlasTable("PROD",DataAreaId,"T.PurchLine","%DeliveryDate","","","","","","","ItemId|InventTransId",$E72,$D72)</f>
        <v>6/19/2017</v>
      </c>
      <c r="H72" s="9">
        <v>420</v>
      </c>
      <c r="I72" s="9">
        <f>_xll.AtlasFormulas.AtlasFunctions.AtlasBalance("PROD",DataAreaId,"T.PurchLine","Sum|PurchPrice|0","","","","","","","ItemId|InventTransId",$E72,$D72)</f>
        <v>24.5</v>
      </c>
      <c r="J72" s="7" t="str">
        <f>_xll.AtlasFormulas.AtlasFunctions.AtlasTable("PROD",DataAreaId,"T.PurchLine","%CurrencyCode","","","","","","","ItemId|InventTransId",$E72,$D72)</f>
        <v>EUR</v>
      </c>
      <c r="K72" s="9">
        <f>_xll.AtlasFormulas.AtlasFunctions.AtlasBalance("PROD",DataAreaId,"T.PurchLine","Sum|LineAmount|0","","","","","","","ItemId|InventTransId",$E72,$D72)</f>
        <v>10290</v>
      </c>
      <c r="L72" s="6"/>
      <c r="M72" s="6"/>
    </row>
    <row r="73" spans="1:13" x14ac:dyDescent="0.25">
      <c r="A73" s="4" t="s">
        <v>155</v>
      </c>
      <c r="B73" s="7" t="str">
        <f>_xll.AtlasFormulas.AtlasFunctions.AtlasTable("PROD",DataAreaId,"T.PurchTable","%OrderAccount","","","","","","","PurchId",$A73)</f>
        <v>364-2000119</v>
      </c>
      <c r="C73" s="7" t="str">
        <f>_xll.AtlasFormulas.AtlasFunctions.AtlasTable("PROD",DataAreaId,"T.VendTable","%Name","","","","","","","AccountNum",$B73)</f>
        <v>Latexfalt B.V.</v>
      </c>
      <c r="D73" s="4" t="s">
        <v>156</v>
      </c>
      <c r="E73" s="4" t="s">
        <v>157</v>
      </c>
      <c r="F73" s="4" t="s">
        <v>157</v>
      </c>
      <c r="G73" s="7" t="str">
        <f>_xll.AtlasFormulas.AtlasFunctions.AtlasTable("PROD",DataAreaId,"T.PurchLine","%DeliveryDate","","","","","","","ItemId|InventTransId",$E73,$D73)</f>
        <v>6/15/2017</v>
      </c>
      <c r="H73" s="9">
        <v>1</v>
      </c>
      <c r="I73" s="9">
        <f>_xll.AtlasFormulas.AtlasFunctions.AtlasBalance("PROD",DataAreaId,"T.PurchLine","Sum|PurchPrice|0","","","","","","","ItemId|InventTransId",$E73,$D73)</f>
        <v>5796.18</v>
      </c>
      <c r="J73" s="7" t="str">
        <f>_xll.AtlasFormulas.AtlasFunctions.AtlasTable("PROD",DataAreaId,"T.PurchLine","%CurrencyCode","","","","","","","ItemId|InventTransId",$E73,$D73)</f>
        <v>EUR</v>
      </c>
      <c r="K73" s="9">
        <f>_xll.AtlasFormulas.AtlasFunctions.AtlasBalance("PROD",DataAreaId,"T.PurchLine","Sum|LineAmount|0","","","","","","","ItemId|InventTransId",$E73,$D73)</f>
        <v>5796.18</v>
      </c>
      <c r="L73" s="6"/>
      <c r="M73" s="6"/>
    </row>
    <row r="74" spans="1:13" x14ac:dyDescent="0.25">
      <c r="A74" s="4" t="s">
        <v>155</v>
      </c>
      <c r="B74" s="7" t="str">
        <f>_xll.AtlasFormulas.AtlasFunctions.AtlasTable("PROD",DataAreaId,"T.PurchTable","%OrderAccount","","","","","","","PurchId",$A74)</f>
        <v>364-2000119</v>
      </c>
      <c r="C74" s="7" t="str">
        <f>_xll.AtlasFormulas.AtlasFunctions.AtlasTable("PROD",DataAreaId,"T.VendTable","%Name","","","","","","","AccountNum",$B74)</f>
        <v>Latexfalt B.V.</v>
      </c>
      <c r="D74" s="4" t="s">
        <v>158</v>
      </c>
      <c r="E74" s="4" t="s">
        <v>157</v>
      </c>
      <c r="F74" s="4" t="s">
        <v>157</v>
      </c>
      <c r="G74" s="7" t="str">
        <f>_xll.AtlasFormulas.AtlasFunctions.AtlasTable("PROD",DataAreaId,"T.PurchLine","%DeliveryDate","","","","","","","ItemId|InventTransId",$E74,$D74)</f>
        <v>6/15/2017</v>
      </c>
      <c r="H74" s="9">
        <v>1</v>
      </c>
      <c r="I74" s="9">
        <f>_xll.AtlasFormulas.AtlasFunctions.AtlasBalance("PROD",DataAreaId,"T.PurchLine","Sum|PurchPrice|0","","","","","","","ItemId|InventTransId",$E74,$D74)</f>
        <v>1650</v>
      </c>
      <c r="J74" s="7" t="str">
        <f>_xll.AtlasFormulas.AtlasFunctions.AtlasTable("PROD",DataAreaId,"T.PurchLine","%CurrencyCode","","","","","","","ItemId|InventTransId",$E74,$D74)</f>
        <v>EUR</v>
      </c>
      <c r="K74" s="9">
        <f>_xll.AtlasFormulas.AtlasFunctions.AtlasBalance("PROD",DataAreaId,"T.PurchLine","Sum|LineAmount|0","","","","","","","ItemId|InventTransId",$E74,$D74)</f>
        <v>1650</v>
      </c>
      <c r="L74" s="6"/>
      <c r="M74" s="6"/>
    </row>
    <row r="75" spans="1:13" x14ac:dyDescent="0.25">
      <c r="A75" s="4" t="s">
        <v>155</v>
      </c>
      <c r="B75" s="7" t="str">
        <f>_xll.AtlasFormulas.AtlasFunctions.AtlasTable("PROD",DataAreaId,"T.PurchTable","%OrderAccount","","","","","","","PurchId",$A75)</f>
        <v>364-2000119</v>
      </c>
      <c r="C75" s="7" t="str">
        <f>_xll.AtlasFormulas.AtlasFunctions.AtlasTable("PROD",DataAreaId,"T.VendTable","%Name","","","","","","","AccountNum",$B75)</f>
        <v>Latexfalt B.V.</v>
      </c>
      <c r="D75" s="4" t="s">
        <v>159</v>
      </c>
      <c r="E75" s="4" t="s">
        <v>157</v>
      </c>
      <c r="F75" s="4" t="s">
        <v>157</v>
      </c>
      <c r="G75" s="7" t="str">
        <f>_xll.AtlasFormulas.AtlasFunctions.AtlasTable("PROD",DataAreaId,"T.PurchLine","%DeliveryDate","","","","","","","ItemId|InventTransId",$E75,$D75)</f>
        <v>6/15/2017</v>
      </c>
      <c r="H75" s="9">
        <v>1</v>
      </c>
      <c r="I75" s="9">
        <f>_xll.AtlasFormulas.AtlasFunctions.AtlasBalance("PROD",DataAreaId,"T.PurchLine","Sum|PurchPrice|0","","","","","","","ItemId|InventTransId",$E75,$D75)</f>
        <v>685</v>
      </c>
      <c r="J75" s="7" t="str">
        <f>_xll.AtlasFormulas.AtlasFunctions.AtlasTable("PROD",DataAreaId,"T.PurchLine","%CurrencyCode","","","","","","","ItemId|InventTransId",$E75,$D75)</f>
        <v>EUR</v>
      </c>
      <c r="K75" s="9">
        <f>_xll.AtlasFormulas.AtlasFunctions.AtlasBalance("PROD",DataAreaId,"T.PurchLine","Sum|LineAmount|0","","","","","","","ItemId|InventTransId",$E75,$D75)</f>
        <v>685</v>
      </c>
      <c r="L75" s="6"/>
      <c r="M75" s="6"/>
    </row>
    <row r="76" spans="1:13" x14ac:dyDescent="0.25">
      <c r="A76" s="4" t="s">
        <v>160</v>
      </c>
      <c r="B76" s="7" t="str">
        <f>_xll.AtlasFormulas.AtlasFunctions.AtlasTable("PROD",DataAreaId,"T.PurchTable","%OrderAccount","","","","","","","PurchId",$A76)</f>
        <v>364-2000168</v>
      </c>
      <c r="C76" s="7" t="str">
        <f>_xll.AtlasFormulas.AtlasFunctions.AtlasTable("PROD",DataAreaId,"T.VendTable","%Name","","","","","","","AccountNum",$B76)</f>
        <v>S&amp;P Clever Reinforcement Company AG</v>
      </c>
      <c r="D76" s="4" t="s">
        <v>161</v>
      </c>
      <c r="E76" s="4" t="s">
        <v>15</v>
      </c>
      <c r="F76" s="4" t="s">
        <v>16</v>
      </c>
      <c r="G76" s="7" t="str">
        <f>_xll.AtlasFormulas.AtlasFunctions.AtlasTable("PROD",DataAreaId,"T.PurchLine","%DeliveryDate","","","","","","","ItemId|InventTransId",$E76,$D76)</f>
        <v>6/2/2017</v>
      </c>
      <c r="H76" s="9">
        <v>1</v>
      </c>
      <c r="I76" s="9">
        <f>_xll.AtlasFormulas.AtlasFunctions.AtlasBalance("PROD",DataAreaId,"T.PurchLine","Sum|PurchPrice|0","","","","","","","ItemId|InventTransId",$E76,$D76)</f>
        <v>0</v>
      </c>
      <c r="J76" s="7" t="str">
        <f>_xll.AtlasFormulas.AtlasFunctions.AtlasTable("PROD",DataAreaId,"T.PurchLine","%CurrencyCode","","","","","","","ItemId|InventTransId",$E76,$D76)</f>
        <v>EUR</v>
      </c>
      <c r="K76" s="9">
        <f>_xll.AtlasFormulas.AtlasFunctions.AtlasBalance("PROD",DataAreaId,"T.PurchLine","Sum|LineAmount|0","","","","","","","ItemId|InventTransId",$E76,$D76)</f>
        <v>0</v>
      </c>
      <c r="L76" s="6"/>
      <c r="M76" s="6"/>
    </row>
    <row r="77" spans="1:13" x14ac:dyDescent="0.25">
      <c r="A77" s="4" t="s">
        <v>164</v>
      </c>
      <c r="B77" s="7" t="str">
        <f>_xll.AtlasFormulas.AtlasFunctions.AtlasTable("PROD",DataAreaId,"T.PurchTable","%OrderAccount","","","","","","","PurchId",$A77)</f>
        <v>364-2000168</v>
      </c>
      <c r="C77" s="7" t="str">
        <f>_xll.AtlasFormulas.AtlasFunctions.AtlasTable("PROD",DataAreaId,"T.VendTable","%Name","","","","","","","AccountNum",$B77)</f>
        <v>S&amp;P Clever Reinforcement Company AG</v>
      </c>
      <c r="D77" s="4" t="s">
        <v>165</v>
      </c>
      <c r="E77" s="4" t="s">
        <v>15</v>
      </c>
      <c r="F77" s="4" t="s">
        <v>16</v>
      </c>
      <c r="G77" s="7" t="str">
        <f>_xll.AtlasFormulas.AtlasFunctions.AtlasTable("PROD",DataAreaId,"T.PurchLine","%DeliveryDate","","","","","","","ItemId|InventTransId",$E77,$D77)</f>
        <v>6/9/2017</v>
      </c>
      <c r="H77" s="9">
        <v>1</v>
      </c>
      <c r="I77" s="9">
        <f>_xll.AtlasFormulas.AtlasFunctions.AtlasBalance("PROD",DataAreaId,"T.PurchLine","Sum|PurchPrice|0","","","","","","","ItemId|InventTransId",$E77,$D77)</f>
        <v>0</v>
      </c>
      <c r="J77" s="7" t="str">
        <f>_xll.AtlasFormulas.AtlasFunctions.AtlasTable("PROD",DataAreaId,"T.PurchLine","%CurrencyCode","","","","","","","ItemId|InventTransId",$E77,$D77)</f>
        <v>EUR</v>
      </c>
      <c r="K77" s="9">
        <f>_xll.AtlasFormulas.AtlasFunctions.AtlasBalance("PROD",DataAreaId,"T.PurchLine","Sum|LineAmount|0","","","","","","","ItemId|InventTransId",$E77,$D77)</f>
        <v>0</v>
      </c>
      <c r="L77" s="6"/>
      <c r="M77" s="6"/>
    </row>
    <row r="78" spans="1:13" x14ac:dyDescent="0.25">
      <c r="A78" s="4" t="s">
        <v>166</v>
      </c>
      <c r="B78" s="7" t="str">
        <f>_xll.AtlasFormulas.AtlasFunctions.AtlasTable("PROD",DataAreaId,"T.PurchTable","%OrderAccount","","","","","","","PurchId",$A78)</f>
        <v>364-2000168</v>
      </c>
      <c r="C78" s="7" t="str">
        <f>_xll.AtlasFormulas.AtlasFunctions.AtlasTable("PROD",DataAreaId,"T.VendTable","%Name","","","","","","","AccountNum",$B78)</f>
        <v>S&amp;P Clever Reinforcement Company AG</v>
      </c>
      <c r="D78" s="4" t="s">
        <v>167</v>
      </c>
      <c r="E78" s="4" t="s">
        <v>15</v>
      </c>
      <c r="F78" s="4" t="s">
        <v>16</v>
      </c>
      <c r="G78" s="7" t="str">
        <f>_xll.AtlasFormulas.AtlasFunctions.AtlasTable("PROD",DataAreaId,"T.PurchLine","%DeliveryDate","","","","","","","ItemId|InventTransId",$E78,$D78)</f>
        <v>6/12/2017</v>
      </c>
      <c r="H78" s="9">
        <v>1</v>
      </c>
      <c r="I78" s="9">
        <f>_xll.AtlasFormulas.AtlasFunctions.AtlasBalance("PROD",DataAreaId,"T.PurchLine","Sum|PurchPrice|0","","","","","","","ItemId|InventTransId",$E78,$D78)</f>
        <v>0</v>
      </c>
      <c r="J78" s="7" t="str">
        <f>_xll.AtlasFormulas.AtlasFunctions.AtlasTable("PROD",DataAreaId,"T.PurchLine","%CurrencyCode","","","","","","","ItemId|InventTransId",$E78,$D78)</f>
        <v>EUR</v>
      </c>
      <c r="K78" s="9">
        <f>_xll.AtlasFormulas.AtlasFunctions.AtlasBalance("PROD",DataAreaId,"T.PurchLine","Sum|LineAmount|0","","","","","","","ItemId|InventTransId",$E78,$D78)</f>
        <v>0</v>
      </c>
      <c r="L78" s="6"/>
      <c r="M78" s="6"/>
    </row>
    <row r="79" spans="1:13" x14ac:dyDescent="0.25">
      <c r="A79" s="4" t="s">
        <v>170</v>
      </c>
      <c r="B79" s="7" t="str">
        <f>_xll.AtlasFormulas.AtlasFunctions.AtlasTable("PROD",DataAreaId,"T.PurchTable","%OrderAccount","","","","","","","PurchId",$A79)</f>
        <v>364-2000165</v>
      </c>
      <c r="C79" s="7" t="str">
        <f>_xll.AtlasFormulas.AtlasFunctions.AtlasTable("PROD",DataAreaId,"T.VendTable","%Name","","","","","","","AccountNum",$B79)</f>
        <v>B.T.A. International B.V.</v>
      </c>
      <c r="D79" s="4" t="s">
        <v>171</v>
      </c>
      <c r="E79" s="4" t="s">
        <v>15</v>
      </c>
      <c r="F79" s="4" t="s">
        <v>16</v>
      </c>
      <c r="G79" s="7" t="str">
        <f>_xll.AtlasFormulas.AtlasFunctions.AtlasTable("PROD",DataAreaId,"T.PurchLine","%DeliveryDate","","","","","","","ItemId|InventTransId",$E79,$D79)</f>
        <v>6/12/2017</v>
      </c>
      <c r="H79" s="9">
        <v>1</v>
      </c>
      <c r="I79" s="9">
        <f>_xll.AtlasFormulas.AtlasFunctions.AtlasBalance("PROD",DataAreaId,"T.PurchLine","Sum|PurchPrice|0","","","","","","","ItemId|InventTransId",$E79,$D79)</f>
        <v>0</v>
      </c>
      <c r="J79" s="7" t="str">
        <f>_xll.AtlasFormulas.AtlasFunctions.AtlasTable("PROD",DataAreaId,"T.PurchLine","%CurrencyCode","","","","","","","ItemId|InventTransId",$E79,$D79)</f>
        <v>EUR</v>
      </c>
      <c r="K79" s="9">
        <f>_xll.AtlasFormulas.AtlasFunctions.AtlasBalance("PROD",DataAreaId,"T.PurchLine","Sum|LineAmount|0","","","","","","","ItemId|InventTransId",$E79,$D79)</f>
        <v>0</v>
      </c>
      <c r="L79" s="6"/>
      <c r="M79" s="6"/>
    </row>
    <row r="80" spans="1:13" x14ac:dyDescent="0.25">
      <c r="A80" s="4" t="s">
        <v>168</v>
      </c>
      <c r="B80" s="7" t="str">
        <f>_xll.AtlasFormulas.AtlasFunctions.AtlasTable("PROD",DataAreaId,"T.PurchTable","%OrderAccount","","","","","","","PurchId",$A80)</f>
        <v>364-2000165</v>
      </c>
      <c r="C80" s="7" t="str">
        <f>_xll.AtlasFormulas.AtlasFunctions.AtlasTable("PROD",DataAreaId,"T.VendTable","%Name","","","","","","","AccountNum",$B80)</f>
        <v>B.T.A. International B.V.</v>
      </c>
      <c r="D80" s="4" t="s">
        <v>169</v>
      </c>
      <c r="E80" s="4" t="s">
        <v>15</v>
      </c>
      <c r="F80" s="4" t="s">
        <v>16</v>
      </c>
      <c r="G80" s="7" t="str">
        <f>_xll.AtlasFormulas.AtlasFunctions.AtlasTable("PROD",DataAreaId,"T.PurchLine","%DeliveryDate","","","","","","","ItemId|InventTransId",$E80,$D80)</f>
        <v>6/12/2017</v>
      </c>
      <c r="H80" s="9">
        <v>1</v>
      </c>
      <c r="I80" s="9">
        <f>_xll.AtlasFormulas.AtlasFunctions.AtlasBalance("PROD",DataAreaId,"T.PurchLine","Sum|PurchPrice|0","","","","","","","ItemId|InventTransId",$E80,$D80)</f>
        <v>0</v>
      </c>
      <c r="J80" s="7" t="str">
        <f>_xll.AtlasFormulas.AtlasFunctions.AtlasTable("PROD",DataAreaId,"T.PurchLine","%CurrencyCode","","","","","","","ItemId|InventTransId",$E80,$D80)</f>
        <v>EUR</v>
      </c>
      <c r="K80" s="9">
        <f>_xll.AtlasFormulas.AtlasFunctions.AtlasBalance("PROD",DataAreaId,"T.PurchLine","Sum|LineAmount|0","","","","","","","ItemId|InventTransId",$E80,$D80)</f>
        <v>0</v>
      </c>
      <c r="L80" s="6"/>
      <c r="M80" s="6"/>
    </row>
    <row r="81" spans="1:13" x14ac:dyDescent="0.25">
      <c r="A81" s="4" t="s">
        <v>162</v>
      </c>
      <c r="B81" s="7" t="str">
        <f>_xll.AtlasFormulas.AtlasFunctions.AtlasTable("PROD",DataAreaId,"T.PurchTable","%OrderAccount","","","","","","","PurchId",$A81)</f>
        <v>364-2000168</v>
      </c>
      <c r="C81" s="7" t="str">
        <f>_xll.AtlasFormulas.AtlasFunctions.AtlasTable("PROD",DataAreaId,"T.VendTable","%Name","","","","","","","AccountNum",$B81)</f>
        <v>S&amp;P Clever Reinforcement Company AG</v>
      </c>
      <c r="D81" s="4" t="s">
        <v>163</v>
      </c>
      <c r="E81" s="4" t="s">
        <v>15</v>
      </c>
      <c r="F81" s="4" t="s">
        <v>16</v>
      </c>
      <c r="G81" s="7" t="str">
        <f>_xll.AtlasFormulas.AtlasFunctions.AtlasTable("PROD",DataAreaId,"T.PurchLine","%DeliveryDate","","","","","","","ItemId|InventTransId",$E81,$D81)</f>
        <v>6/19/2017</v>
      </c>
      <c r="H81" s="9">
        <v>1</v>
      </c>
      <c r="I81" s="9">
        <f>_xll.AtlasFormulas.AtlasFunctions.AtlasBalance("PROD",DataAreaId,"T.PurchLine","Sum|PurchPrice|0","","","","","","","ItemId|InventTransId",$E81,$D81)</f>
        <v>725</v>
      </c>
      <c r="J81" s="7" t="str">
        <f>_xll.AtlasFormulas.AtlasFunctions.AtlasTable("PROD",DataAreaId,"T.PurchLine","%CurrencyCode","","","","","","","ItemId|InventTransId",$E81,$D81)</f>
        <v>EUR</v>
      </c>
      <c r="K81" s="9">
        <f>_xll.AtlasFormulas.AtlasFunctions.AtlasBalance("PROD",DataAreaId,"T.PurchLine","Sum|LineAmount|0","","","","","","","ItemId|InventTransId",$E81,$D81)</f>
        <v>725</v>
      </c>
      <c r="L81" s="6"/>
      <c r="M81" s="6"/>
    </row>
    <row r="82" spans="1:13" x14ac:dyDescent="0.25">
      <c r="A82" s="4" t="s">
        <v>1042</v>
      </c>
      <c r="B82" s="7" t="str">
        <f>_xll.AtlasFormulas.AtlasFunctions.AtlasTable("PROD",DataAreaId,"T.PurchTable","%OrderAccount","","","","","","","PurchId",$A82)</f>
        <v>364-2000168</v>
      </c>
      <c r="C82" s="7" t="str">
        <f>_xll.AtlasFormulas.AtlasFunctions.AtlasTable("PROD",DataAreaId,"T.VendTable","%Name","","","","","","","AccountNum",$B82)</f>
        <v>S&amp;P Clever Reinforcement Company AG</v>
      </c>
      <c r="D82" s="4" t="s">
        <v>1043</v>
      </c>
      <c r="E82" s="4" t="s">
        <v>15</v>
      </c>
      <c r="F82" s="4" t="s">
        <v>16</v>
      </c>
      <c r="G82" s="7" t="str">
        <f>_xll.AtlasFormulas.AtlasFunctions.AtlasTable("PROD",DataAreaId,"T.PurchLine","%DeliveryDate","","","","","","","ItemId|InventTransId",$E82,$D82)</f>
        <v>7/24/2017</v>
      </c>
      <c r="H82" s="9">
        <v>1</v>
      </c>
      <c r="I82" s="9">
        <f>_xll.AtlasFormulas.AtlasFunctions.AtlasBalance("PROD",DataAreaId,"T.PurchLine","Sum|PurchPrice|0","","","","","","","ItemId|InventTransId",$E82,$D82)</f>
        <v>0</v>
      </c>
      <c r="J82" s="7" t="str">
        <f>_xll.AtlasFormulas.AtlasFunctions.AtlasTable("PROD",DataAreaId,"T.PurchLine","%CurrencyCode","","","","","","","ItemId|InventTransId",$E82,$D82)</f>
        <v>EUR</v>
      </c>
      <c r="K82" s="9">
        <f>_xll.AtlasFormulas.AtlasFunctions.AtlasBalance("PROD",DataAreaId,"T.PurchLine","Sum|LineAmount|0","","","","","","","ItemId|InventTransId",$E82,$D82)</f>
        <v>0</v>
      </c>
      <c r="L82" s="6"/>
      <c r="M82" s="6"/>
    </row>
    <row r="83" spans="1:13" x14ac:dyDescent="0.25">
      <c r="A83" s="4" t="s">
        <v>1044</v>
      </c>
      <c r="B83" s="7" t="str">
        <f>_xll.AtlasFormulas.AtlasFunctions.AtlasTable("PROD",DataAreaId,"T.PurchTable","%OrderAccount","","","","","","","PurchId",$A83)</f>
        <v>364-2000168</v>
      </c>
      <c r="C83" s="7" t="str">
        <f>_xll.AtlasFormulas.AtlasFunctions.AtlasTable("PROD",DataAreaId,"T.VendTable","%Name","","","","","","","AccountNum",$B83)</f>
        <v>S&amp;P Clever Reinforcement Company AG</v>
      </c>
      <c r="D83" s="4" t="s">
        <v>1045</v>
      </c>
      <c r="E83" s="4" t="s">
        <v>15</v>
      </c>
      <c r="F83" s="4" t="s">
        <v>16</v>
      </c>
      <c r="G83" s="7" t="str">
        <f>_xll.AtlasFormulas.AtlasFunctions.AtlasTable("PROD",DataAreaId,"T.PurchLine","%DeliveryDate","","","","","","","ItemId|InventTransId",$E83,$D83)</f>
        <v>7/24/2017</v>
      </c>
      <c r="H83" s="9">
        <v>1</v>
      </c>
      <c r="I83" s="9">
        <f>_xll.AtlasFormulas.AtlasFunctions.AtlasBalance("PROD",DataAreaId,"T.PurchLine","Sum|PurchPrice|0","","","","","","","ItemId|InventTransId",$E83,$D83)</f>
        <v>0</v>
      </c>
      <c r="J83" s="7" t="str">
        <f>_xll.AtlasFormulas.AtlasFunctions.AtlasTable("PROD",DataAreaId,"T.PurchLine","%CurrencyCode","","","","","","","ItemId|InventTransId",$E83,$D83)</f>
        <v>EUR</v>
      </c>
      <c r="K83" s="9">
        <f>_xll.AtlasFormulas.AtlasFunctions.AtlasBalance("PROD",DataAreaId,"T.PurchLine","Sum|LineAmount|0","","","","","","","ItemId|InventTransId",$E83,$D83)</f>
        <v>0</v>
      </c>
      <c r="L83" s="6"/>
      <c r="M83" s="6"/>
    </row>
    <row r="84" spans="1:13" x14ac:dyDescent="0.25">
      <c r="A84" s="4" t="s">
        <v>1046</v>
      </c>
      <c r="B84" s="7" t="str">
        <f>_xll.AtlasFormulas.AtlasFunctions.AtlasTable("PROD",DataAreaId,"T.PurchTable","%OrderAccount","","","","","","","PurchId",$A84)</f>
        <v>364-2000168</v>
      </c>
      <c r="C84" s="7" t="str">
        <f>_xll.AtlasFormulas.AtlasFunctions.AtlasTable("PROD",DataAreaId,"T.VendTable","%Name","","","","","","","AccountNum",$B84)</f>
        <v>S&amp;P Clever Reinforcement Company AG</v>
      </c>
      <c r="D84" s="4" t="s">
        <v>1047</v>
      </c>
      <c r="E84" s="4" t="s">
        <v>15</v>
      </c>
      <c r="F84" s="4" t="s">
        <v>16</v>
      </c>
      <c r="G84" s="7" t="str">
        <f>_xll.AtlasFormulas.AtlasFunctions.AtlasTable("PROD",DataAreaId,"T.PurchLine","%DeliveryDate","","","","","","","ItemId|InventTransId",$E84,$D84)</f>
        <v>8/14/2017</v>
      </c>
      <c r="H84" s="9">
        <v>1</v>
      </c>
      <c r="I84" s="9">
        <f>_xll.AtlasFormulas.AtlasFunctions.AtlasBalance("PROD",DataAreaId,"T.PurchLine","Sum|PurchPrice|0","","","","","","","ItemId|InventTransId",$E84,$D84)</f>
        <v>0</v>
      </c>
      <c r="J84" s="7" t="str">
        <f>_xll.AtlasFormulas.AtlasFunctions.AtlasTable("PROD",DataAreaId,"T.PurchLine","%CurrencyCode","","","","","","","ItemId|InventTransId",$E84,$D84)</f>
        <v>EUR</v>
      </c>
      <c r="K84" s="9">
        <f>_xll.AtlasFormulas.AtlasFunctions.AtlasBalance("PROD",DataAreaId,"T.PurchLine","Sum|LineAmount|0","","","","","","","ItemId|InventTransId",$E84,$D84)</f>
        <v>0</v>
      </c>
      <c r="L84" s="6"/>
      <c r="M84" s="6"/>
    </row>
    <row r="85" spans="1:13" x14ac:dyDescent="0.25">
      <c r="A85" s="4" t="s">
        <v>1048</v>
      </c>
      <c r="B85" s="7" t="str">
        <f>_xll.AtlasFormulas.AtlasFunctions.AtlasTable("PROD",DataAreaId,"T.PurchTable","%OrderAccount","","","","","","","PurchId",$A85)</f>
        <v>364-2000168</v>
      </c>
      <c r="C85" s="7" t="str">
        <f>_xll.AtlasFormulas.AtlasFunctions.AtlasTable("PROD",DataAreaId,"T.VendTable","%Name","","","","","","","AccountNum",$B85)</f>
        <v>S&amp;P Clever Reinforcement Company AG</v>
      </c>
      <c r="D85" s="4" t="s">
        <v>1049</v>
      </c>
      <c r="E85" s="4" t="s">
        <v>15</v>
      </c>
      <c r="F85" s="4" t="s">
        <v>16</v>
      </c>
      <c r="G85" s="7" t="str">
        <f>_xll.AtlasFormulas.AtlasFunctions.AtlasTable("PROD",DataAreaId,"T.PurchLine","%DeliveryDate","","","","","","","ItemId|InventTransId",$E85,$D85)</f>
        <v>8/21/2017</v>
      </c>
      <c r="H85" s="9">
        <v>1</v>
      </c>
      <c r="I85" s="9">
        <f>_xll.AtlasFormulas.AtlasFunctions.AtlasBalance("PROD",DataAreaId,"T.PurchLine","Sum|PurchPrice|0","","","","","","","ItemId|InventTransId",$E85,$D85)</f>
        <v>0</v>
      </c>
      <c r="J85" s="7" t="str">
        <f>_xll.AtlasFormulas.AtlasFunctions.AtlasTable("PROD",DataAreaId,"T.PurchLine","%CurrencyCode","","","","","","","ItemId|InventTransId",$E85,$D85)</f>
        <v>EUR</v>
      </c>
      <c r="K85" s="9">
        <f>_xll.AtlasFormulas.AtlasFunctions.AtlasBalance("PROD",DataAreaId,"T.PurchLine","Sum|LineAmount|0","","","","","","","ItemId|InventTransId",$E85,$D85)</f>
        <v>0</v>
      </c>
      <c r="L85" s="6"/>
      <c r="M85" s="6"/>
    </row>
    <row r="86" spans="1:13" x14ac:dyDescent="0.25">
      <c r="A86" s="4" t="s">
        <v>1050</v>
      </c>
      <c r="B86" s="7" t="str">
        <f>_xll.AtlasFormulas.AtlasFunctions.AtlasTable("PROD",DataAreaId,"T.PurchTable","%OrderAccount","","","","","","","PurchId",$A86)</f>
        <v>364-2000168</v>
      </c>
      <c r="C86" s="7" t="str">
        <f>_xll.AtlasFormulas.AtlasFunctions.AtlasTable("PROD",DataAreaId,"T.VendTable","%Name","","","","","","","AccountNum",$B86)</f>
        <v>S&amp;P Clever Reinforcement Company AG</v>
      </c>
      <c r="D86" s="4" t="s">
        <v>1051</v>
      </c>
      <c r="E86" s="4" t="s">
        <v>15</v>
      </c>
      <c r="F86" s="4" t="s">
        <v>16</v>
      </c>
      <c r="G86" s="7" t="str">
        <f>_xll.AtlasFormulas.AtlasFunctions.AtlasTable("PROD",DataAreaId,"T.PurchLine","%DeliveryDate","","","","","","","ItemId|InventTransId",$E86,$D86)</f>
        <v>6/26/2017</v>
      </c>
      <c r="H86" s="9">
        <v>1</v>
      </c>
      <c r="I86" s="9">
        <f>_xll.AtlasFormulas.AtlasFunctions.AtlasBalance("PROD",DataAreaId,"T.PurchLine","Sum|PurchPrice|0","","","","","","","ItemId|InventTransId",$E86,$D86)</f>
        <v>280</v>
      </c>
      <c r="J86" s="7" t="str">
        <f>_xll.AtlasFormulas.AtlasFunctions.AtlasTable("PROD",DataAreaId,"T.PurchLine","%CurrencyCode","","","","","","","ItemId|InventTransId",$E86,$D86)</f>
        <v>EUR</v>
      </c>
      <c r="K86" s="9">
        <f>_xll.AtlasFormulas.AtlasFunctions.AtlasBalance("PROD",DataAreaId,"T.PurchLine","Sum|LineAmount|0","","","","","","","ItemId|InventTransId",$E86,$D86)</f>
        <v>280</v>
      </c>
      <c r="L86" s="6"/>
      <c r="M86" s="6"/>
    </row>
    <row r="87" spans="1:13" x14ac:dyDescent="0.25">
      <c r="A87" s="4" t="s">
        <v>1052</v>
      </c>
      <c r="B87" s="7" t="str">
        <f>_xll.AtlasFormulas.AtlasFunctions.AtlasTable("PROD",DataAreaId,"T.PurchTable","%OrderAccount","","","","","","","PurchId",$A87)</f>
        <v>364-2000168</v>
      </c>
      <c r="C87" s="7" t="str">
        <f>_xll.AtlasFormulas.AtlasFunctions.AtlasTable("PROD",DataAreaId,"T.VendTable","%Name","","","","","","","AccountNum",$B87)</f>
        <v>S&amp;P Clever Reinforcement Company AG</v>
      </c>
      <c r="D87" s="4" t="s">
        <v>1053</v>
      </c>
      <c r="E87" s="4" t="s">
        <v>15</v>
      </c>
      <c r="F87" s="4" t="s">
        <v>16</v>
      </c>
      <c r="G87" s="7" t="str">
        <f>_xll.AtlasFormulas.AtlasFunctions.AtlasTable("PROD",DataAreaId,"T.PurchLine","%DeliveryDate","","","","","","","ItemId|InventTransId",$E87,$D87)</f>
        <v>6/27/2017</v>
      </c>
      <c r="H87" s="9">
        <v>1</v>
      </c>
      <c r="I87" s="9">
        <f>_xll.AtlasFormulas.AtlasFunctions.AtlasBalance("PROD",DataAreaId,"T.PurchLine","Sum|PurchPrice|0","","","","","","","ItemId|InventTransId",$E87,$D87)</f>
        <v>790</v>
      </c>
      <c r="J87" s="7" t="str">
        <f>_xll.AtlasFormulas.AtlasFunctions.AtlasTable("PROD",DataAreaId,"T.PurchLine","%CurrencyCode","","","","","","","ItemId|InventTransId",$E87,$D87)</f>
        <v>EUR</v>
      </c>
      <c r="K87" s="9">
        <f>_xll.AtlasFormulas.AtlasFunctions.AtlasBalance("PROD",DataAreaId,"T.PurchLine","Sum|LineAmount|0","","","","","","","ItemId|InventTransId",$E87,$D87)</f>
        <v>790</v>
      </c>
      <c r="L87" s="6"/>
      <c r="M87" s="6"/>
    </row>
    <row r="88" spans="1:13" x14ac:dyDescent="0.25">
      <c r="A88" s="2" t="s">
        <v>9</v>
      </c>
      <c r="B88" s="2"/>
      <c r="C88" s="2"/>
      <c r="D88" s="3"/>
      <c r="E88" s="3" t="s">
        <v>9</v>
      </c>
      <c r="F88" s="3"/>
      <c r="G88" s="2"/>
      <c r="H88" s="8">
        <f>SUBTOTAL(109,AtlasReport_4_Table_1[Quantity])</f>
        <v>163836</v>
      </c>
      <c r="I88" s="8"/>
      <c r="J88" s="2"/>
      <c r="K88" s="8"/>
      <c r="L88" s="5"/>
      <c r="M88" s="5"/>
    </row>
    <row r="89" spans="1:13" x14ac:dyDescent="0.25">
      <c r="A89" s="2"/>
      <c r="B89" s="2"/>
      <c r="C89" s="2"/>
      <c r="D89" s="2"/>
      <c r="E89" s="2"/>
      <c r="F89" s="2"/>
      <c r="G89" s="2"/>
      <c r="H89" s="8"/>
      <c r="I89" s="8"/>
      <c r="J89" s="2"/>
      <c r="K89" s="8"/>
      <c r="L89" s="5"/>
      <c r="M89" s="5"/>
    </row>
    <row r="90" spans="1:13" x14ac:dyDescent="0.25">
      <c r="A90" s="2"/>
      <c r="B90" s="2"/>
      <c r="C90" s="2"/>
      <c r="D90" s="2"/>
      <c r="E90" s="2"/>
      <c r="F90" s="2"/>
      <c r="G90" s="2"/>
      <c r="H90" s="8"/>
      <c r="I90" s="8"/>
      <c r="J90" s="2"/>
      <c r="K90" s="8"/>
      <c r="L90" s="5"/>
      <c r="M90" s="5"/>
    </row>
  </sheetData>
  <pageMargins left="0.70866141732283472" right="0.70866141732283472" top="0.74803149606299213" bottom="0.74803149606299213" header="0.31496062992125984" footer="0.31496062992125984"/>
  <pageSetup paperSize="9" scale="60" fitToHeight="7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topLeftCell="E398" workbookViewId="0">
      <selection activeCell="K3" sqref="K3"/>
    </sheetView>
  </sheetViews>
  <sheetFormatPr defaultColWidth="9.140625" defaultRowHeight="15" x14ac:dyDescent="0.25"/>
  <cols>
    <col min="1" max="1" width="11.5703125" customWidth="1"/>
    <col min="2" max="2" width="11.42578125" customWidth="1"/>
    <col min="3" max="3" width="31" customWidth="1"/>
    <col min="4" max="4" width="58.85546875" customWidth="1"/>
    <col min="5" max="5" width="17.28515625" customWidth="1"/>
    <col min="6" max="6" width="14.85546875" customWidth="1"/>
    <col min="7" max="7" width="15.85546875" customWidth="1"/>
    <col min="8" max="8" width="11.85546875" customWidth="1"/>
    <col min="9" max="9" width="15.7109375" customWidth="1"/>
    <col min="10" max="10" width="18.140625" customWidth="1"/>
    <col min="11" max="11" width="16.7109375" customWidth="1"/>
  </cols>
  <sheetData>
    <row r="1" spans="1:11" ht="22.5" x14ac:dyDescent="0.3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2" t="s">
        <v>31</v>
      </c>
      <c r="B2" s="2" t="s">
        <v>14</v>
      </c>
      <c r="C2" s="2" t="s">
        <v>11</v>
      </c>
      <c r="D2" s="2" t="s">
        <v>12</v>
      </c>
      <c r="E2" s="2" t="s">
        <v>2</v>
      </c>
      <c r="F2" s="5" t="s">
        <v>5</v>
      </c>
      <c r="G2" s="2" t="s">
        <v>6</v>
      </c>
      <c r="H2" s="8" t="s">
        <v>8</v>
      </c>
      <c r="I2" s="5" t="s">
        <v>39</v>
      </c>
      <c r="J2" s="2" t="s">
        <v>46</v>
      </c>
      <c r="K2" s="2" t="s">
        <v>47</v>
      </c>
    </row>
    <row r="3" spans="1:11" x14ac:dyDescent="0.25">
      <c r="A3" s="7" t="s">
        <v>1054</v>
      </c>
      <c r="B3" s="7" t="str">
        <f>_xll.AtlasFormulas.AtlasFunctions.AtlasTable("PROD",DataAreaId,"T.PurchTable","%OrderAccount","","","","","","","PurchId",$A3)</f>
        <v/>
      </c>
      <c r="C3" s="7" t="str">
        <f>_xll.AtlasFormulas.AtlasFunctions.AtlasTable("PROD",DataAreaId,"T.VendTable","%Name","","","","","","","AccountNum",$B3)</f>
        <v/>
      </c>
      <c r="D3" s="7"/>
      <c r="E3" s="7"/>
      <c r="F3" s="6"/>
      <c r="G3" s="7"/>
      <c r="H3" s="9"/>
      <c r="I3" s="6"/>
      <c r="J3" s="7"/>
      <c r="K3" s="7">
        <f>_xll.AtlasFormulas.AtlasFunctions.AtlasBalance("PROD",DataAreaId,"T.LedgerTrans","Sum|AmountMST|0","","","","","","","AccountNum|Voucher","210010",$J3)</f>
        <v>0</v>
      </c>
    </row>
    <row r="4" spans="1:11" x14ac:dyDescent="0.25">
      <c r="A4" s="2" t="s">
        <v>9</v>
      </c>
      <c r="B4" s="2"/>
      <c r="C4" s="2"/>
      <c r="D4" s="2"/>
      <c r="E4" s="2" t="s">
        <v>9</v>
      </c>
      <c r="F4" s="5"/>
      <c r="G4" s="2"/>
      <c r="H4" s="8">
        <f>SUBTOTAL(109,AtlasReport_1_Table_1[Quantity])</f>
        <v>0</v>
      </c>
      <c r="I4" s="5"/>
      <c r="J4" s="2"/>
      <c r="K4" s="2"/>
    </row>
    <row r="5" spans="1:11" x14ac:dyDescent="0.25">
      <c r="A5" s="2"/>
      <c r="B5" s="2"/>
      <c r="C5" s="2"/>
      <c r="D5" s="2"/>
      <c r="E5" s="2"/>
      <c r="F5" s="5"/>
      <c r="G5" s="2"/>
      <c r="H5" s="8"/>
      <c r="I5" s="5"/>
      <c r="J5" s="2"/>
      <c r="K5" s="2"/>
    </row>
    <row r="6" spans="1:11" x14ac:dyDescent="0.25">
      <c r="A6" s="2"/>
      <c r="B6" s="2"/>
      <c r="C6" s="2"/>
      <c r="D6" s="2"/>
      <c r="E6" s="2"/>
      <c r="F6" s="5"/>
      <c r="G6" s="2"/>
      <c r="H6" s="8"/>
      <c r="I6" s="5"/>
      <c r="J6" s="2"/>
      <c r="K6" s="2"/>
    </row>
  </sheetData>
  <pageMargins left="0.70866141732283472" right="0.70866141732283472" top="0.74803149606299213" bottom="0.74803149606299213" header="0.31496062992125984" footer="0.31496062992125984"/>
  <pageSetup paperSize="9" scale="62" fitToHeight="7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8"/>
  <sheetViews>
    <sheetView workbookViewId="0">
      <selection activeCell="F34" sqref="F34"/>
    </sheetView>
  </sheetViews>
  <sheetFormatPr defaultColWidth="9.140625" defaultRowHeight="15" x14ac:dyDescent="0.25"/>
  <cols>
    <col min="1" max="1" width="10.5703125" customWidth="1"/>
    <col min="2" max="2" width="19.28515625" customWidth="1"/>
    <col min="3" max="3" width="32.140625" customWidth="1"/>
    <col min="4" max="4" width="13.42578125" customWidth="1"/>
    <col min="5" max="5" width="10.140625" customWidth="1"/>
    <col min="6" max="6" width="42.7109375" customWidth="1"/>
    <col min="7" max="7" width="15.140625" customWidth="1"/>
    <col min="8" max="8" width="11" customWidth="1"/>
    <col min="9" max="9" width="12" customWidth="1"/>
    <col min="10" max="10" width="11.140625" customWidth="1"/>
    <col min="11" max="11" width="13.85546875" customWidth="1"/>
    <col min="12" max="12" width="15.7109375" customWidth="1"/>
    <col min="13" max="13" width="14.85546875" customWidth="1"/>
  </cols>
  <sheetData>
    <row r="1" spans="1:13" ht="22.5" x14ac:dyDescent="0.3">
      <c r="A1" s="11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3</v>
      </c>
      <c r="F2" s="2" t="s">
        <v>12</v>
      </c>
      <c r="G2" s="2" t="s">
        <v>29</v>
      </c>
      <c r="H2" s="8" t="s">
        <v>8</v>
      </c>
      <c r="I2" s="8" t="s">
        <v>25</v>
      </c>
      <c r="J2" s="2" t="s">
        <v>37</v>
      </c>
      <c r="K2" s="8" t="s">
        <v>26</v>
      </c>
      <c r="L2" s="5" t="s">
        <v>39</v>
      </c>
      <c r="M2" s="5" t="s">
        <v>5</v>
      </c>
    </row>
    <row r="3" spans="1:13" x14ac:dyDescent="0.25">
      <c r="A3" s="4" t="s">
        <v>202</v>
      </c>
      <c r="B3" s="7" t="str">
        <f>_xll.AtlasFormulas.AtlasFunctions.AtlasTable("PROD",DataAreaId,"T.SalesTable","%CustAccount","","","","","","","SalesId",$A3)</f>
        <v>364-000011</v>
      </c>
      <c r="C3" s="7" t="str">
        <f>_xll.AtlasFormulas.AtlasFunctions.AtlasTable("PROD",DataAreaId,"T.CustTable","%Name","","","","","","","AccountNum",$B3)</f>
        <v>Fortius B.K.International bvba</v>
      </c>
      <c r="D3" s="4" t="s">
        <v>80</v>
      </c>
      <c r="E3" s="4" t="s">
        <v>203</v>
      </c>
      <c r="F3" s="4" t="s">
        <v>81</v>
      </c>
      <c r="G3" s="7" t="str">
        <f>_xll.AtlasFormulas.AtlasFunctions.AtlasTable("PROD",DataAreaId,"T.SalesLine","%ShippingDateRequested","","","","","","","ItemId|InventTransId",$D3,$E3)</f>
        <v>6/26/2017</v>
      </c>
      <c r="H3" s="9">
        <v>-960</v>
      </c>
      <c r="I3" s="9">
        <f>_xll.AtlasFormulas.AtlasFunctions.AtlasBalance("PROD",DataAreaId,"T.SalesLine","Sum|SalesPrice|0","","","","","","","ItemId|InventTransId",$D3,$E3)</f>
        <v>11.82175</v>
      </c>
      <c r="J3" s="7" t="str">
        <f>_xll.AtlasFormulas.AtlasFunctions.AtlasTable("PROD",DataAreaId,"T.SalesLine","%CurrencyCode","","","","","","","ItemId|InventTransId",$D3,$E3)</f>
        <v>EUR</v>
      </c>
      <c r="K3" s="9">
        <f>_xll.AtlasFormulas.AtlasFunctions.AtlasBalance("PROD",DataAreaId,"T.SalesLine","Sum|LineAmount|0","","","","","","","ItemId|InventTransId",$D3,$E3)</f>
        <v>11348.88</v>
      </c>
      <c r="L3" s="6"/>
      <c r="M3" s="6"/>
    </row>
    <row r="4" spans="1:13" x14ac:dyDescent="0.25">
      <c r="A4" s="4" t="s">
        <v>242</v>
      </c>
      <c r="B4" s="7" t="str">
        <f>_xll.AtlasFormulas.AtlasFunctions.AtlasTable("PROD",DataAreaId,"T.SalesTable","%CustAccount","","","","","","","SalesId",$A4)</f>
        <v>364-000007</v>
      </c>
      <c r="C4" s="7" t="str">
        <f>_xll.AtlasFormulas.AtlasFunctions.AtlasTable("PROD",DataAreaId,"T.CustTable","%Name","","","","","","","AccountNum",$B4)</f>
        <v>Versluys &amp; Zoon B.V.</v>
      </c>
      <c r="D4" s="4" t="s">
        <v>235</v>
      </c>
      <c r="E4" s="4" t="s">
        <v>243</v>
      </c>
      <c r="F4" s="4" t="s">
        <v>237</v>
      </c>
      <c r="G4" s="7" t="str">
        <f>_xll.AtlasFormulas.AtlasFunctions.AtlasTable("PROD",DataAreaId,"T.SalesLine","%ShippingDateRequested","","","","","","","ItemId|InventTransId",$D4,$E4)</f>
        <v>7/6/2017</v>
      </c>
      <c r="H4" s="9">
        <v>-1</v>
      </c>
      <c r="I4" s="9">
        <f>_xll.AtlasFormulas.AtlasFunctions.AtlasBalance("PROD",DataAreaId,"T.SalesLine","Sum|SalesPrice|0","","","","","","","ItemId|InventTransId",$D4,$E4)</f>
        <v>1125</v>
      </c>
      <c r="J4" s="7" t="str">
        <f>_xll.AtlasFormulas.AtlasFunctions.AtlasTable("PROD",DataAreaId,"T.SalesLine","%CurrencyCode","","","","","","","ItemId|InventTransId",$D4,$E4)</f>
        <v>EUR</v>
      </c>
      <c r="K4" s="9">
        <f>_xll.AtlasFormulas.AtlasFunctions.AtlasBalance("PROD",DataAreaId,"T.SalesLine","Sum|LineAmount|0","","","","","","","ItemId|InventTransId",$D4,$E4)</f>
        <v>1125</v>
      </c>
      <c r="L4" s="6"/>
      <c r="M4" s="6"/>
    </row>
    <row r="5" spans="1:13" x14ac:dyDescent="0.25">
      <c r="A5" s="4" t="s">
        <v>234</v>
      </c>
      <c r="B5" s="7" t="str">
        <f>_xll.AtlasFormulas.AtlasFunctions.AtlasTable("PROD",DataAreaId,"T.SalesTable","%CustAccount","","","","","","","SalesId",$A5)</f>
        <v>364-000043</v>
      </c>
      <c r="C5" s="7" t="str">
        <f>_xll.AtlasFormulas.AtlasFunctions.AtlasTable("PROD",DataAreaId,"T.CustTable","%Name","","","","","","","AccountNum",$B5)</f>
        <v>Gebr. Van Kessel Wegenbouw B.V. Regio West</v>
      </c>
      <c r="D5" s="4" t="s">
        <v>235</v>
      </c>
      <c r="E5" s="4" t="s">
        <v>236</v>
      </c>
      <c r="F5" s="4" t="s">
        <v>237</v>
      </c>
      <c r="G5" s="7" t="str">
        <f>_xll.AtlasFormulas.AtlasFunctions.AtlasTable("PROD",DataAreaId,"T.SalesLine","%ShippingDateRequested","","","","","","","ItemId|InventTransId",$D5,$E5)</f>
        <v>7/8/2017</v>
      </c>
      <c r="H5" s="9">
        <v>-1</v>
      </c>
      <c r="I5" s="9">
        <f>_xll.AtlasFormulas.AtlasFunctions.AtlasBalance("PROD",DataAreaId,"T.SalesLine","Sum|SalesPrice|0","","","","","","","ItemId|InventTransId",$D5,$E5)</f>
        <v>2743.75</v>
      </c>
      <c r="J5" s="7" t="str">
        <f>_xll.AtlasFormulas.AtlasFunctions.AtlasTable("PROD",DataAreaId,"T.SalesLine","%CurrencyCode","","","","","","","ItemId|InventTransId",$D5,$E5)</f>
        <v>EUR</v>
      </c>
      <c r="K5" s="9">
        <f>_xll.AtlasFormulas.AtlasFunctions.AtlasBalance("PROD",DataAreaId,"T.SalesLine","Sum|LineAmount|0","","","","","","","ItemId|InventTransId",$D5,$E5)</f>
        <v>2743.75</v>
      </c>
      <c r="L5" s="6"/>
      <c r="M5" s="6"/>
    </row>
    <row r="6" spans="1:13" x14ac:dyDescent="0.25">
      <c r="A6" s="4" t="s">
        <v>244</v>
      </c>
      <c r="B6" s="7" t="str">
        <f>_xll.AtlasFormulas.AtlasFunctions.AtlasTable("PROD",DataAreaId,"T.SalesTable","%CustAccount","","","","","","","SalesId",$A6)</f>
        <v>364-000097</v>
      </c>
      <c r="C6" s="7" t="str">
        <f>_xll.AtlasFormulas.AtlasFunctions.AtlasTable("PROD",DataAreaId,"T.CustTable","%Name","","","","","","","AccountNum",$B6)</f>
        <v>Heijmans Wegen</v>
      </c>
      <c r="D6" s="4" t="s">
        <v>235</v>
      </c>
      <c r="E6" s="4" t="s">
        <v>245</v>
      </c>
      <c r="F6" s="4" t="s">
        <v>237</v>
      </c>
      <c r="G6" s="7" t="str">
        <f>_xll.AtlasFormulas.AtlasFunctions.AtlasTable("PROD",DataAreaId,"T.SalesLine","%ShippingDateRequested","","","","","","","ItemId|InventTransId",$D6,$E6)</f>
        <v>6/30/2017</v>
      </c>
      <c r="H6" s="9">
        <v>-1</v>
      </c>
      <c r="I6" s="9">
        <f>_xll.AtlasFormulas.AtlasFunctions.AtlasBalance("PROD",DataAreaId,"T.SalesLine","Sum|SalesPrice|0","","","","","","","ItemId|InventTransId",$D6,$E6)</f>
        <v>1668.6</v>
      </c>
      <c r="J6" s="7" t="str">
        <f>_xll.AtlasFormulas.AtlasFunctions.AtlasTable("PROD",DataAreaId,"T.SalesLine","%CurrencyCode","","","","","","","ItemId|InventTransId",$D6,$E6)</f>
        <v>EUR</v>
      </c>
      <c r="K6" s="9">
        <f>_xll.AtlasFormulas.AtlasFunctions.AtlasBalance("PROD",DataAreaId,"T.SalesLine","Sum|LineAmount|0","","","","","","","ItemId|InventTransId",$D6,$E6)</f>
        <v>1668.6</v>
      </c>
      <c r="L6" s="6"/>
      <c r="M6" s="6"/>
    </row>
    <row r="7" spans="1:13" x14ac:dyDescent="0.25">
      <c r="A7" s="4" t="s">
        <v>268</v>
      </c>
      <c r="B7" s="7" t="str">
        <f>_xll.AtlasFormulas.AtlasFunctions.AtlasTable("PROD",DataAreaId,"T.SalesTable","%CustAccount","","","","","","","SalesId",$A7)</f>
        <v>364-000013</v>
      </c>
      <c r="C7" s="7" t="str">
        <f>_xll.AtlasFormulas.AtlasFunctions.AtlasTable("PROD",DataAreaId,"T.CustTable","%Name","","","","","","","AccountNum",$B7)</f>
        <v>BAM Wegen B.V. Zuidoost</v>
      </c>
      <c r="D7" s="4" t="s">
        <v>235</v>
      </c>
      <c r="E7" s="4" t="s">
        <v>269</v>
      </c>
      <c r="F7" s="4" t="s">
        <v>237</v>
      </c>
      <c r="G7" s="7" t="str">
        <f>_xll.AtlasFormulas.AtlasFunctions.AtlasTable("PROD",DataAreaId,"T.SalesLine","%ShippingDateRequested","","","","","","","ItemId|InventTransId",$D7,$E7)</f>
        <v>6/16/2017</v>
      </c>
      <c r="H7" s="9">
        <v>-1</v>
      </c>
      <c r="I7" s="9">
        <f>_xll.AtlasFormulas.AtlasFunctions.AtlasBalance("PROD",DataAreaId,"T.SalesLine","Sum|SalesPrice|0","","","","","","","ItemId|InventTransId",$D7,$E7)</f>
        <v>35</v>
      </c>
      <c r="J7" s="7" t="str">
        <f>_xll.AtlasFormulas.AtlasFunctions.AtlasTable("PROD",DataAreaId,"T.SalesLine","%CurrencyCode","","","","","","","ItemId|InventTransId",$D7,$E7)</f>
        <v>EUR</v>
      </c>
      <c r="K7" s="9">
        <f>_xll.AtlasFormulas.AtlasFunctions.AtlasBalance("PROD",DataAreaId,"T.SalesLine","Sum|LineAmount|0","","","","","","","ItemId|InventTransId",$D7,$E7)</f>
        <v>35</v>
      </c>
      <c r="L7" s="6"/>
      <c r="M7" s="6"/>
    </row>
    <row r="8" spans="1:13" x14ac:dyDescent="0.25">
      <c r="A8" s="4" t="s">
        <v>270</v>
      </c>
      <c r="B8" s="7" t="str">
        <f>_xll.AtlasFormulas.AtlasFunctions.AtlasTable("PROD",DataAreaId,"T.SalesTable","%CustAccount","","","","","","","SalesId",$A8)</f>
        <v>364-000052</v>
      </c>
      <c r="C8" s="7" t="str">
        <f>_xll.AtlasFormulas.AtlasFunctions.AtlasTable("PROD",DataAreaId,"T.CustTable","%Name","","","","","","","AccountNum",$B8)</f>
        <v>KWS Infra Roosendaal</v>
      </c>
      <c r="D8" s="4" t="s">
        <v>235</v>
      </c>
      <c r="E8" s="4" t="s">
        <v>271</v>
      </c>
      <c r="F8" s="4" t="s">
        <v>237</v>
      </c>
      <c r="G8" s="7" t="str">
        <f>_xll.AtlasFormulas.AtlasFunctions.AtlasTable("PROD",DataAreaId,"T.SalesLine","%ShippingDateRequested","","","","","","","ItemId|InventTransId",$D8,$E8)</f>
        <v>8/23/2017</v>
      </c>
      <c r="H8" s="9">
        <v>-1</v>
      </c>
      <c r="I8" s="9">
        <f>_xll.AtlasFormulas.AtlasFunctions.AtlasBalance("PROD",DataAreaId,"T.SalesLine","Sum|SalesPrice|0","","","","","","","ItemId|InventTransId",$D8,$E8)</f>
        <v>1425</v>
      </c>
      <c r="J8" s="7" t="str">
        <f>_xll.AtlasFormulas.AtlasFunctions.AtlasTable("PROD",DataAreaId,"T.SalesLine","%CurrencyCode","","","","","","","ItemId|InventTransId",$D8,$E8)</f>
        <v>EUR</v>
      </c>
      <c r="K8" s="9">
        <f>_xll.AtlasFormulas.AtlasFunctions.AtlasBalance("PROD",DataAreaId,"T.SalesLine","Sum|LineAmount|0","","","","","","","ItemId|InventTransId",$D8,$E8)</f>
        <v>1425</v>
      </c>
      <c r="L8" s="6"/>
      <c r="M8" s="6"/>
    </row>
    <row r="9" spans="1:13" x14ac:dyDescent="0.25">
      <c r="A9" s="4" t="s">
        <v>246</v>
      </c>
      <c r="B9" s="7" t="str">
        <f>_xll.AtlasFormulas.AtlasFunctions.AtlasTable("PROD",DataAreaId,"T.SalesTable","%CustAccount","","","","","","","SalesId",$A9)</f>
        <v>364-000041</v>
      </c>
      <c r="C9" s="7" t="str">
        <f>_xll.AtlasFormulas.AtlasFunctions.AtlasTable("PROD",DataAreaId,"T.CustTable","%Name","","","","","","","AccountNum",$B9)</f>
        <v>Dura Vermeer Infrastructuur Noord West</v>
      </c>
      <c r="D9" s="4" t="s">
        <v>235</v>
      </c>
      <c r="E9" s="4" t="s">
        <v>247</v>
      </c>
      <c r="F9" s="4" t="s">
        <v>237</v>
      </c>
      <c r="G9" s="7" t="str">
        <f>_xll.AtlasFormulas.AtlasFunctions.AtlasTable("PROD",DataAreaId,"T.SalesLine","%ShippingDateRequested","","","","","","","ItemId|InventTransId",$D9,$E9)</f>
        <v>7/8/2017</v>
      </c>
      <c r="H9" s="9">
        <v>-1</v>
      </c>
      <c r="I9" s="9">
        <f>_xll.AtlasFormulas.AtlasFunctions.AtlasBalance("PROD",DataAreaId,"T.SalesLine","Sum|SalesPrice|0","","","","","","","ItemId|InventTransId",$D9,$E9)</f>
        <v>47.5</v>
      </c>
      <c r="J9" s="7" t="str">
        <f>_xll.AtlasFormulas.AtlasFunctions.AtlasTable("PROD",DataAreaId,"T.SalesLine","%CurrencyCode","","","","","","","ItemId|InventTransId",$D9,$E9)</f>
        <v>EUR</v>
      </c>
      <c r="K9" s="9">
        <f>_xll.AtlasFormulas.AtlasFunctions.AtlasBalance("PROD",DataAreaId,"T.SalesLine","Sum|LineAmount|0","","","","","","","ItemId|InventTransId",$D9,$E9)</f>
        <v>47.5</v>
      </c>
      <c r="L9" s="6"/>
      <c r="M9" s="6"/>
    </row>
    <row r="10" spans="1:13" x14ac:dyDescent="0.25">
      <c r="A10" s="4" t="s">
        <v>248</v>
      </c>
      <c r="B10" s="7" t="str">
        <f>_xll.AtlasFormulas.AtlasFunctions.AtlasTable("PROD",DataAreaId,"T.SalesTable","%CustAccount","","","","","","","SalesId",$A10)</f>
        <v>364-000041</v>
      </c>
      <c r="C10" s="7" t="str">
        <f>_xll.AtlasFormulas.AtlasFunctions.AtlasTable("PROD",DataAreaId,"T.CustTable","%Name","","","","","","","AccountNum",$B10)</f>
        <v>Dura Vermeer Infrastructuur Noord West</v>
      </c>
      <c r="D10" s="4" t="s">
        <v>235</v>
      </c>
      <c r="E10" s="4" t="s">
        <v>249</v>
      </c>
      <c r="F10" s="4" t="s">
        <v>237</v>
      </c>
      <c r="G10" s="7" t="str">
        <f>_xll.AtlasFormulas.AtlasFunctions.AtlasTable("PROD",DataAreaId,"T.SalesLine","%ShippingDateRequested","","","","","","","ItemId|InventTransId",$D10,$E10)</f>
        <v>7/9/2017</v>
      </c>
      <c r="H10" s="9">
        <v>-1</v>
      </c>
      <c r="I10" s="9">
        <f>_xll.AtlasFormulas.AtlasFunctions.AtlasBalance("PROD",DataAreaId,"T.SalesLine","Sum|SalesPrice|0","","","","","","","ItemId|InventTransId",$D10,$E10)</f>
        <v>47.5</v>
      </c>
      <c r="J10" s="7" t="str">
        <f>_xll.AtlasFormulas.AtlasFunctions.AtlasTable("PROD",DataAreaId,"T.SalesLine","%CurrencyCode","","","","","","","ItemId|InventTransId",$D10,$E10)</f>
        <v>EUR</v>
      </c>
      <c r="K10" s="9">
        <f>_xll.AtlasFormulas.AtlasFunctions.AtlasBalance("PROD",DataAreaId,"T.SalesLine","Sum|LineAmount|0","","","","","","","ItemId|InventTransId",$D10,$E10)</f>
        <v>47.5</v>
      </c>
      <c r="L10" s="6"/>
      <c r="M10" s="6"/>
    </row>
    <row r="11" spans="1:13" x14ac:dyDescent="0.25">
      <c r="A11" s="4" t="s">
        <v>250</v>
      </c>
      <c r="B11" s="7" t="str">
        <f>_xll.AtlasFormulas.AtlasFunctions.AtlasTable("PROD",DataAreaId,"T.SalesTable","%CustAccount","","","","","","","SalesId",$A11)</f>
        <v>364-000043</v>
      </c>
      <c r="C11" s="7" t="str">
        <f>_xll.AtlasFormulas.AtlasFunctions.AtlasTable("PROD",DataAreaId,"T.CustTable","%Name","","","","","","","AccountNum",$B11)</f>
        <v>Gebr. Van Kessel Wegenbouw B.V. Regio West</v>
      </c>
      <c r="D11" s="4" t="s">
        <v>235</v>
      </c>
      <c r="E11" s="4" t="s">
        <v>251</v>
      </c>
      <c r="F11" s="4" t="s">
        <v>237</v>
      </c>
      <c r="G11" s="7" t="str">
        <f>_xll.AtlasFormulas.AtlasFunctions.AtlasTable("PROD",DataAreaId,"T.SalesLine","%ShippingDateRequested","","","","","","","ItemId|InventTransId",$D11,$E11)</f>
        <v>8/22/2017</v>
      </c>
      <c r="H11" s="9">
        <v>-1</v>
      </c>
      <c r="I11" s="9">
        <f>_xll.AtlasFormulas.AtlasFunctions.AtlasBalance("PROD",DataAreaId,"T.SalesLine","Sum|SalesPrice|0","","","","","","","ItemId|InventTransId",$D11,$E11)</f>
        <v>2195</v>
      </c>
      <c r="J11" s="7" t="str">
        <f>_xll.AtlasFormulas.AtlasFunctions.AtlasTable("PROD",DataAreaId,"T.SalesLine","%CurrencyCode","","","","","","","ItemId|InventTransId",$D11,$E11)</f>
        <v>EUR</v>
      </c>
      <c r="K11" s="9">
        <f>_xll.AtlasFormulas.AtlasFunctions.AtlasBalance("PROD",DataAreaId,"T.SalesLine","Sum|LineAmount|0","","","","","","","ItemId|InventTransId",$D11,$E11)</f>
        <v>2195</v>
      </c>
      <c r="L11" s="6"/>
      <c r="M11" s="6"/>
    </row>
    <row r="12" spans="1:13" x14ac:dyDescent="0.25">
      <c r="A12" s="4" t="s">
        <v>252</v>
      </c>
      <c r="B12" s="7" t="str">
        <f>_xll.AtlasFormulas.AtlasFunctions.AtlasTable("PROD",DataAreaId,"T.SalesTable","%CustAccount","","","","","","","SalesId",$A12)</f>
        <v>364-000043</v>
      </c>
      <c r="C12" s="7" t="str">
        <f>_xll.AtlasFormulas.AtlasFunctions.AtlasTable("PROD",DataAreaId,"T.CustTable","%Name","","","","","","","AccountNum",$B12)</f>
        <v>Gebr. Van Kessel Wegenbouw B.V. Regio West</v>
      </c>
      <c r="D12" s="4" t="s">
        <v>235</v>
      </c>
      <c r="E12" s="4" t="s">
        <v>253</v>
      </c>
      <c r="F12" s="4" t="s">
        <v>237</v>
      </c>
      <c r="G12" s="7" t="str">
        <f>_xll.AtlasFormulas.AtlasFunctions.AtlasTable("PROD",DataAreaId,"T.SalesLine","%ShippingDateRequested","","","","","","","ItemId|InventTransId",$D12,$E12)</f>
        <v>9/1/2017</v>
      </c>
      <c r="H12" s="9">
        <v>-1</v>
      </c>
      <c r="I12" s="9">
        <f>_xll.AtlasFormulas.AtlasFunctions.AtlasBalance("PROD",DataAreaId,"T.SalesLine","Sum|SalesPrice|0","","","","","","","ItemId|InventTransId",$D12,$E12)</f>
        <v>2195</v>
      </c>
      <c r="J12" s="7" t="str">
        <f>_xll.AtlasFormulas.AtlasFunctions.AtlasTable("PROD",DataAreaId,"T.SalesLine","%CurrencyCode","","","","","","","ItemId|InventTransId",$D12,$E12)</f>
        <v>EUR</v>
      </c>
      <c r="K12" s="9">
        <f>_xll.AtlasFormulas.AtlasFunctions.AtlasBalance("PROD",DataAreaId,"T.SalesLine","Sum|LineAmount|0","","","","","","","ItemId|InventTransId",$D12,$E12)</f>
        <v>2195</v>
      </c>
      <c r="L12" s="6"/>
      <c r="M12" s="6"/>
    </row>
    <row r="13" spans="1:13" x14ac:dyDescent="0.25">
      <c r="A13" s="4" t="s">
        <v>258</v>
      </c>
      <c r="B13" s="7" t="str">
        <f>_xll.AtlasFormulas.AtlasFunctions.AtlasTable("PROD",DataAreaId,"T.SalesTable","%CustAccount","","","","","","","SalesId",$A13)</f>
        <v>364-000043</v>
      </c>
      <c r="C13" s="7" t="str">
        <f>_xll.AtlasFormulas.AtlasFunctions.AtlasTable("PROD",DataAreaId,"T.CustTable","%Name","","","","","","","AccountNum",$B13)</f>
        <v>Gebr. Van Kessel Wegenbouw B.V. Regio West</v>
      </c>
      <c r="D13" s="4" t="s">
        <v>235</v>
      </c>
      <c r="E13" s="4" t="s">
        <v>259</v>
      </c>
      <c r="F13" s="4" t="s">
        <v>237</v>
      </c>
      <c r="G13" s="7" t="str">
        <f>_xll.AtlasFormulas.AtlasFunctions.AtlasTable("PROD",DataAreaId,"T.SalesLine","%ShippingDateRequested","","","","","","","ItemId|InventTransId",$D13,$E13)</f>
        <v>9/13/2017</v>
      </c>
      <c r="H13" s="9">
        <v>-1</v>
      </c>
      <c r="I13" s="9">
        <f>_xll.AtlasFormulas.AtlasFunctions.AtlasBalance("PROD",DataAreaId,"T.SalesLine","Sum|SalesPrice|0","","","","","","","ItemId|InventTransId",$D13,$E13)</f>
        <v>2195</v>
      </c>
      <c r="J13" s="7" t="str">
        <f>_xll.AtlasFormulas.AtlasFunctions.AtlasTable("PROD",DataAreaId,"T.SalesLine","%CurrencyCode","","","","","","","ItemId|InventTransId",$D13,$E13)</f>
        <v>EUR</v>
      </c>
      <c r="K13" s="9">
        <f>_xll.AtlasFormulas.AtlasFunctions.AtlasBalance("PROD",DataAreaId,"T.SalesLine","Sum|LineAmount|0","","","","","","","ItemId|InventTransId",$D13,$E13)</f>
        <v>2195</v>
      </c>
      <c r="L13" s="6"/>
      <c r="M13" s="6"/>
    </row>
    <row r="14" spans="1:13" x14ac:dyDescent="0.25">
      <c r="A14" s="4" t="s">
        <v>254</v>
      </c>
      <c r="B14" s="7" t="str">
        <f>_xll.AtlasFormulas.AtlasFunctions.AtlasTable("PROD",DataAreaId,"T.SalesTable","%CustAccount","","","","","","","SalesId",$A14)</f>
        <v>364-000043</v>
      </c>
      <c r="C14" s="7" t="str">
        <f>_xll.AtlasFormulas.AtlasFunctions.AtlasTable("PROD",DataAreaId,"T.CustTable","%Name","","","","","","","AccountNum",$B14)</f>
        <v>Gebr. Van Kessel Wegenbouw B.V. Regio West</v>
      </c>
      <c r="D14" s="4" t="s">
        <v>235</v>
      </c>
      <c r="E14" s="4" t="s">
        <v>255</v>
      </c>
      <c r="F14" s="4" t="s">
        <v>237</v>
      </c>
      <c r="G14" s="7" t="str">
        <f>_xll.AtlasFormulas.AtlasFunctions.AtlasTable("PROD",DataAreaId,"T.SalesLine","%ShippingDateRequested","","","","","","","ItemId|InventTransId",$D14,$E14)</f>
        <v>8/16/2017</v>
      </c>
      <c r="H14" s="9">
        <v>-1</v>
      </c>
      <c r="I14" s="9">
        <f>_xll.AtlasFormulas.AtlasFunctions.AtlasBalance("PROD",DataAreaId,"T.SalesLine","Sum|SalesPrice|0","","","","","","","ItemId|InventTransId",$D14,$E14)</f>
        <v>2195</v>
      </c>
      <c r="J14" s="7" t="str">
        <f>_xll.AtlasFormulas.AtlasFunctions.AtlasTable("PROD",DataAreaId,"T.SalesLine","%CurrencyCode","","","","","","","ItemId|InventTransId",$D14,$E14)</f>
        <v>EUR</v>
      </c>
      <c r="K14" s="9">
        <f>_xll.AtlasFormulas.AtlasFunctions.AtlasBalance("PROD",DataAreaId,"T.SalesLine","Sum|LineAmount|0","","","","","","","ItemId|InventTransId",$D14,$E14)</f>
        <v>2195</v>
      </c>
      <c r="L14" s="6"/>
      <c r="M14" s="6"/>
    </row>
    <row r="15" spans="1:13" x14ac:dyDescent="0.25">
      <c r="A15" s="4" t="s">
        <v>256</v>
      </c>
      <c r="B15" s="7" t="str">
        <f>_xll.AtlasFormulas.AtlasFunctions.AtlasTable("PROD",DataAreaId,"T.SalesTable","%CustAccount","","","","","","","SalesId",$A15)</f>
        <v>364-000099</v>
      </c>
      <c r="C15" s="7" t="str">
        <f>_xll.AtlasFormulas.AtlasFunctions.AtlasTable("PROD",DataAreaId,"T.CustTable","%Name","","","","","","","AccountNum",$B15)</f>
        <v>KWS Infra Zwijndrecht</v>
      </c>
      <c r="D15" s="4" t="s">
        <v>235</v>
      </c>
      <c r="E15" s="4" t="s">
        <v>257</v>
      </c>
      <c r="F15" s="4" t="s">
        <v>237</v>
      </c>
      <c r="G15" s="7" t="str">
        <f>_xll.AtlasFormulas.AtlasFunctions.AtlasTable("PROD",DataAreaId,"T.SalesLine","%ShippingDateRequested","","","","","","","ItemId|InventTransId",$D15,$E15)</f>
        <v>7/6/2017</v>
      </c>
      <c r="H15" s="9">
        <v>-1</v>
      </c>
      <c r="I15" s="9">
        <f>_xll.AtlasFormulas.AtlasFunctions.AtlasBalance("PROD",DataAreaId,"T.SalesLine","Sum|SalesPrice|0","","","","","","","ItemId|InventTransId",$D15,$E15)</f>
        <v>0</v>
      </c>
      <c r="J15" s="7" t="str">
        <f>_xll.AtlasFormulas.AtlasFunctions.AtlasTable("PROD",DataAreaId,"T.SalesLine","%CurrencyCode","","","","","","","ItemId|InventTransId",$D15,$E15)</f>
        <v>EUR</v>
      </c>
      <c r="K15" s="9">
        <f>_xll.AtlasFormulas.AtlasFunctions.AtlasBalance("PROD",DataAreaId,"T.SalesLine","Sum|LineAmount|0","","","","","","","ItemId|InventTransId",$D15,$E15)</f>
        <v>0</v>
      </c>
      <c r="L15" s="6"/>
      <c r="M15" s="6"/>
    </row>
    <row r="16" spans="1:13" x14ac:dyDescent="0.25">
      <c r="A16" s="4" t="s">
        <v>260</v>
      </c>
      <c r="B16" s="7" t="str">
        <f>_xll.AtlasFormulas.AtlasFunctions.AtlasTable("PROD",DataAreaId,"T.SalesTable","%CustAccount","","","","","","","SalesId",$A16)</f>
        <v>364-000099</v>
      </c>
      <c r="C16" s="7" t="str">
        <f>_xll.AtlasFormulas.AtlasFunctions.AtlasTable("PROD",DataAreaId,"T.CustTable","%Name","","","","","","","AccountNum",$B16)</f>
        <v>KWS Infra Zwijndrecht</v>
      </c>
      <c r="D16" s="4" t="s">
        <v>235</v>
      </c>
      <c r="E16" s="4" t="s">
        <v>261</v>
      </c>
      <c r="F16" s="4" t="s">
        <v>237</v>
      </c>
      <c r="G16" s="7" t="str">
        <f>_xll.AtlasFormulas.AtlasFunctions.AtlasTable("PROD",DataAreaId,"T.SalesLine","%ShippingDateRequested","","","","","","","ItemId|InventTransId",$D16,$E16)</f>
        <v>7/13/2017</v>
      </c>
      <c r="H16" s="9">
        <v>-1</v>
      </c>
      <c r="I16" s="9">
        <f>_xll.AtlasFormulas.AtlasFunctions.AtlasBalance("PROD",DataAreaId,"T.SalesLine","Sum|SalesPrice|0","","","","","","","ItemId|InventTransId",$D16,$E16)</f>
        <v>2195</v>
      </c>
      <c r="J16" s="7" t="str">
        <f>_xll.AtlasFormulas.AtlasFunctions.AtlasTable("PROD",DataAreaId,"T.SalesLine","%CurrencyCode","","","","","","","ItemId|InventTransId",$D16,$E16)</f>
        <v>EUR</v>
      </c>
      <c r="K16" s="9">
        <f>_xll.AtlasFormulas.AtlasFunctions.AtlasBalance("PROD",DataAreaId,"T.SalesLine","Sum|LineAmount|0","","","","","","","ItemId|InventTransId",$D16,$E16)</f>
        <v>2195</v>
      </c>
      <c r="L16" s="6"/>
      <c r="M16" s="6"/>
    </row>
    <row r="17" spans="1:13" x14ac:dyDescent="0.25">
      <c r="A17" s="4" t="s">
        <v>263</v>
      </c>
      <c r="B17" s="7" t="str">
        <f>_xll.AtlasFormulas.AtlasFunctions.AtlasTable("PROD",DataAreaId,"T.SalesTable","%CustAccount","","","","","","","SalesId",$A17)</f>
        <v>364-000061</v>
      </c>
      <c r="C17" s="7" t="str">
        <f>_xll.AtlasFormulas.AtlasFunctions.AtlasTable("PROD",DataAreaId,"T.CustTable","%Name","","","","","","","AccountNum",$B17)</f>
        <v>Heijmans Wegen B.V. Asset Management Schiphol</v>
      </c>
      <c r="D17" s="4" t="s">
        <v>235</v>
      </c>
      <c r="E17" s="4" t="s">
        <v>264</v>
      </c>
      <c r="F17" s="4" t="s">
        <v>237</v>
      </c>
      <c r="G17" s="7" t="str">
        <f>_xll.AtlasFormulas.AtlasFunctions.AtlasTable("PROD",DataAreaId,"T.SalesLine","%ShippingDateRequested","","","","","","","ItemId|InventTransId",$D17,$E17)</f>
        <v>7/8/2017</v>
      </c>
      <c r="H17" s="9">
        <v>-1</v>
      </c>
      <c r="I17" s="9">
        <f>_xll.AtlasFormulas.AtlasFunctions.AtlasBalance("PROD",DataAreaId,"T.SalesLine","Sum|SalesPrice|0","","","","","","","ItemId|InventTransId",$D17,$E17)</f>
        <v>360</v>
      </c>
      <c r="J17" s="7" t="str">
        <f>_xll.AtlasFormulas.AtlasFunctions.AtlasTable("PROD",DataAreaId,"T.SalesLine","%CurrencyCode","","","","","","","ItemId|InventTransId",$D17,$E17)</f>
        <v>EUR</v>
      </c>
      <c r="K17" s="9">
        <f>_xll.AtlasFormulas.AtlasFunctions.AtlasBalance("PROD",DataAreaId,"T.SalesLine","Sum|LineAmount|0","","","","","","","ItemId|InventTransId",$D17,$E17)</f>
        <v>360</v>
      </c>
      <c r="L17" s="6"/>
      <c r="M17" s="6"/>
    </row>
    <row r="18" spans="1:13" x14ac:dyDescent="0.25">
      <c r="A18" s="4" t="s">
        <v>1055</v>
      </c>
      <c r="B18" s="7" t="str">
        <f>_xll.AtlasFormulas.AtlasFunctions.AtlasTable("PROD",DataAreaId,"T.SalesTable","%CustAccount","","","","","","","SalesId",$A18)</f>
        <v>364-000002</v>
      </c>
      <c r="C18" s="7" t="str">
        <f>_xll.AtlasFormulas.AtlasFunctions.AtlasTable("PROD",DataAreaId,"T.CustTable","%Name","","","","","","","AccountNum",$B18)</f>
        <v>Aannemingsbedrijf De Jong en Zoon Beesd B.V.</v>
      </c>
      <c r="D18" s="4" t="s">
        <v>235</v>
      </c>
      <c r="E18" s="4" t="s">
        <v>1056</v>
      </c>
      <c r="F18" s="4" t="s">
        <v>237</v>
      </c>
      <c r="G18" s="7" t="str">
        <f>_xll.AtlasFormulas.AtlasFunctions.AtlasTable("PROD",DataAreaId,"T.SalesLine","%ShippingDateRequested","","","","","","","ItemId|InventTransId",$D18,$E18)</f>
        <v>6/28/2017</v>
      </c>
      <c r="H18" s="9">
        <v>-1</v>
      </c>
      <c r="I18" s="9">
        <f>_xll.AtlasFormulas.AtlasFunctions.AtlasBalance("PROD",DataAreaId,"T.SalesLine","Sum|SalesPrice|0","","","","","","","ItemId|InventTransId",$D18,$E18)</f>
        <v>1125</v>
      </c>
      <c r="J18" s="7" t="str">
        <f>_xll.AtlasFormulas.AtlasFunctions.AtlasTable("PROD",DataAreaId,"T.SalesLine","%CurrencyCode","","","","","","","ItemId|InventTransId",$D18,$E18)</f>
        <v>EUR</v>
      </c>
      <c r="K18" s="9">
        <f>_xll.AtlasFormulas.AtlasFunctions.AtlasBalance("PROD",DataAreaId,"T.SalesLine","Sum|LineAmount|0","","","","","","","ItemId|InventTransId",$D18,$E18)</f>
        <v>1125</v>
      </c>
      <c r="L18" s="6"/>
      <c r="M18" s="6"/>
    </row>
    <row r="19" spans="1:13" x14ac:dyDescent="0.25">
      <c r="A19" s="4" t="s">
        <v>1057</v>
      </c>
      <c r="B19" s="7" t="str">
        <f>_xll.AtlasFormulas.AtlasFunctions.AtlasTable("PROD",DataAreaId,"T.SalesTable","%CustAccount","","","","","","","SalesId",$A19)</f>
        <v>364-000045</v>
      </c>
      <c r="C19" s="7" t="str">
        <f>_xll.AtlasFormulas.AtlasFunctions.AtlasTable("PROD",DataAreaId,"T.CustTable","%Name","","","","","","","AccountNum",$B19)</f>
        <v>Dura Vermeer Infrastructuur Zuid West</v>
      </c>
      <c r="D19" s="4" t="s">
        <v>235</v>
      </c>
      <c r="E19" s="4" t="s">
        <v>1058</v>
      </c>
      <c r="F19" s="4" t="s">
        <v>237</v>
      </c>
      <c r="G19" s="7" t="str">
        <f>_xll.AtlasFormulas.AtlasFunctions.AtlasTable("PROD",DataAreaId,"T.SalesLine","%ShippingDateRequested","","","","","","","ItemId|InventTransId",$D19,$E19)</f>
        <v>7/4/2017</v>
      </c>
      <c r="H19" s="9">
        <v>-1</v>
      </c>
      <c r="I19" s="9">
        <f>_xll.AtlasFormulas.AtlasFunctions.AtlasBalance("PROD",DataAreaId,"T.SalesLine","Sum|SalesPrice|0","","","","","","","ItemId|InventTransId",$D19,$E19)</f>
        <v>1625</v>
      </c>
      <c r="J19" s="7" t="str">
        <f>_xll.AtlasFormulas.AtlasFunctions.AtlasTable("PROD",DataAreaId,"T.SalesLine","%CurrencyCode","","","","","","","ItemId|InventTransId",$D19,$E19)</f>
        <v>EUR</v>
      </c>
      <c r="K19" s="9">
        <f>_xll.AtlasFormulas.AtlasFunctions.AtlasBalance("PROD",DataAreaId,"T.SalesLine","Sum|LineAmount|0","","","","","","","ItemId|InventTransId",$D19,$E19)</f>
        <v>1625</v>
      </c>
      <c r="L19" s="6"/>
      <c r="M19" s="6"/>
    </row>
    <row r="20" spans="1:13" x14ac:dyDescent="0.25">
      <c r="A20" s="4" t="s">
        <v>1059</v>
      </c>
      <c r="B20" s="7" t="str">
        <f>_xll.AtlasFormulas.AtlasFunctions.AtlasTable("PROD",DataAreaId,"T.SalesTable","%CustAccount","","","","","","","SalesId",$A20)</f>
        <v>364-000045</v>
      </c>
      <c r="C20" s="7" t="str">
        <f>_xll.AtlasFormulas.AtlasFunctions.AtlasTable("PROD",DataAreaId,"T.CustTable","%Name","","","","","","","AccountNum",$B20)</f>
        <v>Dura Vermeer Infrastructuur Zuid West</v>
      </c>
      <c r="D20" s="4" t="s">
        <v>235</v>
      </c>
      <c r="E20" s="4" t="s">
        <v>1060</v>
      </c>
      <c r="F20" s="4" t="s">
        <v>237</v>
      </c>
      <c r="G20" s="7" t="str">
        <f>_xll.AtlasFormulas.AtlasFunctions.AtlasTable("PROD",DataAreaId,"T.SalesLine","%ShippingDateRequested","","","","","","","ItemId|InventTransId",$D20,$E20)</f>
        <v>7/3/2017</v>
      </c>
      <c r="H20" s="9">
        <v>-1</v>
      </c>
      <c r="I20" s="9">
        <f>_xll.AtlasFormulas.AtlasFunctions.AtlasBalance("PROD",DataAreaId,"T.SalesLine","Sum|SalesPrice|0","","","","","","","ItemId|InventTransId",$D20,$E20)</f>
        <v>1293.75</v>
      </c>
      <c r="J20" s="7" t="str">
        <f>_xll.AtlasFormulas.AtlasFunctions.AtlasTable("PROD",DataAreaId,"T.SalesLine","%CurrencyCode","","","","","","","ItemId|InventTransId",$D20,$E20)</f>
        <v>EUR</v>
      </c>
      <c r="K20" s="9">
        <f>_xll.AtlasFormulas.AtlasFunctions.AtlasBalance("PROD",DataAreaId,"T.SalesLine","Sum|LineAmount|0","","","","","","","ItemId|InventTransId",$D20,$E20)</f>
        <v>1293.75</v>
      </c>
      <c r="L20" s="6"/>
      <c r="M20" s="6"/>
    </row>
    <row r="21" spans="1:13" x14ac:dyDescent="0.25">
      <c r="A21" s="4" t="s">
        <v>323</v>
      </c>
      <c r="B21" s="7" t="str">
        <f>_xll.AtlasFormulas.AtlasFunctions.AtlasTable("PROD",DataAreaId,"T.SalesTable","%CustAccount","","","","","","","SalesId",$A21)</f>
        <v>364-000080</v>
      </c>
      <c r="C21" s="7" t="str">
        <f>_xll.AtlasFormulas.AtlasFunctions.AtlasTable("PROD",DataAreaId,"T.CustTable","%Name","","","","","","","AccountNum",$B21)</f>
        <v>Aannemingsmaatschappij van Gelder B.V. Noord Braba</v>
      </c>
      <c r="D21" s="4" t="s">
        <v>65</v>
      </c>
      <c r="E21" s="4" t="s">
        <v>324</v>
      </c>
      <c r="F21" s="4" t="s">
        <v>64</v>
      </c>
      <c r="G21" s="7" t="str">
        <f>_xll.AtlasFormulas.AtlasFunctions.AtlasTable("PROD",DataAreaId,"T.SalesLine","%ShippingDateRequested","","","","","","","ItemId|InventTransId",$D21,$E21)</f>
        <v>7/8/2017</v>
      </c>
      <c r="H21" s="9">
        <v>-3637.5</v>
      </c>
      <c r="I21" s="9">
        <f>_xll.AtlasFormulas.AtlasFunctions.AtlasBalance("PROD",DataAreaId,"T.SalesLine","Sum|SalesPrice|0","","","","","","","ItemId|InventTransId",$D21,$E21)</f>
        <v>7.2</v>
      </c>
      <c r="J21" s="7" t="str">
        <f>_xll.AtlasFormulas.AtlasFunctions.AtlasTable("PROD",DataAreaId,"T.SalesLine","%CurrencyCode","","","","","","","ItemId|InventTransId",$D21,$E21)</f>
        <v>EUR</v>
      </c>
      <c r="K21" s="9">
        <f>_xll.AtlasFormulas.AtlasFunctions.AtlasBalance("PROD",DataAreaId,"T.SalesLine","Sum|LineAmount|0","","","","","","","ItemId|InventTransId",$D21,$E21)</f>
        <v>26190</v>
      </c>
      <c r="L21" s="6"/>
      <c r="M21" s="6"/>
    </row>
    <row r="22" spans="1:13" x14ac:dyDescent="0.25">
      <c r="A22" s="4" t="s">
        <v>325</v>
      </c>
      <c r="B22" s="7" t="str">
        <f>_xll.AtlasFormulas.AtlasFunctions.AtlasTable("PROD",DataAreaId,"T.SalesTable","%CustAccount","","","","","","","SalesId",$A22)</f>
        <v>364-000080</v>
      </c>
      <c r="C22" s="7" t="str">
        <f>_xll.AtlasFormulas.AtlasFunctions.AtlasTable("PROD",DataAreaId,"T.CustTable","%Name","","","","","","","AccountNum",$B22)</f>
        <v>Aannemingsmaatschappij van Gelder B.V. Noord Braba</v>
      </c>
      <c r="D22" s="4" t="s">
        <v>65</v>
      </c>
      <c r="E22" s="4" t="s">
        <v>326</v>
      </c>
      <c r="F22" s="4" t="s">
        <v>64</v>
      </c>
      <c r="G22" s="7" t="str">
        <f>_xll.AtlasFormulas.AtlasFunctions.AtlasTable("PROD",DataAreaId,"T.SalesLine","%ShippingDateRequested","","","","","","","ItemId|InventTransId",$D22,$E22)</f>
        <v>8/28/2017</v>
      </c>
      <c r="H22" s="9">
        <v>-2473.5</v>
      </c>
      <c r="I22" s="9">
        <f>_xll.AtlasFormulas.AtlasFunctions.AtlasBalance("PROD",DataAreaId,"T.SalesLine","Sum|SalesPrice|0","","","","","","","ItemId|InventTransId",$D22,$E22)</f>
        <v>7.11</v>
      </c>
      <c r="J22" s="7" t="str">
        <f>_xll.AtlasFormulas.AtlasFunctions.AtlasTable("PROD",DataAreaId,"T.SalesLine","%CurrencyCode","","","","","","","ItemId|InventTransId",$D22,$E22)</f>
        <v>EUR</v>
      </c>
      <c r="K22" s="9">
        <f>_xll.AtlasFormulas.AtlasFunctions.AtlasBalance("PROD",DataAreaId,"T.SalesLine","Sum|LineAmount|0","","","","","","","ItemId|InventTransId",$D22,$E22)</f>
        <v>17586.59</v>
      </c>
      <c r="L22" s="6"/>
      <c r="M22" s="6"/>
    </row>
    <row r="23" spans="1:13" x14ac:dyDescent="0.25">
      <c r="A23" s="4" t="s">
        <v>234</v>
      </c>
      <c r="B23" s="7" t="str">
        <f>_xll.AtlasFormulas.AtlasFunctions.AtlasTable("PROD",DataAreaId,"T.SalesTable","%CustAccount","","","","","","","SalesId",$A23)</f>
        <v>364-000043</v>
      </c>
      <c r="C23" s="7" t="str">
        <f>_xll.AtlasFormulas.AtlasFunctions.AtlasTable("PROD",DataAreaId,"T.CustTable","%Name","","","","","","","AccountNum",$B23)</f>
        <v>Gebr. Van Kessel Wegenbouw B.V. Regio West</v>
      </c>
      <c r="D23" s="4" t="s">
        <v>65</v>
      </c>
      <c r="E23" s="4" t="s">
        <v>322</v>
      </c>
      <c r="F23" s="4" t="s">
        <v>64</v>
      </c>
      <c r="G23" s="7" t="str">
        <f>_xll.AtlasFormulas.AtlasFunctions.AtlasTable("PROD",DataAreaId,"T.SalesLine","%ShippingDateRequested","","","","","","","ItemId|InventTransId",$D23,$E23)</f>
        <v>7/8/2017</v>
      </c>
      <c r="H23" s="9">
        <v>-242.5</v>
      </c>
      <c r="I23" s="9">
        <f>_xll.AtlasFormulas.AtlasFunctions.AtlasBalance("PROD",DataAreaId,"T.SalesLine","Sum|SalesPrice|0","","","","","","","ItemId|InventTransId",$D23,$E23)</f>
        <v>6</v>
      </c>
      <c r="J23" s="7" t="str">
        <f>_xll.AtlasFormulas.AtlasFunctions.AtlasTable("PROD",DataAreaId,"T.SalesLine","%CurrencyCode","","","","","","","ItemId|InventTransId",$D23,$E23)</f>
        <v>EUR</v>
      </c>
      <c r="K23" s="9">
        <f>_xll.AtlasFormulas.AtlasFunctions.AtlasBalance("PROD",DataAreaId,"T.SalesLine","Sum|LineAmount|0","","","","","","","ItemId|InventTransId",$D23,$E23)</f>
        <v>1455</v>
      </c>
      <c r="L23" s="6"/>
      <c r="M23" s="6"/>
    </row>
    <row r="24" spans="1:13" x14ac:dyDescent="0.25">
      <c r="A24" s="4" t="s">
        <v>250</v>
      </c>
      <c r="B24" s="7" t="str">
        <f>_xll.AtlasFormulas.AtlasFunctions.AtlasTable("PROD",DataAreaId,"T.SalesTable","%CustAccount","","","","","","","SalesId",$A24)</f>
        <v>364-000043</v>
      </c>
      <c r="C24" s="7" t="str">
        <f>_xll.AtlasFormulas.AtlasFunctions.AtlasTable("PROD",DataAreaId,"T.CustTable","%Name","","","","","","","AccountNum",$B24)</f>
        <v>Gebr. Van Kessel Wegenbouw B.V. Regio West</v>
      </c>
      <c r="D24" s="4" t="s">
        <v>65</v>
      </c>
      <c r="E24" s="4" t="s">
        <v>319</v>
      </c>
      <c r="F24" s="4" t="s">
        <v>64</v>
      </c>
      <c r="G24" s="7" t="str">
        <f>_xll.AtlasFormulas.AtlasFunctions.AtlasTable("PROD",DataAreaId,"T.SalesLine","%ShippingDateRequested","","","","","","","ItemId|InventTransId",$D24,$E24)</f>
        <v>8/22/2017</v>
      </c>
      <c r="H24" s="9">
        <v>-485</v>
      </c>
      <c r="I24" s="9">
        <f>_xll.AtlasFormulas.AtlasFunctions.AtlasBalance("PROD",DataAreaId,"T.SalesLine","Sum|SalesPrice|0","","","","","","","ItemId|InventTransId",$D24,$E24)</f>
        <v>6</v>
      </c>
      <c r="J24" s="7" t="str">
        <f>_xll.AtlasFormulas.AtlasFunctions.AtlasTable("PROD",DataAreaId,"T.SalesLine","%CurrencyCode","","","","","","","ItemId|InventTransId",$D24,$E24)</f>
        <v>EUR</v>
      </c>
      <c r="K24" s="9">
        <f>_xll.AtlasFormulas.AtlasFunctions.AtlasBalance("PROD",DataAreaId,"T.SalesLine","Sum|LineAmount|0","","","","","","","ItemId|InventTransId",$D24,$E24)</f>
        <v>2910</v>
      </c>
      <c r="L24" s="6"/>
      <c r="M24" s="6"/>
    </row>
    <row r="25" spans="1:13" x14ac:dyDescent="0.25">
      <c r="A25" s="4" t="s">
        <v>252</v>
      </c>
      <c r="B25" s="7" t="str">
        <f>_xll.AtlasFormulas.AtlasFunctions.AtlasTable("PROD",DataAreaId,"T.SalesTable","%CustAccount","","","","","","","SalesId",$A25)</f>
        <v>364-000043</v>
      </c>
      <c r="C25" s="7" t="str">
        <f>_xll.AtlasFormulas.AtlasFunctions.AtlasTable("PROD",DataAreaId,"T.CustTable","%Name","","","","","","","AccountNum",$B25)</f>
        <v>Gebr. Van Kessel Wegenbouw B.V. Regio West</v>
      </c>
      <c r="D25" s="4" t="s">
        <v>65</v>
      </c>
      <c r="E25" s="4" t="s">
        <v>321</v>
      </c>
      <c r="F25" s="4" t="s">
        <v>64</v>
      </c>
      <c r="G25" s="7" t="str">
        <f>_xll.AtlasFormulas.AtlasFunctions.AtlasTable("PROD",DataAreaId,"T.SalesLine","%ShippingDateRequested","","","","","","","ItemId|InventTransId",$D25,$E25)</f>
        <v>9/1/2017</v>
      </c>
      <c r="H25" s="9">
        <v>-242.5</v>
      </c>
      <c r="I25" s="9">
        <f>_xll.AtlasFormulas.AtlasFunctions.AtlasBalance("PROD",DataAreaId,"T.SalesLine","Sum|SalesPrice|0","","","","","","","ItemId|InventTransId",$D25,$E25)</f>
        <v>6</v>
      </c>
      <c r="J25" s="7" t="str">
        <f>_xll.AtlasFormulas.AtlasFunctions.AtlasTable("PROD",DataAreaId,"T.SalesLine","%CurrencyCode","","","","","","","ItemId|InventTransId",$D25,$E25)</f>
        <v>EUR</v>
      </c>
      <c r="K25" s="9">
        <f>_xll.AtlasFormulas.AtlasFunctions.AtlasBalance("PROD",DataAreaId,"T.SalesLine","Sum|LineAmount|0","","","","","","","ItemId|InventTransId",$D25,$E25)</f>
        <v>1455</v>
      </c>
      <c r="L25" s="6"/>
      <c r="M25" s="6"/>
    </row>
    <row r="26" spans="1:13" x14ac:dyDescent="0.25">
      <c r="A26" s="4" t="s">
        <v>258</v>
      </c>
      <c r="B26" s="7" t="str">
        <f>_xll.AtlasFormulas.AtlasFunctions.AtlasTable("PROD",DataAreaId,"T.SalesTable","%CustAccount","","","","","","","SalesId",$A26)</f>
        <v>364-000043</v>
      </c>
      <c r="C26" s="7" t="str">
        <f>_xll.AtlasFormulas.AtlasFunctions.AtlasTable("PROD",DataAreaId,"T.CustTable","%Name","","","","","","","AccountNum",$B26)</f>
        <v>Gebr. Van Kessel Wegenbouw B.V. Regio West</v>
      </c>
      <c r="D26" s="4" t="s">
        <v>65</v>
      </c>
      <c r="E26" s="4" t="s">
        <v>320</v>
      </c>
      <c r="F26" s="4" t="s">
        <v>64</v>
      </c>
      <c r="G26" s="7" t="str">
        <f>_xll.AtlasFormulas.AtlasFunctions.AtlasTable("PROD",DataAreaId,"T.SalesLine","%ShippingDateRequested","","","","","","","ItemId|InventTransId",$D26,$E26)</f>
        <v>9/13/2017</v>
      </c>
      <c r="H26" s="9">
        <v>-436.5</v>
      </c>
      <c r="I26" s="9">
        <f>_xll.AtlasFormulas.AtlasFunctions.AtlasBalance("PROD",DataAreaId,"T.SalesLine","Sum|SalesPrice|0","","","","","","","ItemId|InventTransId",$D26,$E26)</f>
        <v>6</v>
      </c>
      <c r="J26" s="7" t="str">
        <f>_xll.AtlasFormulas.AtlasFunctions.AtlasTable("PROD",DataAreaId,"T.SalesLine","%CurrencyCode","","","","","","","ItemId|InventTransId",$D26,$E26)</f>
        <v>EUR</v>
      </c>
      <c r="K26" s="9">
        <f>_xll.AtlasFormulas.AtlasFunctions.AtlasBalance("PROD",DataAreaId,"T.SalesLine","Sum|LineAmount|0","","","","","","","ItemId|InventTransId",$D26,$E26)</f>
        <v>2619</v>
      </c>
      <c r="L26" s="6"/>
      <c r="M26" s="6"/>
    </row>
    <row r="27" spans="1:13" x14ac:dyDescent="0.25">
      <c r="A27" s="4" t="s">
        <v>254</v>
      </c>
      <c r="B27" s="7" t="str">
        <f>_xll.AtlasFormulas.AtlasFunctions.AtlasTable("PROD",DataAreaId,"T.SalesTable","%CustAccount","","","","","","","SalesId",$A27)</f>
        <v>364-000043</v>
      </c>
      <c r="C27" s="7" t="str">
        <f>_xll.AtlasFormulas.AtlasFunctions.AtlasTable("PROD",DataAreaId,"T.CustTable","%Name","","","","","","","AccountNum",$B27)</f>
        <v>Gebr. Van Kessel Wegenbouw B.V. Regio West</v>
      </c>
      <c r="D27" s="4" t="s">
        <v>65</v>
      </c>
      <c r="E27" s="4" t="s">
        <v>317</v>
      </c>
      <c r="F27" s="4" t="s">
        <v>64</v>
      </c>
      <c r="G27" s="7" t="str">
        <f>_xll.AtlasFormulas.AtlasFunctions.AtlasTable("PROD",DataAreaId,"T.SalesLine","%ShippingDateRequested","","","","","","","ItemId|InventTransId",$D27,$E27)</f>
        <v>8/16/2017</v>
      </c>
      <c r="H27" s="9">
        <v>-436.5</v>
      </c>
      <c r="I27" s="9">
        <f>_xll.AtlasFormulas.AtlasFunctions.AtlasBalance("PROD",DataAreaId,"T.SalesLine","Sum|SalesPrice|0","","","","","","","ItemId|InventTransId",$D27,$E27)</f>
        <v>6</v>
      </c>
      <c r="J27" s="7" t="str">
        <f>_xll.AtlasFormulas.AtlasFunctions.AtlasTable("PROD",DataAreaId,"T.SalesLine","%CurrencyCode","","","","","","","ItemId|InventTransId",$D27,$E27)</f>
        <v>EUR</v>
      </c>
      <c r="K27" s="9">
        <f>_xll.AtlasFormulas.AtlasFunctions.AtlasBalance("PROD",DataAreaId,"T.SalesLine","Sum|LineAmount|0","","","","","","","ItemId|InventTransId",$D27,$E27)</f>
        <v>2619</v>
      </c>
      <c r="L27" s="6"/>
      <c r="M27" s="6"/>
    </row>
    <row r="28" spans="1:13" x14ac:dyDescent="0.25">
      <c r="A28" s="4" t="s">
        <v>244</v>
      </c>
      <c r="B28" s="7" t="str">
        <f>_xll.AtlasFormulas.AtlasFunctions.AtlasTable("PROD",DataAreaId,"T.SalesTable","%CustAccount","","","","","","","SalesId",$A28)</f>
        <v>364-000097</v>
      </c>
      <c r="C28" s="7" t="str">
        <f>_xll.AtlasFormulas.AtlasFunctions.AtlasTable("PROD",DataAreaId,"T.CustTable","%Name","","","","","","","AccountNum",$B28)</f>
        <v>Heijmans Wegen</v>
      </c>
      <c r="D28" s="4" t="s">
        <v>65</v>
      </c>
      <c r="E28" s="4" t="s">
        <v>316</v>
      </c>
      <c r="F28" s="4" t="s">
        <v>64</v>
      </c>
      <c r="G28" s="7" t="str">
        <f>_xll.AtlasFormulas.AtlasFunctions.AtlasTable("PROD",DataAreaId,"T.SalesLine","%ShippingDateRequested","","","","","","","ItemId|InventTransId",$D28,$E28)</f>
        <v>6/26/2017</v>
      </c>
      <c r="H28" s="9">
        <v>-339.5</v>
      </c>
      <c r="I28" s="9">
        <f>_xll.AtlasFormulas.AtlasFunctions.AtlasBalance("PROD",DataAreaId,"T.SalesLine","Sum|SalesPrice|0","","","","","","","ItemId|InventTransId",$D28,$E28)</f>
        <v>6.56</v>
      </c>
      <c r="J28" s="7" t="str">
        <f>_xll.AtlasFormulas.AtlasFunctions.AtlasTable("PROD",DataAreaId,"T.SalesLine","%CurrencyCode","","","","","","","ItemId|InventTransId",$D28,$E28)</f>
        <v>EUR</v>
      </c>
      <c r="K28" s="9">
        <f>_xll.AtlasFormulas.AtlasFunctions.AtlasBalance("PROD",DataAreaId,"T.SalesLine","Sum|LineAmount|0","","","","","","","ItemId|InventTransId",$D28,$E28)</f>
        <v>2227.12</v>
      </c>
      <c r="L28" s="6"/>
      <c r="M28" s="6"/>
    </row>
    <row r="29" spans="1:13" x14ac:dyDescent="0.25">
      <c r="A29" s="4" t="s">
        <v>1061</v>
      </c>
      <c r="B29" s="7" t="str">
        <f>_xll.AtlasFormulas.AtlasFunctions.AtlasTable("PROD",DataAreaId,"T.SalesTable","%CustAccount","","","","","","","SalesId",$A29)</f>
        <v>364-000092</v>
      </c>
      <c r="C29" s="7" t="str">
        <f>_xll.AtlasFormulas.AtlasFunctions.AtlasTable("PROD",DataAreaId,"T.CustTable","%Name","","","","","","","AccountNum",$B29)</f>
        <v>Grizaco NV</v>
      </c>
      <c r="D29" s="4" t="s">
        <v>65</v>
      </c>
      <c r="E29" s="4" t="s">
        <v>1062</v>
      </c>
      <c r="F29" s="4" t="s">
        <v>64</v>
      </c>
      <c r="G29" s="7" t="str">
        <f>_xll.AtlasFormulas.AtlasFunctions.AtlasTable("PROD",DataAreaId,"T.SalesLine","%ShippingDateRequested","","","","","","","ItemId|InventTransId",$D29,$E29)</f>
        <v>8/19/2017</v>
      </c>
      <c r="H29" s="9">
        <v>-2425</v>
      </c>
      <c r="I29" s="9">
        <f>_xll.AtlasFormulas.AtlasFunctions.AtlasBalance("PROD",DataAreaId,"T.SalesLine","Sum|SalesPrice|0","","","","","","","ItemId|InventTransId",$D29,$E29)</f>
        <v>7.4</v>
      </c>
      <c r="J29" s="7" t="str">
        <f>_xll.AtlasFormulas.AtlasFunctions.AtlasTable("PROD",DataAreaId,"T.SalesLine","%CurrencyCode","","","","","","","ItemId|InventTransId",$D29,$E29)</f>
        <v>EUR</v>
      </c>
      <c r="K29" s="9">
        <f>_xll.AtlasFormulas.AtlasFunctions.AtlasBalance("PROD",DataAreaId,"T.SalesLine","Sum|LineAmount|0","","","","","","","ItemId|InventTransId",$D29,$E29)</f>
        <v>17945</v>
      </c>
      <c r="L29" s="6"/>
      <c r="M29" s="6"/>
    </row>
    <row r="30" spans="1:13" x14ac:dyDescent="0.25">
      <c r="A30" s="4" t="s">
        <v>270</v>
      </c>
      <c r="B30" s="7" t="str">
        <f>_xll.AtlasFormulas.AtlasFunctions.AtlasTable("PROD",DataAreaId,"T.SalesTable","%CustAccount","","","","","","","SalesId",$A30)</f>
        <v>364-000052</v>
      </c>
      <c r="C30" s="7" t="str">
        <f>_xll.AtlasFormulas.AtlasFunctions.AtlasTable("PROD",DataAreaId,"T.CustTable","%Name","","","","","","","AccountNum",$B30)</f>
        <v>KWS Infra Roosendaal</v>
      </c>
      <c r="D30" s="4" t="s">
        <v>332</v>
      </c>
      <c r="E30" s="4" t="s">
        <v>333</v>
      </c>
      <c r="F30" s="4" t="s">
        <v>105</v>
      </c>
      <c r="G30" s="7" t="str">
        <f>_xll.AtlasFormulas.AtlasFunctions.AtlasTable("PROD",DataAreaId,"T.SalesLine","%ShippingDateRequested","","","","","","","ItemId|InventTransId",$D30,$E30)</f>
        <v>8/23/2017</v>
      </c>
      <c r="H30" s="9">
        <v>-243.75</v>
      </c>
      <c r="I30" s="9">
        <f>_xll.AtlasFormulas.AtlasFunctions.AtlasBalance("PROD",DataAreaId,"T.SalesLine","Sum|SalesPrice|0","","","","","","","ItemId|InventTransId",$D30,$E30)</f>
        <v>8.8000000000000007</v>
      </c>
      <c r="J30" s="7" t="str">
        <f>_xll.AtlasFormulas.AtlasFunctions.AtlasTable("PROD",DataAreaId,"T.SalesLine","%CurrencyCode","","","","","","","ItemId|InventTransId",$D30,$E30)</f>
        <v>EUR</v>
      </c>
      <c r="K30" s="9">
        <f>_xll.AtlasFormulas.AtlasFunctions.AtlasBalance("PROD",DataAreaId,"T.SalesLine","Sum|LineAmount|0","","","","","","","ItemId|InventTransId",$D30,$E30)</f>
        <v>2145</v>
      </c>
      <c r="L30" s="6"/>
      <c r="M30" s="6"/>
    </row>
    <row r="31" spans="1:13" x14ac:dyDescent="0.25">
      <c r="A31" s="4" t="s">
        <v>242</v>
      </c>
      <c r="B31" s="7" t="str">
        <f>_xll.AtlasFormulas.AtlasFunctions.AtlasTable("PROD",DataAreaId,"T.SalesTable","%CustAccount","","","","","","","SalesId",$A31)</f>
        <v>364-000007</v>
      </c>
      <c r="C31" s="7" t="str">
        <f>_xll.AtlasFormulas.AtlasFunctions.AtlasTable("PROD",DataAreaId,"T.CustTable","%Name","","","","","","","AccountNum",$B31)</f>
        <v>Versluys &amp; Zoon B.V.</v>
      </c>
      <c r="D31" s="4" t="s">
        <v>98</v>
      </c>
      <c r="E31" s="4" t="s">
        <v>334</v>
      </c>
      <c r="F31" s="4" t="s">
        <v>99</v>
      </c>
      <c r="G31" s="7" t="str">
        <f>_xll.AtlasFormulas.AtlasFunctions.AtlasTable("PROD",DataAreaId,"T.SalesLine","%ShippingDateRequested","","","","","","","ItemId|InventTransId",$D31,$E31)</f>
        <v>7/6/2017</v>
      </c>
      <c r="H31" s="9">
        <v>-97</v>
      </c>
      <c r="I31" s="9">
        <f>_xll.AtlasFormulas.AtlasFunctions.AtlasBalance("PROD",DataAreaId,"T.SalesLine","Sum|SalesPrice|0","","","","","","","ItemId|InventTransId",$D31,$E31)</f>
        <v>7.1</v>
      </c>
      <c r="J31" s="7" t="str">
        <f>_xll.AtlasFormulas.AtlasFunctions.AtlasTable("PROD",DataAreaId,"T.SalesLine","%CurrencyCode","","","","","","","ItemId|InventTransId",$D31,$E31)</f>
        <v>EUR</v>
      </c>
      <c r="K31" s="9">
        <f>_xll.AtlasFormulas.AtlasFunctions.AtlasBalance("PROD",DataAreaId,"T.SalesLine","Sum|LineAmount|0","","","","","","","ItemId|InventTransId",$D31,$E31)</f>
        <v>688.7</v>
      </c>
      <c r="L31" s="6"/>
      <c r="M31" s="6"/>
    </row>
    <row r="32" spans="1:13" x14ac:dyDescent="0.25">
      <c r="A32" s="4" t="s">
        <v>323</v>
      </c>
      <c r="B32" s="7" t="str">
        <f>_xll.AtlasFormulas.AtlasFunctions.AtlasTable("PROD",DataAreaId,"T.SalesTable","%CustAccount","","","","","","","SalesId",$A32)</f>
        <v>364-000080</v>
      </c>
      <c r="C32" s="7" t="str">
        <f>_xll.AtlasFormulas.AtlasFunctions.AtlasTable("PROD",DataAreaId,"T.CustTable","%Name","","","","","","","AccountNum",$B32)</f>
        <v>Aannemingsmaatschappij van Gelder B.V. Noord Braba</v>
      </c>
      <c r="D32" s="4" t="s">
        <v>100</v>
      </c>
      <c r="E32" s="4" t="s">
        <v>349</v>
      </c>
      <c r="F32" s="4" t="s">
        <v>64</v>
      </c>
      <c r="G32" s="7" t="str">
        <f>_xll.AtlasFormulas.AtlasFunctions.AtlasTable("PROD",DataAreaId,"T.SalesLine","%ShippingDateRequested","","","","","","","ItemId|InventTransId",$D32,$E32)</f>
        <v>7/8/2017</v>
      </c>
      <c r="H32" s="9">
        <v>-1500</v>
      </c>
      <c r="I32" s="9">
        <f>_xll.AtlasFormulas.AtlasFunctions.AtlasBalance("PROD",DataAreaId,"T.SalesLine","Sum|SalesPrice|0","","","","","","","ItemId|InventTransId",$D32,$E32)</f>
        <v>7.2</v>
      </c>
      <c r="J32" s="7" t="str">
        <f>_xll.AtlasFormulas.AtlasFunctions.AtlasTable("PROD",DataAreaId,"T.SalesLine","%CurrencyCode","","","","","","","ItemId|InventTransId",$D32,$E32)</f>
        <v>EUR</v>
      </c>
      <c r="K32" s="9">
        <f>_xll.AtlasFormulas.AtlasFunctions.AtlasBalance("PROD",DataAreaId,"T.SalesLine","Sum|LineAmount|0","","","","","","","ItemId|InventTransId",$D32,$E32)</f>
        <v>10800</v>
      </c>
      <c r="L32" s="6"/>
      <c r="M32" s="6"/>
    </row>
    <row r="33" spans="1:13" x14ac:dyDescent="0.25">
      <c r="A33" s="4" t="s">
        <v>234</v>
      </c>
      <c r="B33" s="7" t="str">
        <f>_xll.AtlasFormulas.AtlasFunctions.AtlasTable("PROD",DataAreaId,"T.SalesTable","%CustAccount","","","","","","","SalesId",$A33)</f>
        <v>364-000043</v>
      </c>
      <c r="C33" s="7" t="str">
        <f>_xll.AtlasFormulas.AtlasFunctions.AtlasTable("PROD",DataAreaId,"T.CustTable","%Name","","","","","","","AccountNum",$B33)</f>
        <v>Gebr. Van Kessel Wegenbouw B.V. Regio West</v>
      </c>
      <c r="D33" s="4" t="s">
        <v>100</v>
      </c>
      <c r="E33" s="4" t="s">
        <v>350</v>
      </c>
      <c r="F33" s="4" t="s">
        <v>64</v>
      </c>
      <c r="G33" s="7" t="str">
        <f>_xll.AtlasFormulas.AtlasFunctions.AtlasTable("PROD",DataAreaId,"T.SalesLine","%ShippingDateRequested","","","","","","","ItemId|InventTransId",$D33,$E33)</f>
        <v>7/8/2017</v>
      </c>
      <c r="H33" s="9">
        <v>-375</v>
      </c>
      <c r="I33" s="9">
        <f>_xll.AtlasFormulas.AtlasFunctions.AtlasBalance("PROD",DataAreaId,"T.SalesLine","Sum|SalesPrice|0","","","","","","","ItemId|InventTransId",$D33,$E33)</f>
        <v>6</v>
      </c>
      <c r="J33" s="7" t="str">
        <f>_xll.AtlasFormulas.AtlasFunctions.AtlasTable("PROD",DataAreaId,"T.SalesLine","%CurrencyCode","","","","","","","ItemId|InventTransId",$D33,$E33)</f>
        <v>EUR</v>
      </c>
      <c r="K33" s="9">
        <f>_xll.AtlasFormulas.AtlasFunctions.AtlasBalance("PROD",DataAreaId,"T.SalesLine","Sum|LineAmount|0","","","","","","","ItemId|InventTransId",$D33,$E33)</f>
        <v>2250</v>
      </c>
      <c r="L33" s="6"/>
      <c r="M33" s="6"/>
    </row>
    <row r="34" spans="1:13" x14ac:dyDescent="0.25">
      <c r="A34" s="4" t="s">
        <v>250</v>
      </c>
      <c r="B34" s="7" t="str">
        <f>_xll.AtlasFormulas.AtlasFunctions.AtlasTable("PROD",DataAreaId,"T.SalesTable","%CustAccount","","","","","","","SalesId",$A34)</f>
        <v>364-000043</v>
      </c>
      <c r="C34" s="7" t="str">
        <f>_xll.AtlasFormulas.AtlasFunctions.AtlasTable("PROD",DataAreaId,"T.CustTable","%Name","","","","","","","AccountNum",$B34)</f>
        <v>Gebr. Van Kessel Wegenbouw B.V. Regio West</v>
      </c>
      <c r="D34" s="4" t="s">
        <v>100</v>
      </c>
      <c r="E34" s="4" t="s">
        <v>352</v>
      </c>
      <c r="F34" s="4" t="s">
        <v>64</v>
      </c>
      <c r="G34" s="7" t="str">
        <f>_xll.AtlasFormulas.AtlasFunctions.AtlasTable("PROD",DataAreaId,"T.SalesLine","%ShippingDateRequested","","","","","","","ItemId|InventTransId",$D34,$E34)</f>
        <v>8/22/2017</v>
      </c>
      <c r="H34" s="9">
        <v>-750</v>
      </c>
      <c r="I34" s="9">
        <f>_xll.AtlasFormulas.AtlasFunctions.AtlasBalance("PROD",DataAreaId,"T.SalesLine","Sum|SalesPrice|0","","","","","","","ItemId|InventTransId",$D34,$E34)</f>
        <v>6</v>
      </c>
      <c r="J34" s="7" t="str">
        <f>_xll.AtlasFormulas.AtlasFunctions.AtlasTable("PROD",DataAreaId,"T.SalesLine","%CurrencyCode","","","","","","","ItemId|InventTransId",$D34,$E34)</f>
        <v>EUR</v>
      </c>
      <c r="K34" s="9">
        <f>_xll.AtlasFormulas.AtlasFunctions.AtlasBalance("PROD",DataAreaId,"T.SalesLine","Sum|LineAmount|0","","","","","","","ItemId|InventTransId",$D34,$E34)</f>
        <v>4500</v>
      </c>
      <c r="L34" s="6"/>
      <c r="M34" s="6"/>
    </row>
    <row r="35" spans="1:13" x14ac:dyDescent="0.25">
      <c r="A35" s="4" t="s">
        <v>252</v>
      </c>
      <c r="B35" s="7" t="str">
        <f>_xll.AtlasFormulas.AtlasFunctions.AtlasTable("PROD",DataAreaId,"T.SalesTable","%CustAccount","","","","","","","SalesId",$A35)</f>
        <v>364-000043</v>
      </c>
      <c r="C35" s="7" t="str">
        <f>_xll.AtlasFormulas.AtlasFunctions.AtlasTable("PROD",DataAreaId,"T.CustTable","%Name","","","","","","","AccountNum",$B35)</f>
        <v>Gebr. Van Kessel Wegenbouw B.V. Regio West</v>
      </c>
      <c r="D35" s="4" t="s">
        <v>100</v>
      </c>
      <c r="E35" s="4" t="s">
        <v>351</v>
      </c>
      <c r="F35" s="4" t="s">
        <v>64</v>
      </c>
      <c r="G35" s="7" t="str">
        <f>_xll.AtlasFormulas.AtlasFunctions.AtlasTable("PROD",DataAreaId,"T.SalesLine","%ShippingDateRequested","","","","","","","ItemId|InventTransId",$D35,$E35)</f>
        <v>9/1/2017</v>
      </c>
      <c r="H35" s="9">
        <v>-375</v>
      </c>
      <c r="I35" s="9">
        <f>_xll.AtlasFormulas.AtlasFunctions.AtlasBalance("PROD",DataAreaId,"T.SalesLine","Sum|SalesPrice|0","","","","","","","ItemId|InventTransId",$D35,$E35)</f>
        <v>6</v>
      </c>
      <c r="J35" s="7" t="str">
        <f>_xll.AtlasFormulas.AtlasFunctions.AtlasTable("PROD",DataAreaId,"T.SalesLine","%CurrencyCode","","","","","","","ItemId|InventTransId",$D35,$E35)</f>
        <v>EUR</v>
      </c>
      <c r="K35" s="9">
        <f>_xll.AtlasFormulas.AtlasFunctions.AtlasBalance("PROD",DataAreaId,"T.SalesLine","Sum|LineAmount|0","","","","","","","ItemId|InventTransId",$D35,$E35)</f>
        <v>2250</v>
      </c>
      <c r="L35" s="6"/>
      <c r="M35" s="6"/>
    </row>
    <row r="36" spans="1:13" x14ac:dyDescent="0.25">
      <c r="A36" s="4" t="s">
        <v>323</v>
      </c>
      <c r="B36" s="7" t="str">
        <f>_xll.AtlasFormulas.AtlasFunctions.AtlasTable("PROD",DataAreaId,"T.SalesTable","%CustAccount","","","","","","","SalesId",$A36)</f>
        <v>364-000080</v>
      </c>
      <c r="C36" s="7" t="str">
        <f>_xll.AtlasFormulas.AtlasFunctions.AtlasTable("PROD",DataAreaId,"T.CustTable","%Name","","","","","","","AccountNum",$B36)</f>
        <v>Aannemingsmaatschappij van Gelder B.V. Noord Braba</v>
      </c>
      <c r="D36" s="4" t="s">
        <v>66</v>
      </c>
      <c r="E36" s="4" t="s">
        <v>356</v>
      </c>
      <c r="F36" s="4" t="s">
        <v>64</v>
      </c>
      <c r="G36" s="7" t="str">
        <f>_xll.AtlasFormulas.AtlasFunctions.AtlasTable("PROD",DataAreaId,"T.SalesLine","%ShippingDateRequested","","","","","","","ItemId|InventTransId",$D36,$E36)</f>
        <v>7/8/2017</v>
      </c>
      <c r="H36" s="9">
        <v>-3900</v>
      </c>
      <c r="I36" s="9">
        <f>_xll.AtlasFormulas.AtlasFunctions.AtlasBalance("PROD",DataAreaId,"T.SalesLine","Sum|SalesPrice|0","","","","","","","ItemId|InventTransId",$D36,$E36)</f>
        <v>7.2</v>
      </c>
      <c r="J36" s="7" t="str">
        <f>_xll.AtlasFormulas.AtlasFunctions.AtlasTable("PROD",DataAreaId,"T.SalesLine","%CurrencyCode","","","","","","","ItemId|InventTransId",$D36,$E36)</f>
        <v>EUR</v>
      </c>
      <c r="K36" s="9">
        <f>_xll.AtlasFormulas.AtlasFunctions.AtlasBalance("PROD",DataAreaId,"T.SalesLine","Sum|LineAmount|0","","","","","","","ItemId|InventTransId",$D36,$E36)</f>
        <v>28080</v>
      </c>
      <c r="L36" s="6"/>
      <c r="M36" s="6"/>
    </row>
    <row r="37" spans="1:13" x14ac:dyDescent="0.25">
      <c r="A37" s="4" t="s">
        <v>325</v>
      </c>
      <c r="B37" s="7" t="str">
        <f>_xll.AtlasFormulas.AtlasFunctions.AtlasTable("PROD",DataAreaId,"T.SalesTable","%CustAccount","","","","","","","SalesId",$A37)</f>
        <v>364-000080</v>
      </c>
      <c r="C37" s="7" t="str">
        <f>_xll.AtlasFormulas.AtlasFunctions.AtlasTable("PROD",DataAreaId,"T.CustTable","%Name","","","","","","","AccountNum",$B37)</f>
        <v>Aannemingsmaatschappij van Gelder B.V. Noord Braba</v>
      </c>
      <c r="D37" s="4" t="s">
        <v>66</v>
      </c>
      <c r="E37" s="4" t="s">
        <v>357</v>
      </c>
      <c r="F37" s="4" t="s">
        <v>64</v>
      </c>
      <c r="G37" s="7" t="str">
        <f>_xll.AtlasFormulas.AtlasFunctions.AtlasTable("PROD",DataAreaId,"T.SalesLine","%ShippingDateRequested","","","","","","","ItemId|InventTransId",$D37,$E37)</f>
        <v>8/28/2017</v>
      </c>
      <c r="H37" s="9">
        <v>-14917.5</v>
      </c>
      <c r="I37" s="9">
        <f>_xll.AtlasFormulas.AtlasFunctions.AtlasBalance("PROD",DataAreaId,"T.SalesLine","Sum|SalesPrice|0","","","","","","","ItemId|InventTransId",$D37,$E37)</f>
        <v>7.11</v>
      </c>
      <c r="J37" s="7" t="str">
        <f>_xll.AtlasFormulas.AtlasFunctions.AtlasTable("PROD",DataAreaId,"T.SalesLine","%CurrencyCode","","","","","","","ItemId|InventTransId",$D37,$E37)</f>
        <v>EUR</v>
      </c>
      <c r="K37" s="9">
        <f>_xll.AtlasFormulas.AtlasFunctions.AtlasBalance("PROD",DataAreaId,"T.SalesLine","Sum|LineAmount|0","","","","","","","ItemId|InventTransId",$D37,$E37)</f>
        <v>106063.43</v>
      </c>
      <c r="L37" s="6"/>
      <c r="M37" s="6"/>
    </row>
    <row r="38" spans="1:13" x14ac:dyDescent="0.25">
      <c r="A38" s="4" t="s">
        <v>234</v>
      </c>
      <c r="B38" s="7" t="str">
        <f>_xll.AtlasFormulas.AtlasFunctions.AtlasTable("PROD",DataAreaId,"T.SalesTable","%CustAccount","","","","","","","SalesId",$A38)</f>
        <v>364-000043</v>
      </c>
      <c r="C38" s="7" t="str">
        <f>_xll.AtlasFormulas.AtlasFunctions.AtlasTable("PROD",DataAreaId,"T.CustTable","%Name","","","","","","","AccountNum",$B38)</f>
        <v>Gebr. Van Kessel Wegenbouw B.V. Regio West</v>
      </c>
      <c r="D38" s="4" t="s">
        <v>66</v>
      </c>
      <c r="E38" s="4" t="s">
        <v>359</v>
      </c>
      <c r="F38" s="4" t="s">
        <v>64</v>
      </c>
      <c r="G38" s="7" t="str">
        <f>_xll.AtlasFormulas.AtlasFunctions.AtlasTable("PROD",DataAreaId,"T.SalesLine","%ShippingDateRequested","","","","","","","ItemId|InventTransId",$D38,$E38)</f>
        <v>7/8/2017</v>
      </c>
      <c r="H38" s="9">
        <v>-2925</v>
      </c>
      <c r="I38" s="9">
        <f>_xll.AtlasFormulas.AtlasFunctions.AtlasBalance("PROD",DataAreaId,"T.SalesLine","Sum|SalesPrice|0","","","","","","","ItemId|InventTransId",$D38,$E38)</f>
        <v>6</v>
      </c>
      <c r="J38" s="7" t="str">
        <f>_xll.AtlasFormulas.AtlasFunctions.AtlasTable("PROD",DataAreaId,"T.SalesLine","%CurrencyCode","","","","","","","ItemId|InventTransId",$D38,$E38)</f>
        <v>EUR</v>
      </c>
      <c r="K38" s="9">
        <f>_xll.AtlasFormulas.AtlasFunctions.AtlasBalance("PROD",DataAreaId,"T.SalesLine","Sum|LineAmount|0","","","","","","","ItemId|InventTransId",$D38,$E38)</f>
        <v>17550</v>
      </c>
      <c r="L38" s="6"/>
      <c r="M38" s="6"/>
    </row>
    <row r="39" spans="1:13" x14ac:dyDescent="0.25">
      <c r="A39" s="4" t="s">
        <v>244</v>
      </c>
      <c r="B39" s="7" t="str">
        <f>_xll.AtlasFormulas.AtlasFunctions.AtlasTable("PROD",DataAreaId,"T.SalesTable","%CustAccount","","","","","","","SalesId",$A39)</f>
        <v>364-000097</v>
      </c>
      <c r="C39" s="7" t="str">
        <f>_xll.AtlasFormulas.AtlasFunctions.AtlasTable("PROD",DataAreaId,"T.CustTable","%Name","","","","","","","AccountNum",$B39)</f>
        <v>Heijmans Wegen</v>
      </c>
      <c r="D39" s="4" t="s">
        <v>66</v>
      </c>
      <c r="E39" s="4" t="s">
        <v>360</v>
      </c>
      <c r="F39" s="4" t="s">
        <v>64</v>
      </c>
      <c r="G39" s="7" t="str">
        <f>_xll.AtlasFormulas.AtlasFunctions.AtlasTable("PROD",DataAreaId,"T.SalesLine","%ShippingDateRequested","","","","","","","ItemId|InventTransId",$D39,$E39)</f>
        <v>6/30/2017</v>
      </c>
      <c r="H39" s="9">
        <v>-1170</v>
      </c>
      <c r="I39" s="9">
        <f>_xll.AtlasFormulas.AtlasFunctions.AtlasBalance("PROD",DataAreaId,"T.SalesLine","Sum|SalesPrice|0","","","","","","","ItemId|InventTransId",$D39,$E39)</f>
        <v>6.56</v>
      </c>
      <c r="J39" s="7" t="str">
        <f>_xll.AtlasFormulas.AtlasFunctions.AtlasTable("PROD",DataAreaId,"T.SalesLine","%CurrencyCode","","","","","","","ItemId|InventTransId",$D39,$E39)</f>
        <v>EUR</v>
      </c>
      <c r="K39" s="9">
        <f>_xll.AtlasFormulas.AtlasFunctions.AtlasBalance("PROD",DataAreaId,"T.SalesLine","Sum|LineAmount|0","","","","","","","ItemId|InventTransId",$D39,$E39)</f>
        <v>7675.2</v>
      </c>
      <c r="L39" s="6"/>
      <c r="M39" s="6"/>
    </row>
    <row r="40" spans="1:13" x14ac:dyDescent="0.25">
      <c r="A40" s="4" t="s">
        <v>250</v>
      </c>
      <c r="B40" s="7" t="str">
        <f>_xll.AtlasFormulas.AtlasFunctions.AtlasTable("PROD",DataAreaId,"T.SalesTable","%CustAccount","","","","","","","SalesId",$A40)</f>
        <v>364-000043</v>
      </c>
      <c r="C40" s="7" t="str">
        <f>_xll.AtlasFormulas.AtlasFunctions.AtlasTable("PROD",DataAreaId,"T.CustTable","%Name","","","","","","","AccountNum",$B40)</f>
        <v>Gebr. Van Kessel Wegenbouw B.V. Regio West</v>
      </c>
      <c r="D40" s="4" t="s">
        <v>66</v>
      </c>
      <c r="E40" s="4" t="s">
        <v>361</v>
      </c>
      <c r="F40" s="4" t="s">
        <v>64</v>
      </c>
      <c r="G40" s="7" t="str">
        <f>_xll.AtlasFormulas.AtlasFunctions.AtlasTable("PROD",DataAreaId,"T.SalesLine","%ShippingDateRequested","","","","","","","ItemId|InventTransId",$D40,$E40)</f>
        <v>8/22/2017</v>
      </c>
      <c r="H40" s="9">
        <v>-9750</v>
      </c>
      <c r="I40" s="9">
        <f>_xll.AtlasFormulas.AtlasFunctions.AtlasBalance("PROD",DataAreaId,"T.SalesLine","Sum|SalesPrice|0","","","","","","","ItemId|InventTransId",$D40,$E40)</f>
        <v>6</v>
      </c>
      <c r="J40" s="7" t="str">
        <f>_xll.AtlasFormulas.AtlasFunctions.AtlasTable("PROD",DataAreaId,"T.SalesLine","%CurrencyCode","","","","","","","ItemId|InventTransId",$D40,$E40)</f>
        <v>EUR</v>
      </c>
      <c r="K40" s="9">
        <f>_xll.AtlasFormulas.AtlasFunctions.AtlasBalance("PROD",DataAreaId,"T.SalesLine","Sum|LineAmount|0","","","","","","","ItemId|InventTransId",$D40,$E40)</f>
        <v>58500</v>
      </c>
      <c r="L40" s="6"/>
      <c r="M40" s="6"/>
    </row>
    <row r="41" spans="1:13" x14ac:dyDescent="0.25">
      <c r="A41" s="4" t="s">
        <v>252</v>
      </c>
      <c r="B41" s="7" t="str">
        <f>_xll.AtlasFormulas.AtlasFunctions.AtlasTable("PROD",DataAreaId,"T.SalesTable","%CustAccount","","","","","","","SalesId",$A41)</f>
        <v>364-000043</v>
      </c>
      <c r="C41" s="7" t="str">
        <f>_xll.AtlasFormulas.AtlasFunctions.AtlasTable("PROD",DataAreaId,"T.CustTable","%Name","","","","","","","AccountNum",$B41)</f>
        <v>Gebr. Van Kessel Wegenbouw B.V. Regio West</v>
      </c>
      <c r="D41" s="4" t="s">
        <v>66</v>
      </c>
      <c r="E41" s="4" t="s">
        <v>363</v>
      </c>
      <c r="F41" s="4" t="s">
        <v>64</v>
      </c>
      <c r="G41" s="7" t="str">
        <f>_xll.AtlasFormulas.AtlasFunctions.AtlasTable("PROD",DataAreaId,"T.SalesLine","%ShippingDateRequested","","","","","","","ItemId|InventTransId",$D41,$E41)</f>
        <v>9/1/2017</v>
      </c>
      <c r="H41" s="9">
        <v>-2925</v>
      </c>
      <c r="I41" s="9">
        <f>_xll.AtlasFormulas.AtlasFunctions.AtlasBalance("PROD",DataAreaId,"T.SalesLine","Sum|SalesPrice|0","","","","","","","ItemId|InventTransId",$D41,$E41)</f>
        <v>6</v>
      </c>
      <c r="J41" s="7" t="str">
        <f>_xll.AtlasFormulas.AtlasFunctions.AtlasTable("PROD",DataAreaId,"T.SalesLine","%CurrencyCode","","","","","","","ItemId|InventTransId",$D41,$E41)</f>
        <v>EUR</v>
      </c>
      <c r="K41" s="9">
        <f>_xll.AtlasFormulas.AtlasFunctions.AtlasBalance("PROD",DataAreaId,"T.SalesLine","Sum|LineAmount|0","","","","","","","ItemId|InventTransId",$D41,$E41)</f>
        <v>17550</v>
      </c>
      <c r="L41" s="6"/>
      <c r="M41" s="6"/>
    </row>
    <row r="42" spans="1:13" x14ac:dyDescent="0.25">
      <c r="A42" s="4" t="s">
        <v>258</v>
      </c>
      <c r="B42" s="7" t="str">
        <f>_xll.AtlasFormulas.AtlasFunctions.AtlasTable("PROD",DataAreaId,"T.SalesTable","%CustAccount","","","","","","","SalesId",$A42)</f>
        <v>364-000043</v>
      </c>
      <c r="C42" s="7" t="str">
        <f>_xll.AtlasFormulas.AtlasFunctions.AtlasTable("PROD",DataAreaId,"T.CustTable","%Name","","","","","","","AccountNum",$B42)</f>
        <v>Gebr. Van Kessel Wegenbouw B.V. Regio West</v>
      </c>
      <c r="D42" s="4" t="s">
        <v>66</v>
      </c>
      <c r="E42" s="4" t="s">
        <v>362</v>
      </c>
      <c r="F42" s="4" t="s">
        <v>64</v>
      </c>
      <c r="G42" s="7" t="str">
        <f>_xll.AtlasFormulas.AtlasFunctions.AtlasTable("PROD",DataAreaId,"T.SalesLine","%ShippingDateRequested","","","","","","","ItemId|InventTransId",$D42,$E42)</f>
        <v>9/13/2017</v>
      </c>
      <c r="H42" s="9">
        <v>-2632.5</v>
      </c>
      <c r="I42" s="9">
        <f>_xll.AtlasFormulas.AtlasFunctions.AtlasBalance("PROD",DataAreaId,"T.SalesLine","Sum|SalesPrice|0","","","","","","","ItemId|InventTransId",$D42,$E42)</f>
        <v>6</v>
      </c>
      <c r="J42" s="7" t="str">
        <f>_xll.AtlasFormulas.AtlasFunctions.AtlasTable("PROD",DataAreaId,"T.SalesLine","%CurrencyCode","","","","","","","ItemId|InventTransId",$D42,$E42)</f>
        <v>EUR</v>
      </c>
      <c r="K42" s="9">
        <f>_xll.AtlasFormulas.AtlasFunctions.AtlasBalance("PROD",DataAreaId,"T.SalesLine","Sum|LineAmount|0","","","","","","","ItemId|InventTransId",$D42,$E42)</f>
        <v>15795</v>
      </c>
      <c r="L42" s="6"/>
      <c r="M42" s="6"/>
    </row>
    <row r="43" spans="1:13" x14ac:dyDescent="0.25">
      <c r="A43" s="4" t="s">
        <v>254</v>
      </c>
      <c r="B43" s="7" t="str">
        <f>_xll.AtlasFormulas.AtlasFunctions.AtlasTable("PROD",DataAreaId,"T.SalesTable","%CustAccount","","","","","","","SalesId",$A43)</f>
        <v>364-000043</v>
      </c>
      <c r="C43" s="7" t="str">
        <f>_xll.AtlasFormulas.AtlasFunctions.AtlasTable("PROD",DataAreaId,"T.CustTable","%Name","","","","","","","AccountNum",$B43)</f>
        <v>Gebr. Van Kessel Wegenbouw B.V. Regio West</v>
      </c>
      <c r="D43" s="4" t="s">
        <v>66</v>
      </c>
      <c r="E43" s="4" t="s">
        <v>364</v>
      </c>
      <c r="F43" s="4" t="s">
        <v>64</v>
      </c>
      <c r="G43" s="7" t="str">
        <f>_xll.AtlasFormulas.AtlasFunctions.AtlasTable("PROD",DataAreaId,"T.SalesLine","%ShippingDateRequested","","","","","","","ItemId|InventTransId",$D43,$E43)</f>
        <v>8/16/2017</v>
      </c>
      <c r="H43" s="9">
        <v>-2632.5</v>
      </c>
      <c r="I43" s="9">
        <f>_xll.AtlasFormulas.AtlasFunctions.AtlasBalance("PROD",DataAreaId,"T.SalesLine","Sum|SalesPrice|0","","","","","","","ItemId|InventTransId",$D43,$E43)</f>
        <v>6</v>
      </c>
      <c r="J43" s="7" t="str">
        <f>_xll.AtlasFormulas.AtlasFunctions.AtlasTable("PROD",DataAreaId,"T.SalesLine","%CurrencyCode","","","","","","","ItemId|InventTransId",$D43,$E43)</f>
        <v>EUR</v>
      </c>
      <c r="K43" s="9">
        <f>_xll.AtlasFormulas.AtlasFunctions.AtlasBalance("PROD",DataAreaId,"T.SalesLine","Sum|LineAmount|0","","","","","","","ItemId|InventTransId",$D43,$E43)</f>
        <v>15795</v>
      </c>
      <c r="L43" s="6"/>
      <c r="M43" s="6"/>
    </row>
    <row r="44" spans="1:13" x14ac:dyDescent="0.25">
      <c r="A44" s="4" t="s">
        <v>1061</v>
      </c>
      <c r="B44" s="7" t="str">
        <f>_xll.AtlasFormulas.AtlasFunctions.AtlasTable("PROD",DataAreaId,"T.SalesTable","%CustAccount","","","","","","","SalesId",$A44)</f>
        <v>364-000092</v>
      </c>
      <c r="C44" s="7" t="str">
        <f>_xll.AtlasFormulas.AtlasFunctions.AtlasTable("PROD",DataAreaId,"T.CustTable","%Name","","","","","","","AccountNum",$B44)</f>
        <v>Grizaco NV</v>
      </c>
      <c r="D44" s="4" t="s">
        <v>66</v>
      </c>
      <c r="E44" s="4" t="s">
        <v>1063</v>
      </c>
      <c r="F44" s="4" t="s">
        <v>64</v>
      </c>
      <c r="G44" s="7" t="str">
        <f>_xll.AtlasFormulas.AtlasFunctions.AtlasTable("PROD",DataAreaId,"T.SalesLine","%ShippingDateRequested","","","","","","","ItemId|InventTransId",$D44,$E44)</f>
        <v>8/19/2017</v>
      </c>
      <c r="H44" s="9">
        <v>-19500</v>
      </c>
      <c r="I44" s="9">
        <f>_xll.AtlasFormulas.AtlasFunctions.AtlasBalance("PROD",DataAreaId,"T.SalesLine","Sum|SalesPrice|0","","","","","","","ItemId|InventTransId",$D44,$E44)</f>
        <v>7.4</v>
      </c>
      <c r="J44" s="7" t="str">
        <f>_xll.AtlasFormulas.AtlasFunctions.AtlasTable("PROD",DataAreaId,"T.SalesLine","%CurrencyCode","","","","","","","ItemId|InventTransId",$D44,$E44)</f>
        <v>EUR</v>
      </c>
      <c r="K44" s="9">
        <f>_xll.AtlasFormulas.AtlasFunctions.AtlasBalance("PROD",DataAreaId,"T.SalesLine","Sum|LineAmount|0","","","","","","","ItemId|InventTransId",$D44,$E44)</f>
        <v>144300</v>
      </c>
      <c r="L44" s="6"/>
      <c r="M44" s="6"/>
    </row>
    <row r="45" spans="1:13" x14ac:dyDescent="0.25">
      <c r="A45" s="4" t="s">
        <v>242</v>
      </c>
      <c r="B45" s="7" t="str">
        <f>_xll.AtlasFormulas.AtlasFunctions.AtlasTable("PROD",DataAreaId,"T.SalesTable","%CustAccount","","","","","","","SalesId",$A45)</f>
        <v>364-000007</v>
      </c>
      <c r="C45" s="7" t="str">
        <f>_xll.AtlasFormulas.AtlasFunctions.AtlasTable("PROD",DataAreaId,"T.CustTable","%Name","","","","","","","AccountNum",$B45)</f>
        <v>Versluys &amp; Zoon B.V.</v>
      </c>
      <c r="D45" s="4" t="s">
        <v>103</v>
      </c>
      <c r="E45" s="4" t="s">
        <v>367</v>
      </c>
      <c r="F45" s="4" t="s">
        <v>99</v>
      </c>
      <c r="G45" s="7" t="str">
        <f>_xll.AtlasFormulas.AtlasFunctions.AtlasTable("PROD",DataAreaId,"T.SalesLine","%ShippingDateRequested","","","","","","","ItemId|InventTransId",$D45,$E45)</f>
        <v>7/6/2017</v>
      </c>
      <c r="H45" s="9">
        <v>-390</v>
      </c>
      <c r="I45" s="9">
        <f>_xll.AtlasFormulas.AtlasFunctions.AtlasBalance("PROD",DataAreaId,"T.SalesLine","Sum|SalesPrice|0","","","","","","","ItemId|InventTransId",$D45,$E45)</f>
        <v>7.1</v>
      </c>
      <c r="J45" s="7" t="str">
        <f>_xll.AtlasFormulas.AtlasFunctions.AtlasTable("PROD",DataAreaId,"T.SalesLine","%CurrencyCode","","","","","","","ItemId|InventTransId",$D45,$E45)</f>
        <v>EUR</v>
      </c>
      <c r="K45" s="9">
        <f>_xll.AtlasFormulas.AtlasFunctions.AtlasBalance("PROD",DataAreaId,"T.SalesLine","Sum|LineAmount|0","","","","","","","ItemId|InventTransId",$D45,$E45)</f>
        <v>2769</v>
      </c>
      <c r="L45" s="6"/>
      <c r="M45" s="6"/>
    </row>
    <row r="46" spans="1:13" x14ac:dyDescent="0.25">
      <c r="A46" s="4" t="s">
        <v>1064</v>
      </c>
      <c r="B46" s="7" t="str">
        <f>_xll.AtlasFormulas.AtlasFunctions.AtlasTable("PROD",DataAreaId,"T.SalesTable","%CustAccount","","","","","","","SalesId",$A46)</f>
        <v>364-000095</v>
      </c>
      <c r="C46" s="7" t="str">
        <f>_xll.AtlasFormulas.AtlasFunctions.AtlasTable("PROD",DataAreaId,"T.CustTable","%Name","","","","","","","AccountNum",$B46)</f>
        <v>Twentse Weg en Waterbouw</v>
      </c>
      <c r="D46" s="4" t="s">
        <v>103</v>
      </c>
      <c r="E46" s="4" t="s">
        <v>1065</v>
      </c>
      <c r="F46" s="4" t="s">
        <v>99</v>
      </c>
      <c r="G46" s="7" t="str">
        <f>_xll.AtlasFormulas.AtlasFunctions.AtlasTable("PROD",DataAreaId,"T.SalesLine","%ShippingDateRequested","","","","","","","ItemId|InventTransId",$D46,$E46)</f>
        <v>7/14/2017</v>
      </c>
      <c r="H46" s="9">
        <v>-390</v>
      </c>
      <c r="I46" s="9">
        <f>_xll.AtlasFormulas.AtlasFunctions.AtlasBalance("PROD",DataAreaId,"T.SalesLine","Sum|SalesPrice|0","","","","","","","ItemId|InventTransId",$D46,$E46)</f>
        <v>7.25</v>
      </c>
      <c r="J46" s="7" t="str">
        <f>_xll.AtlasFormulas.AtlasFunctions.AtlasTable("PROD",DataAreaId,"T.SalesLine","%CurrencyCode","","","","","","","ItemId|InventTransId",$D46,$E46)</f>
        <v>EUR</v>
      </c>
      <c r="K46" s="9">
        <f>_xll.AtlasFormulas.AtlasFunctions.AtlasBalance("PROD",DataAreaId,"T.SalesLine","Sum|LineAmount|0","","","","","","","ItemId|InventTransId",$D46,$E46)</f>
        <v>2827.5</v>
      </c>
      <c r="L46" s="6"/>
      <c r="M46" s="6"/>
    </row>
    <row r="47" spans="1:13" x14ac:dyDescent="0.25">
      <c r="A47" s="4" t="s">
        <v>244</v>
      </c>
      <c r="B47" s="7" t="str">
        <f>_xll.AtlasFormulas.AtlasFunctions.AtlasTable("PROD",DataAreaId,"T.SalesTable","%CustAccount","","","","","","","SalesId",$A47)</f>
        <v>364-000097</v>
      </c>
      <c r="C47" s="7" t="str">
        <f>_xll.AtlasFormulas.AtlasFunctions.AtlasTable("PROD",DataAreaId,"T.CustTable","%Name","","","","","","","AccountNum",$B47)</f>
        <v>Heijmans Wegen</v>
      </c>
      <c r="D47" s="4" t="s">
        <v>103</v>
      </c>
      <c r="E47" s="4" t="s">
        <v>1066</v>
      </c>
      <c r="F47" s="4" t="s">
        <v>99</v>
      </c>
      <c r="G47" s="7" t="str">
        <f>_xll.AtlasFormulas.AtlasFunctions.AtlasTable("PROD",DataAreaId,"T.SalesLine","%ShippingDateRequested","","","","","","","ItemId|InventTransId",$D47,$E47)</f>
        <v>6/28/2017</v>
      </c>
      <c r="H47" s="9">
        <v>-97.5</v>
      </c>
      <c r="I47" s="9">
        <f>_xll.AtlasFormulas.AtlasFunctions.AtlasBalance("PROD",DataAreaId,"T.SalesLine","Sum|SalesPrice|0","","","","","","","ItemId|InventTransId",$D47,$E47)</f>
        <v>6.56</v>
      </c>
      <c r="J47" s="7" t="str">
        <f>_xll.AtlasFormulas.AtlasFunctions.AtlasTable("PROD",DataAreaId,"T.SalesLine","%CurrencyCode","","","","","","","ItemId|InventTransId",$D47,$E47)</f>
        <v>EUR</v>
      </c>
      <c r="K47" s="9">
        <f>_xll.AtlasFormulas.AtlasFunctions.AtlasBalance("PROD",DataAreaId,"T.SalesLine","Sum|LineAmount|0","","","","","","","ItemId|InventTransId",$D47,$E47)</f>
        <v>639.6</v>
      </c>
      <c r="L47" s="6"/>
      <c r="M47" s="6"/>
    </row>
    <row r="48" spans="1:13" x14ac:dyDescent="0.25">
      <c r="A48" s="4" t="s">
        <v>270</v>
      </c>
      <c r="B48" s="7" t="str">
        <f>_xll.AtlasFormulas.AtlasFunctions.AtlasTable("PROD",DataAreaId,"T.SalesTable","%CustAccount","","","","","","","SalesId",$A48)</f>
        <v>364-000052</v>
      </c>
      <c r="C48" s="7" t="str">
        <f>_xll.AtlasFormulas.AtlasFunctions.AtlasTable("PROD",DataAreaId,"T.CustTable","%Name","","","","","","","AccountNum",$B48)</f>
        <v>KWS Infra Roosendaal</v>
      </c>
      <c r="D48" s="4" t="s">
        <v>104</v>
      </c>
      <c r="E48" s="4" t="s">
        <v>371</v>
      </c>
      <c r="F48" s="4" t="s">
        <v>105</v>
      </c>
      <c r="G48" s="7" t="str">
        <f>_xll.AtlasFormulas.AtlasFunctions.AtlasTable("PROD",DataAreaId,"T.SalesLine","%ShippingDateRequested","","","","","","","ItemId|InventTransId",$D48,$E48)</f>
        <v>8/23/2017</v>
      </c>
      <c r="H48" s="9">
        <v>-1462.5</v>
      </c>
      <c r="I48" s="9">
        <f>_xll.AtlasFormulas.AtlasFunctions.AtlasBalance("PROD",DataAreaId,"T.SalesLine","Sum|SalesPrice|0","","","","","","","ItemId|InventTransId",$D48,$E48)</f>
        <v>8.8000000000000007</v>
      </c>
      <c r="J48" s="7" t="str">
        <f>_xll.AtlasFormulas.AtlasFunctions.AtlasTable("PROD",DataAreaId,"T.SalesLine","%CurrencyCode","","","","","","","ItemId|InventTransId",$D48,$E48)</f>
        <v>EUR</v>
      </c>
      <c r="K48" s="9">
        <f>_xll.AtlasFormulas.AtlasFunctions.AtlasBalance("PROD",DataAreaId,"T.SalesLine","Sum|LineAmount|0","","","","","","","ItemId|InventTransId",$D48,$E48)</f>
        <v>12870</v>
      </c>
      <c r="L48" s="6"/>
      <c r="M48" s="6"/>
    </row>
    <row r="49" spans="1:13" x14ac:dyDescent="0.25">
      <c r="A49" s="4" t="s">
        <v>1067</v>
      </c>
      <c r="B49" s="7" t="str">
        <f>_xll.AtlasFormulas.AtlasFunctions.AtlasTable("PROD",DataAreaId,"T.SalesTable","%CustAccount","","","","","","","SalesId",$A49)</f>
        <v>364-000107</v>
      </c>
      <c r="C49" s="7" t="str">
        <f>_xll.AtlasFormulas.AtlasFunctions.AtlasTable("PROD",DataAreaId,"T.CustTable","%Name","","","","","","","AccountNum",$B49)</f>
        <v>Boskalis NL B.V.</v>
      </c>
      <c r="D49" s="4" t="s">
        <v>40</v>
      </c>
      <c r="E49" s="4" t="s">
        <v>1068</v>
      </c>
      <c r="F49" s="4" t="s">
        <v>41</v>
      </c>
      <c r="G49" s="7" t="str">
        <f>_xll.AtlasFormulas.AtlasFunctions.AtlasTable("PROD",DataAreaId,"T.SalesLine","%ShippingDateRequested","","","","","","","ItemId|InventTransId",$D49,$E49)</f>
        <v>7/15/2017</v>
      </c>
      <c r="H49" s="9">
        <v>-485</v>
      </c>
      <c r="I49" s="9">
        <f>_xll.AtlasFormulas.AtlasFunctions.AtlasBalance("PROD",DataAreaId,"T.SalesLine","Sum|SalesPrice|0","","","","","","","ItemId|InventTransId",$D49,$E49)</f>
        <v>3.78</v>
      </c>
      <c r="J49" s="7" t="str">
        <f>_xll.AtlasFormulas.AtlasFunctions.AtlasTable("PROD",DataAreaId,"T.SalesLine","%CurrencyCode","","","","","","","ItemId|InventTransId",$D49,$E49)</f>
        <v>EUR</v>
      </c>
      <c r="K49" s="9">
        <f>_xll.AtlasFormulas.AtlasFunctions.AtlasBalance("PROD",DataAreaId,"T.SalesLine","Sum|LineAmount|0","","","","","","","ItemId|InventTransId",$D49,$E49)</f>
        <v>1833.3</v>
      </c>
      <c r="L49" s="6"/>
      <c r="M49" s="6"/>
    </row>
    <row r="50" spans="1:13" x14ac:dyDescent="0.25">
      <c r="A50" s="4" t="s">
        <v>1057</v>
      </c>
      <c r="B50" s="7" t="str">
        <f>_xll.AtlasFormulas.AtlasFunctions.AtlasTable("PROD",DataAreaId,"T.SalesTable","%CustAccount","","","","","","","SalesId",$A50)</f>
        <v>364-000045</v>
      </c>
      <c r="C50" s="7" t="str">
        <f>_xll.AtlasFormulas.AtlasFunctions.AtlasTable("PROD",DataAreaId,"T.CustTable","%Name","","","","","","","AccountNum",$B50)</f>
        <v>Dura Vermeer Infrastructuur Zuid West</v>
      </c>
      <c r="D50" s="4" t="s">
        <v>40</v>
      </c>
      <c r="E50" s="4" t="s">
        <v>1069</v>
      </c>
      <c r="F50" s="4" t="s">
        <v>41</v>
      </c>
      <c r="G50" s="7" t="str">
        <f>_xll.AtlasFormulas.AtlasFunctions.AtlasTable("PROD",DataAreaId,"T.SalesLine","%ShippingDateRequested","","","","","","","ItemId|InventTransId",$D50,$E50)</f>
        <v>7/4/2017</v>
      </c>
      <c r="H50" s="9">
        <v>-1164</v>
      </c>
      <c r="I50" s="9">
        <f>_xll.AtlasFormulas.AtlasFunctions.AtlasBalance("PROD",DataAreaId,"T.SalesLine","Sum|SalesPrice|0","","","","","","","ItemId|InventTransId",$D50,$E50)</f>
        <v>2.5099999999999998</v>
      </c>
      <c r="J50" s="7" t="str">
        <f>_xll.AtlasFormulas.AtlasFunctions.AtlasTable("PROD",DataAreaId,"T.SalesLine","%CurrencyCode","","","","","","","ItemId|InventTransId",$D50,$E50)</f>
        <v>EUR</v>
      </c>
      <c r="K50" s="9">
        <f>_xll.AtlasFormulas.AtlasFunctions.AtlasBalance("PROD",DataAreaId,"T.SalesLine","Sum|LineAmount|0","","","","","","","ItemId|InventTransId",$D50,$E50)</f>
        <v>2921.64</v>
      </c>
      <c r="L50" s="6"/>
      <c r="M50" s="6"/>
    </row>
    <row r="51" spans="1:13" x14ac:dyDescent="0.25">
      <c r="A51" s="4" t="s">
        <v>256</v>
      </c>
      <c r="B51" s="7" t="str">
        <f>_xll.AtlasFormulas.AtlasFunctions.AtlasTable("PROD",DataAreaId,"T.SalesTable","%CustAccount","","","","","","","SalesId",$A51)</f>
        <v>364-000099</v>
      </c>
      <c r="C51" s="7" t="str">
        <f>_xll.AtlasFormulas.AtlasFunctions.AtlasTable("PROD",DataAreaId,"T.CustTable","%Name","","","","","","","AccountNum",$B51)</f>
        <v>KWS Infra Zwijndrecht</v>
      </c>
      <c r="D51" s="4" t="s">
        <v>113</v>
      </c>
      <c r="E51" s="4" t="s">
        <v>418</v>
      </c>
      <c r="F51" s="4" t="s">
        <v>114</v>
      </c>
      <c r="G51" s="7" t="str">
        <f>_xll.AtlasFormulas.AtlasFunctions.AtlasTable("PROD",DataAreaId,"T.SalesLine","%ShippingDateRequested","","","","","","","ItemId|InventTransId",$D51,$E51)</f>
        <v>7/6/2017</v>
      </c>
      <c r="H51" s="9">
        <v>-242.5</v>
      </c>
      <c r="I51" s="9">
        <f>_xll.AtlasFormulas.AtlasFunctions.AtlasBalance("PROD",DataAreaId,"T.SalesLine","Sum|SalesPrice|0","","","","","","","ItemId|InventTransId",$D51,$E51)</f>
        <v>2.82</v>
      </c>
      <c r="J51" s="7" t="str">
        <f>_xll.AtlasFormulas.AtlasFunctions.AtlasTable("PROD",DataAreaId,"T.SalesLine","%CurrencyCode","","","","","","","ItemId|InventTransId",$D51,$E51)</f>
        <v>EUR</v>
      </c>
      <c r="K51" s="9">
        <f>_xll.AtlasFormulas.AtlasFunctions.AtlasBalance("PROD",DataAreaId,"T.SalesLine","Sum|LineAmount|0","","","","","","","ItemId|InventTransId",$D51,$E51)</f>
        <v>683.85</v>
      </c>
      <c r="L51" s="6"/>
      <c r="M51" s="6"/>
    </row>
    <row r="52" spans="1:13" x14ac:dyDescent="0.25">
      <c r="A52" s="4" t="s">
        <v>260</v>
      </c>
      <c r="B52" s="7" t="str">
        <f>_xll.AtlasFormulas.AtlasFunctions.AtlasTable("PROD",DataAreaId,"T.SalesTable","%CustAccount","","","","","","","SalesId",$A52)</f>
        <v>364-000099</v>
      </c>
      <c r="C52" s="7" t="str">
        <f>_xll.AtlasFormulas.AtlasFunctions.AtlasTable("PROD",DataAreaId,"T.CustTable","%Name","","","","","","","AccountNum",$B52)</f>
        <v>KWS Infra Zwijndrecht</v>
      </c>
      <c r="D52" s="4" t="s">
        <v>113</v>
      </c>
      <c r="E52" s="4" t="s">
        <v>417</v>
      </c>
      <c r="F52" s="4" t="s">
        <v>114</v>
      </c>
      <c r="G52" s="7" t="str">
        <f>_xll.AtlasFormulas.AtlasFunctions.AtlasTable("PROD",DataAreaId,"T.SalesLine","%ShippingDateRequested","","","","","","","ItemId|InventTransId",$D52,$E52)</f>
        <v>7/13/2017</v>
      </c>
      <c r="H52" s="9">
        <v>-242.5</v>
      </c>
      <c r="I52" s="9">
        <f>_xll.AtlasFormulas.AtlasFunctions.AtlasBalance("PROD",DataAreaId,"T.SalesLine","Sum|SalesPrice|0","","","","","","","ItemId|InventTransId",$D52,$E52)</f>
        <v>2.82</v>
      </c>
      <c r="J52" s="7" t="str">
        <f>_xll.AtlasFormulas.AtlasFunctions.AtlasTable("PROD",DataAreaId,"T.SalesLine","%CurrencyCode","","","","","","","ItemId|InventTransId",$D52,$E52)</f>
        <v>EUR</v>
      </c>
      <c r="K52" s="9">
        <f>_xll.AtlasFormulas.AtlasFunctions.AtlasBalance("PROD",DataAreaId,"T.SalesLine","Sum|LineAmount|0","","","","","","","ItemId|InventTransId",$D52,$E52)</f>
        <v>683.85</v>
      </c>
      <c r="L52" s="6"/>
      <c r="M52" s="6"/>
    </row>
    <row r="53" spans="1:13" x14ac:dyDescent="0.25">
      <c r="A53" s="4" t="s">
        <v>246</v>
      </c>
      <c r="B53" s="7" t="str">
        <f>_xll.AtlasFormulas.AtlasFunctions.AtlasTable("PROD",DataAreaId,"T.SalesTable","%CustAccount","","","","","","","SalesId",$A53)</f>
        <v>364-000041</v>
      </c>
      <c r="C53" s="7" t="str">
        <f>_xll.AtlasFormulas.AtlasFunctions.AtlasTable("PROD",DataAreaId,"T.CustTable","%Name","","","","","","","AccountNum",$B53)</f>
        <v>Dura Vermeer Infrastructuur Noord West</v>
      </c>
      <c r="D53" s="4" t="s">
        <v>115</v>
      </c>
      <c r="E53" s="4" t="s">
        <v>429</v>
      </c>
      <c r="F53" s="4" t="s">
        <v>41</v>
      </c>
      <c r="G53" s="7" t="str">
        <f>_xll.AtlasFormulas.AtlasFunctions.AtlasTable("PROD",DataAreaId,"T.SalesLine","%ShippingDateRequested","","","","","","","ItemId|InventTransId",$D53,$E53)</f>
        <v>7/8/2017</v>
      </c>
      <c r="H53" s="9">
        <v>-300</v>
      </c>
      <c r="I53" s="9">
        <f>_xll.AtlasFormulas.AtlasFunctions.AtlasBalance("PROD",DataAreaId,"T.SalesLine","Sum|SalesPrice|0","","","","","","","ItemId|InventTransId",$D53,$E53)</f>
        <v>2.56</v>
      </c>
      <c r="J53" s="7" t="str">
        <f>_xll.AtlasFormulas.AtlasFunctions.AtlasTable("PROD",DataAreaId,"T.SalesLine","%CurrencyCode","","","","","","","ItemId|InventTransId",$D53,$E53)</f>
        <v>EUR</v>
      </c>
      <c r="K53" s="9">
        <f>_xll.AtlasFormulas.AtlasFunctions.AtlasBalance("PROD",DataAreaId,"T.SalesLine","Sum|LineAmount|0","","","","","","","ItemId|InventTransId",$D53,$E53)</f>
        <v>768</v>
      </c>
      <c r="L53" s="6"/>
      <c r="M53" s="6"/>
    </row>
    <row r="54" spans="1:13" x14ac:dyDescent="0.25">
      <c r="A54" s="4" t="s">
        <v>248</v>
      </c>
      <c r="B54" s="7" t="str">
        <f>_xll.AtlasFormulas.AtlasFunctions.AtlasTable("PROD",DataAreaId,"T.SalesTable","%CustAccount","","","","","","","SalesId",$A54)</f>
        <v>364-000041</v>
      </c>
      <c r="C54" s="7" t="str">
        <f>_xll.AtlasFormulas.AtlasFunctions.AtlasTable("PROD",DataAreaId,"T.CustTable","%Name","","","","","","","AccountNum",$B54)</f>
        <v>Dura Vermeer Infrastructuur Noord West</v>
      </c>
      <c r="D54" s="4" t="s">
        <v>115</v>
      </c>
      <c r="E54" s="4" t="s">
        <v>428</v>
      </c>
      <c r="F54" s="4" t="s">
        <v>41</v>
      </c>
      <c r="G54" s="7" t="str">
        <f>_xll.AtlasFormulas.AtlasFunctions.AtlasTable("PROD",DataAreaId,"T.SalesLine","%ShippingDateRequested","","","","","","","ItemId|InventTransId",$D54,$E54)</f>
        <v>7/9/2017</v>
      </c>
      <c r="H54" s="9">
        <v>-525</v>
      </c>
      <c r="I54" s="9">
        <f>_xll.AtlasFormulas.AtlasFunctions.AtlasBalance("PROD",DataAreaId,"T.SalesLine","Sum|SalesPrice|0","","","","","","","ItemId|InventTransId",$D54,$E54)</f>
        <v>2.56</v>
      </c>
      <c r="J54" s="7" t="str">
        <f>_xll.AtlasFormulas.AtlasFunctions.AtlasTable("PROD",DataAreaId,"T.SalesLine","%CurrencyCode","","","","","","","ItemId|InventTransId",$D54,$E54)</f>
        <v>EUR</v>
      </c>
      <c r="K54" s="9">
        <f>_xll.AtlasFormulas.AtlasFunctions.AtlasBalance("PROD",DataAreaId,"T.SalesLine","Sum|LineAmount|0","","","","","","","ItemId|InventTransId",$D54,$E54)</f>
        <v>1344</v>
      </c>
      <c r="L54" s="6"/>
      <c r="M54" s="6"/>
    </row>
    <row r="55" spans="1:13" x14ac:dyDescent="0.25">
      <c r="A55" s="4" t="s">
        <v>1067</v>
      </c>
      <c r="B55" s="7" t="str">
        <f>_xll.AtlasFormulas.AtlasFunctions.AtlasTable("PROD",DataAreaId,"T.SalesTable","%CustAccount","","","","","","","SalesId",$A55)</f>
        <v>364-000107</v>
      </c>
      <c r="C55" s="7" t="str">
        <f>_xll.AtlasFormulas.AtlasFunctions.AtlasTable("PROD",DataAreaId,"T.CustTable","%Name","","","","","","","AccountNum",$B55)</f>
        <v>Boskalis NL B.V.</v>
      </c>
      <c r="D55" s="4" t="s">
        <v>115</v>
      </c>
      <c r="E55" s="4" t="s">
        <v>1070</v>
      </c>
      <c r="F55" s="4" t="s">
        <v>41</v>
      </c>
      <c r="G55" s="7" t="str">
        <f>_xll.AtlasFormulas.AtlasFunctions.AtlasTable("PROD",DataAreaId,"T.SalesLine","%ShippingDateRequested","","","","","","","ItemId|InventTransId",$D55,$E55)</f>
        <v>7/15/2017</v>
      </c>
      <c r="H55" s="9">
        <v>-825</v>
      </c>
      <c r="I55" s="9">
        <f>_xll.AtlasFormulas.AtlasFunctions.AtlasBalance("PROD",DataAreaId,"T.SalesLine","Sum|SalesPrice|0","","","","","","","ItemId|InventTransId",$D55,$E55)</f>
        <v>3.78</v>
      </c>
      <c r="J55" s="7" t="str">
        <f>_xll.AtlasFormulas.AtlasFunctions.AtlasTable("PROD",DataAreaId,"T.SalesLine","%CurrencyCode","","","","","","","ItemId|InventTransId",$D55,$E55)</f>
        <v>EUR</v>
      </c>
      <c r="K55" s="9">
        <f>_xll.AtlasFormulas.AtlasFunctions.AtlasBalance("PROD",DataAreaId,"T.SalesLine","Sum|LineAmount|0","","","","","","","ItemId|InventTransId",$D55,$E55)</f>
        <v>3118.5</v>
      </c>
      <c r="L55" s="6"/>
      <c r="M55" s="6"/>
    </row>
    <row r="56" spans="1:13" x14ac:dyDescent="0.25">
      <c r="A56" s="4" t="s">
        <v>1059</v>
      </c>
      <c r="B56" s="7" t="str">
        <f>_xll.AtlasFormulas.AtlasFunctions.AtlasTable("PROD",DataAreaId,"T.SalesTable","%CustAccount","","","","","","","SalesId",$A56)</f>
        <v>364-000045</v>
      </c>
      <c r="C56" s="7" t="str">
        <f>_xll.AtlasFormulas.AtlasFunctions.AtlasTable("PROD",DataAreaId,"T.CustTable","%Name","","","","","","","AccountNum",$B56)</f>
        <v>Dura Vermeer Infrastructuur Zuid West</v>
      </c>
      <c r="D56" s="4" t="s">
        <v>115</v>
      </c>
      <c r="E56" s="4" t="s">
        <v>1071</v>
      </c>
      <c r="F56" s="4" t="s">
        <v>41</v>
      </c>
      <c r="G56" s="7" t="str">
        <f>_xll.AtlasFormulas.AtlasFunctions.AtlasTable("PROD",DataAreaId,"T.SalesLine","%ShippingDateRequested","","","","","","","ItemId|InventTransId",$D56,$E56)</f>
        <v>7/3/2017</v>
      </c>
      <c r="H56" s="9">
        <v>-450</v>
      </c>
      <c r="I56" s="9">
        <f>_xll.AtlasFormulas.AtlasFunctions.AtlasBalance("PROD",DataAreaId,"T.SalesLine","Sum|SalesPrice|0","","","","","","","ItemId|InventTransId",$D56,$E56)</f>
        <v>2.56</v>
      </c>
      <c r="J56" s="7" t="str">
        <f>_xll.AtlasFormulas.AtlasFunctions.AtlasTable("PROD",DataAreaId,"T.SalesLine","%CurrencyCode","","","","","","","ItemId|InventTransId",$D56,$E56)</f>
        <v>EUR</v>
      </c>
      <c r="K56" s="9">
        <f>_xll.AtlasFormulas.AtlasFunctions.AtlasBalance("PROD",DataAreaId,"T.SalesLine","Sum|LineAmount|0","","","","","","","ItemId|InventTransId",$D56,$E56)</f>
        <v>1152</v>
      </c>
      <c r="L56" s="6"/>
      <c r="M56" s="6"/>
    </row>
    <row r="57" spans="1:13" x14ac:dyDescent="0.25">
      <c r="A57" s="4" t="s">
        <v>263</v>
      </c>
      <c r="B57" s="7" t="str">
        <f>_xll.AtlasFormulas.AtlasFunctions.AtlasTable("PROD",DataAreaId,"T.SalesTable","%CustAccount","","","","","","","SalesId",$A57)</f>
        <v>364-000061</v>
      </c>
      <c r="C57" s="7" t="str">
        <f>_xll.AtlasFormulas.AtlasFunctions.AtlasTable("PROD",DataAreaId,"T.CustTable","%Name","","","","","","","AccountNum",$B57)</f>
        <v>Heijmans Wegen B.V. Asset Management Schiphol</v>
      </c>
      <c r="D57" s="4" t="s">
        <v>116</v>
      </c>
      <c r="E57" s="4" t="s">
        <v>430</v>
      </c>
      <c r="F57" s="4" t="s">
        <v>112</v>
      </c>
      <c r="G57" s="7" t="str">
        <f>_xll.AtlasFormulas.AtlasFunctions.AtlasTable("PROD",DataAreaId,"T.SalesLine","%ShippingDateRequested","","","","","","","ItemId|InventTransId",$D57,$E57)</f>
        <v>7/8/2017</v>
      </c>
      <c r="H57" s="9">
        <v>-75</v>
      </c>
      <c r="I57" s="9">
        <f>_xll.AtlasFormulas.AtlasFunctions.AtlasBalance("PROD",DataAreaId,"T.SalesLine","Sum|SalesPrice|0","","","","","","","ItemId|InventTransId",$D57,$E57)</f>
        <v>2.85</v>
      </c>
      <c r="J57" s="7" t="str">
        <f>_xll.AtlasFormulas.AtlasFunctions.AtlasTable("PROD",DataAreaId,"T.SalesLine","%CurrencyCode","","","","","","","ItemId|InventTransId",$D57,$E57)</f>
        <v>EUR</v>
      </c>
      <c r="K57" s="9">
        <f>_xll.AtlasFormulas.AtlasFunctions.AtlasBalance("PROD",DataAreaId,"T.SalesLine","Sum|LineAmount|0","","","","","","","ItemId|InventTransId",$D57,$E57)</f>
        <v>213.75</v>
      </c>
      <c r="L57" s="6"/>
      <c r="M57" s="6"/>
    </row>
    <row r="58" spans="1:13" x14ac:dyDescent="0.25">
      <c r="A58" s="4" t="s">
        <v>1072</v>
      </c>
      <c r="B58" s="7" t="str">
        <f>_xll.AtlasFormulas.AtlasFunctions.AtlasTable("PROD",DataAreaId,"T.SalesTable","%CustAccount","","","","","","","SalesId",$A58)</f>
        <v>364-000055</v>
      </c>
      <c r="C58" s="7" t="str">
        <f>_xll.AtlasFormulas.AtlasFunctions.AtlasTable("PROD",DataAreaId,"T.CustTable","%Name","","","","","","","AccountNum",$B58)</f>
        <v>Aannemingsmaatschappij van Gelder B.V.</v>
      </c>
      <c r="D58" s="4" t="s">
        <v>116</v>
      </c>
      <c r="E58" s="4" t="s">
        <v>1073</v>
      </c>
      <c r="F58" s="4" t="s">
        <v>112</v>
      </c>
      <c r="G58" s="7" t="str">
        <f>_xll.AtlasFormulas.AtlasFunctions.AtlasTable("PROD",DataAreaId,"T.SalesLine","%ShippingDateRequested","","","","","","","ItemId|InventTransId",$D58,$E58)</f>
        <v>6/26/2017</v>
      </c>
      <c r="H58" s="9">
        <v>-1050</v>
      </c>
      <c r="I58" s="9">
        <f>_xll.AtlasFormulas.AtlasFunctions.AtlasBalance("PROD",DataAreaId,"T.SalesLine","Sum|SalesPrice|0","","","","","","","ItemId|InventTransId",$D58,$E58)</f>
        <v>2.7</v>
      </c>
      <c r="J58" s="7" t="str">
        <f>_xll.AtlasFormulas.AtlasFunctions.AtlasTable("PROD",DataAreaId,"T.SalesLine","%CurrencyCode","","","","","","","ItemId|InventTransId",$D58,$E58)</f>
        <v>EUR</v>
      </c>
      <c r="K58" s="9">
        <f>_xll.AtlasFormulas.AtlasFunctions.AtlasBalance("PROD",DataAreaId,"T.SalesLine","Sum|LineAmount|0","","","","","","","ItemId|InventTransId",$D58,$E58)</f>
        <v>2835</v>
      </c>
      <c r="L58" s="6"/>
      <c r="M58" s="6"/>
    </row>
    <row r="59" spans="1:13" x14ac:dyDescent="0.25">
      <c r="A59" s="4" t="s">
        <v>1074</v>
      </c>
      <c r="B59" s="7" t="str">
        <f>_xll.AtlasFormulas.AtlasFunctions.AtlasTable("PROD",DataAreaId,"T.SalesTable","%CustAccount","","","","","","","SalesId",$A59)</f>
        <v>364-000055</v>
      </c>
      <c r="C59" s="7" t="str">
        <f>_xll.AtlasFormulas.AtlasFunctions.AtlasTable("PROD",DataAreaId,"T.CustTable","%Name","","","","","","","AccountNum",$B59)</f>
        <v>Aannemingsmaatschappij van Gelder B.V.</v>
      </c>
      <c r="D59" s="4" t="s">
        <v>116</v>
      </c>
      <c r="E59" s="4" t="s">
        <v>1075</v>
      </c>
      <c r="F59" s="4" t="s">
        <v>112</v>
      </c>
      <c r="G59" s="7" t="str">
        <f>_xll.AtlasFormulas.AtlasFunctions.AtlasTable("PROD",DataAreaId,"T.SalesLine","%ShippingDateRequested","","","","","","","ItemId|InventTransId",$D59,$E59)</f>
        <v>7/10/2017</v>
      </c>
      <c r="H59" s="9">
        <v>-1800</v>
      </c>
      <c r="I59" s="9">
        <f>_xll.AtlasFormulas.AtlasFunctions.AtlasBalance("PROD",DataAreaId,"T.SalesLine","Sum|SalesPrice|0","","","","","","","ItemId|InventTransId",$D59,$E59)</f>
        <v>2.95</v>
      </c>
      <c r="J59" s="7" t="str">
        <f>_xll.AtlasFormulas.AtlasFunctions.AtlasTable("PROD",DataAreaId,"T.SalesLine","%CurrencyCode","","","","","","","ItemId|InventTransId",$D59,$E59)</f>
        <v>EUR</v>
      </c>
      <c r="K59" s="9">
        <f>_xll.AtlasFormulas.AtlasFunctions.AtlasBalance("PROD",DataAreaId,"T.SalesLine","Sum|LineAmount|0","","","","","","","ItemId|InventTransId",$D59,$E59)</f>
        <v>5310</v>
      </c>
      <c r="L59" s="6"/>
      <c r="M59" s="6"/>
    </row>
    <row r="60" spans="1:13" x14ac:dyDescent="0.25">
      <c r="A60" s="4" t="s">
        <v>256</v>
      </c>
      <c r="B60" s="7" t="str">
        <f>_xll.AtlasFormulas.AtlasFunctions.AtlasTable("PROD",DataAreaId,"T.SalesTable","%CustAccount","","","","","","","SalesId",$A60)</f>
        <v>364-000099</v>
      </c>
      <c r="C60" s="7" t="str">
        <f>_xll.AtlasFormulas.AtlasFunctions.AtlasTable("PROD",DataAreaId,"T.CustTable","%Name","","","","","","","AccountNum",$B60)</f>
        <v>KWS Infra Zwijndrecht</v>
      </c>
      <c r="D60" s="4" t="s">
        <v>117</v>
      </c>
      <c r="E60" s="4" t="s">
        <v>441</v>
      </c>
      <c r="F60" s="4" t="s">
        <v>114</v>
      </c>
      <c r="G60" s="7" t="str">
        <f>_xll.AtlasFormulas.AtlasFunctions.AtlasTable("PROD",DataAreaId,"T.SalesLine","%ShippingDateRequested","","","","","","","ItemId|InventTransId",$D60,$E60)</f>
        <v>7/6/2017</v>
      </c>
      <c r="H60" s="9">
        <v>-375</v>
      </c>
      <c r="I60" s="9">
        <f>_xll.AtlasFormulas.AtlasFunctions.AtlasBalance("PROD",DataAreaId,"T.SalesLine","Sum|SalesPrice|0","","","","","","","ItemId|InventTransId",$D60,$E60)</f>
        <v>2.82</v>
      </c>
      <c r="J60" s="7" t="str">
        <f>_xll.AtlasFormulas.AtlasFunctions.AtlasTable("PROD",DataAreaId,"T.SalesLine","%CurrencyCode","","","","","","","ItemId|InventTransId",$D60,$E60)</f>
        <v>EUR</v>
      </c>
      <c r="K60" s="9">
        <f>_xll.AtlasFormulas.AtlasFunctions.AtlasBalance("PROD",DataAreaId,"T.SalesLine","Sum|LineAmount|0","","","","","","","ItemId|InventTransId",$D60,$E60)</f>
        <v>1057.5</v>
      </c>
      <c r="L60" s="6"/>
      <c r="M60" s="6"/>
    </row>
    <row r="61" spans="1:13" x14ac:dyDescent="0.25">
      <c r="A61" s="4" t="s">
        <v>260</v>
      </c>
      <c r="B61" s="7" t="str">
        <f>_xll.AtlasFormulas.AtlasFunctions.AtlasTable("PROD",DataAreaId,"T.SalesTable","%CustAccount","","","","","","","SalesId",$A61)</f>
        <v>364-000099</v>
      </c>
      <c r="C61" s="7" t="str">
        <f>_xll.AtlasFormulas.AtlasFunctions.AtlasTable("PROD",DataAreaId,"T.CustTable","%Name","","","","","","","AccountNum",$B61)</f>
        <v>KWS Infra Zwijndrecht</v>
      </c>
      <c r="D61" s="4" t="s">
        <v>117</v>
      </c>
      <c r="E61" s="4" t="s">
        <v>442</v>
      </c>
      <c r="F61" s="4" t="s">
        <v>114</v>
      </c>
      <c r="G61" s="7" t="str">
        <f>_xll.AtlasFormulas.AtlasFunctions.AtlasTable("PROD",DataAreaId,"T.SalesLine","%ShippingDateRequested","","","","","","","ItemId|InventTransId",$D61,$E61)</f>
        <v>7/13/2017</v>
      </c>
      <c r="H61" s="9">
        <v>-375</v>
      </c>
      <c r="I61" s="9">
        <f>_xll.AtlasFormulas.AtlasFunctions.AtlasBalance("PROD",DataAreaId,"T.SalesLine","Sum|SalesPrice|0","","","","","","","ItemId|InventTransId",$D61,$E61)</f>
        <v>2.82</v>
      </c>
      <c r="J61" s="7" t="str">
        <f>_xll.AtlasFormulas.AtlasFunctions.AtlasTable("PROD",DataAreaId,"T.SalesLine","%CurrencyCode","","","","","","","ItemId|InventTransId",$D61,$E61)</f>
        <v>EUR</v>
      </c>
      <c r="K61" s="9">
        <f>_xll.AtlasFormulas.AtlasFunctions.AtlasBalance("PROD",DataAreaId,"T.SalesLine","Sum|LineAmount|0","","","","","","","ItemId|InventTransId",$D61,$E61)</f>
        <v>1057.5</v>
      </c>
      <c r="L61" s="6"/>
      <c r="M61" s="6"/>
    </row>
    <row r="62" spans="1:13" x14ac:dyDescent="0.25">
      <c r="A62" s="4" t="s">
        <v>1067</v>
      </c>
      <c r="B62" s="7" t="str">
        <f>_xll.AtlasFormulas.AtlasFunctions.AtlasTable("PROD",DataAreaId,"T.SalesTable","%CustAccount","","","","","","","SalesId",$A62)</f>
        <v>364-000107</v>
      </c>
      <c r="C62" s="7" t="str">
        <f>_xll.AtlasFormulas.AtlasFunctions.AtlasTable("PROD",DataAreaId,"T.CustTable","%Name","","","","","","","AccountNum",$B62)</f>
        <v>Boskalis NL B.V.</v>
      </c>
      <c r="D62" s="4" t="s">
        <v>49</v>
      </c>
      <c r="E62" s="4" t="s">
        <v>1076</v>
      </c>
      <c r="F62" s="4" t="s">
        <v>41</v>
      </c>
      <c r="G62" s="7" t="str">
        <f>_xll.AtlasFormulas.AtlasFunctions.AtlasTable("PROD",DataAreaId,"T.SalesLine","%ShippingDateRequested","","","","","","","ItemId|InventTransId",$D62,$E62)</f>
        <v>7/15/2017</v>
      </c>
      <c r="H62" s="9">
        <v>-6240</v>
      </c>
      <c r="I62" s="9">
        <f>_xll.AtlasFormulas.AtlasFunctions.AtlasBalance("PROD",DataAreaId,"T.SalesLine","Sum|SalesPrice|0","","","","","","","ItemId|InventTransId",$D62,$E62)</f>
        <v>3.78</v>
      </c>
      <c r="J62" s="7" t="str">
        <f>_xll.AtlasFormulas.AtlasFunctions.AtlasTable("PROD",DataAreaId,"T.SalesLine","%CurrencyCode","","","","","","","ItemId|InventTransId",$D62,$E62)</f>
        <v>EUR</v>
      </c>
      <c r="K62" s="9">
        <f>_xll.AtlasFormulas.AtlasFunctions.AtlasBalance("PROD",DataAreaId,"T.SalesLine","Sum|LineAmount|0","","","","","","","ItemId|InventTransId",$D62,$E62)</f>
        <v>23587.200000000001</v>
      </c>
      <c r="L62" s="6"/>
      <c r="M62" s="6"/>
    </row>
    <row r="63" spans="1:13" x14ac:dyDescent="0.25">
      <c r="A63" s="4" t="s">
        <v>1057</v>
      </c>
      <c r="B63" s="7" t="str">
        <f>_xll.AtlasFormulas.AtlasFunctions.AtlasTable("PROD",DataAreaId,"T.SalesTable","%CustAccount","","","","","","","SalesId",$A63)</f>
        <v>364-000045</v>
      </c>
      <c r="C63" s="7" t="str">
        <f>_xll.AtlasFormulas.AtlasFunctions.AtlasTable("PROD",DataAreaId,"T.CustTable","%Name","","","","","","","AccountNum",$B63)</f>
        <v>Dura Vermeer Infrastructuur Zuid West</v>
      </c>
      <c r="D63" s="4" t="s">
        <v>49</v>
      </c>
      <c r="E63" s="4" t="s">
        <v>1077</v>
      </c>
      <c r="F63" s="4" t="s">
        <v>41</v>
      </c>
      <c r="G63" s="7" t="str">
        <f>_xll.AtlasFormulas.AtlasFunctions.AtlasTable("PROD",DataAreaId,"T.SalesLine","%ShippingDateRequested","","","","","","","ItemId|InventTransId",$D63,$E63)</f>
        <v>7/4/2017</v>
      </c>
      <c r="H63" s="9">
        <v>-2340</v>
      </c>
      <c r="I63" s="9">
        <f>_xll.AtlasFormulas.AtlasFunctions.AtlasBalance("PROD",DataAreaId,"T.SalesLine","Sum|SalesPrice|0","","","","","","","ItemId|InventTransId",$D63,$E63)</f>
        <v>2.5099999999999998</v>
      </c>
      <c r="J63" s="7" t="str">
        <f>_xll.AtlasFormulas.AtlasFunctions.AtlasTable("PROD",DataAreaId,"T.SalesLine","%CurrencyCode","","","","","","","ItemId|InventTransId",$D63,$E63)</f>
        <v>EUR</v>
      </c>
      <c r="K63" s="9">
        <f>_xll.AtlasFormulas.AtlasFunctions.AtlasBalance("PROD",DataAreaId,"T.SalesLine","Sum|LineAmount|0","","","","","","","ItemId|InventTransId",$D63,$E63)</f>
        <v>5873.4</v>
      </c>
      <c r="L63" s="6"/>
      <c r="M63" s="6"/>
    </row>
    <row r="64" spans="1:13" x14ac:dyDescent="0.25">
      <c r="A64" s="4" t="s">
        <v>1059</v>
      </c>
      <c r="B64" s="7" t="str">
        <f>_xll.AtlasFormulas.AtlasFunctions.AtlasTable("PROD",DataAreaId,"T.SalesTable","%CustAccount","","","","","","","SalesId",$A64)</f>
        <v>364-000045</v>
      </c>
      <c r="C64" s="7" t="str">
        <f>_xll.AtlasFormulas.AtlasFunctions.AtlasTable("PROD",DataAreaId,"T.CustTable","%Name","","","","","","","AccountNum",$B64)</f>
        <v>Dura Vermeer Infrastructuur Zuid West</v>
      </c>
      <c r="D64" s="4" t="s">
        <v>49</v>
      </c>
      <c r="E64" s="4" t="s">
        <v>1078</v>
      </c>
      <c r="F64" s="4" t="s">
        <v>41</v>
      </c>
      <c r="G64" s="7" t="str">
        <f>_xll.AtlasFormulas.AtlasFunctions.AtlasTable("PROD",DataAreaId,"T.SalesLine","%ShippingDateRequested","","","","","","","ItemId|InventTransId",$D64,$E64)</f>
        <v>7/3/2017</v>
      </c>
      <c r="H64" s="9">
        <v>-682.5</v>
      </c>
      <c r="I64" s="9">
        <f>_xll.AtlasFormulas.AtlasFunctions.AtlasBalance("PROD",DataAreaId,"T.SalesLine","Sum|SalesPrice|0","","","","","","","ItemId|InventTransId",$D64,$E64)</f>
        <v>2.56</v>
      </c>
      <c r="J64" s="7" t="str">
        <f>_xll.AtlasFormulas.AtlasFunctions.AtlasTable("PROD",DataAreaId,"T.SalesLine","%CurrencyCode","","","","","","","ItemId|InventTransId",$D64,$E64)</f>
        <v>EUR</v>
      </c>
      <c r="K64" s="9">
        <f>_xll.AtlasFormulas.AtlasFunctions.AtlasBalance("PROD",DataAreaId,"T.SalesLine","Sum|LineAmount|0","","","","","","","ItemId|InventTransId",$D64,$E64)</f>
        <v>1747.2</v>
      </c>
      <c r="L64" s="6"/>
      <c r="M64" s="6"/>
    </row>
    <row r="65" spans="1:13" x14ac:dyDescent="0.25">
      <c r="A65" s="4" t="s">
        <v>263</v>
      </c>
      <c r="B65" s="7" t="str">
        <f>_xll.AtlasFormulas.AtlasFunctions.AtlasTable("PROD",DataAreaId,"T.SalesTable","%CustAccount","","","","","","","SalesId",$A65)</f>
        <v>364-000061</v>
      </c>
      <c r="C65" s="7" t="str">
        <f>_xll.AtlasFormulas.AtlasFunctions.AtlasTable("PROD",DataAreaId,"T.CustTable","%Name","","","","","","","AccountNum",$B65)</f>
        <v>Heijmans Wegen B.V. Asset Management Schiphol</v>
      </c>
      <c r="D65" s="4" t="s">
        <v>119</v>
      </c>
      <c r="E65" s="4" t="s">
        <v>447</v>
      </c>
      <c r="F65" s="4" t="s">
        <v>112</v>
      </c>
      <c r="G65" s="7" t="str">
        <f>_xll.AtlasFormulas.AtlasFunctions.AtlasTable("PROD",DataAreaId,"T.SalesLine","%ShippingDateRequested","","","","","","","ItemId|InventTransId",$D65,$E65)</f>
        <v>7/8/2017</v>
      </c>
      <c r="H65" s="9">
        <v>-195</v>
      </c>
      <c r="I65" s="9">
        <f>_xll.AtlasFormulas.AtlasFunctions.AtlasBalance("PROD",DataAreaId,"T.SalesLine","Sum|SalesPrice|0","","","","","","","ItemId|InventTransId",$D65,$E65)</f>
        <v>2.85</v>
      </c>
      <c r="J65" s="7" t="str">
        <f>_xll.AtlasFormulas.AtlasFunctions.AtlasTable("PROD",DataAreaId,"T.SalesLine","%CurrencyCode","","","","","","","ItemId|InventTransId",$D65,$E65)</f>
        <v>EUR</v>
      </c>
      <c r="K65" s="9">
        <f>_xll.AtlasFormulas.AtlasFunctions.AtlasBalance("PROD",DataAreaId,"T.SalesLine","Sum|LineAmount|0","","","","","","","ItemId|InventTransId",$D65,$E65)</f>
        <v>555.75</v>
      </c>
      <c r="L65" s="6"/>
      <c r="M65" s="6"/>
    </row>
    <row r="66" spans="1:13" x14ac:dyDescent="0.25">
      <c r="A66" s="4" t="s">
        <v>256</v>
      </c>
      <c r="B66" s="7" t="str">
        <f>_xll.AtlasFormulas.AtlasFunctions.AtlasTable("PROD",DataAreaId,"T.SalesTable","%CustAccount","","","","","","","SalesId",$A66)</f>
        <v>364-000099</v>
      </c>
      <c r="C66" s="7" t="str">
        <f>_xll.AtlasFormulas.AtlasFunctions.AtlasTable("PROD",DataAreaId,"T.CustTable","%Name","","","","","","","AccountNum",$B66)</f>
        <v>KWS Infra Zwijndrecht</v>
      </c>
      <c r="D66" s="4" t="s">
        <v>122</v>
      </c>
      <c r="E66" s="4" t="s">
        <v>466</v>
      </c>
      <c r="F66" s="4" t="s">
        <v>123</v>
      </c>
      <c r="G66" s="7" t="str">
        <f>_xll.AtlasFormulas.AtlasFunctions.AtlasTable("PROD",DataAreaId,"T.SalesLine","%ShippingDateRequested","","","","","","","ItemId|InventTransId",$D66,$E66)</f>
        <v>7/6/2017</v>
      </c>
      <c r="H66" s="9">
        <v>-5070</v>
      </c>
      <c r="I66" s="9">
        <f>_xll.AtlasFormulas.AtlasFunctions.AtlasBalance("PROD",DataAreaId,"T.SalesLine","Sum|SalesPrice|0","","","","","","","ItemId|InventTransId",$D66,$E66)</f>
        <v>2.82</v>
      </c>
      <c r="J66" s="7" t="str">
        <f>_xll.AtlasFormulas.AtlasFunctions.AtlasTable("PROD",DataAreaId,"T.SalesLine","%CurrencyCode","","","","","","","ItemId|InventTransId",$D66,$E66)</f>
        <v>EUR</v>
      </c>
      <c r="K66" s="9">
        <f>_xll.AtlasFormulas.AtlasFunctions.AtlasBalance("PROD",DataAreaId,"T.SalesLine","Sum|LineAmount|0","","","","","","","ItemId|InventTransId",$D66,$E66)</f>
        <v>14297.4</v>
      </c>
      <c r="L66" s="6"/>
      <c r="M66" s="6"/>
    </row>
    <row r="67" spans="1:13" x14ac:dyDescent="0.25">
      <c r="A67" s="4" t="s">
        <v>260</v>
      </c>
      <c r="B67" s="7" t="str">
        <f>_xll.AtlasFormulas.AtlasFunctions.AtlasTable("PROD",DataAreaId,"T.SalesTable","%CustAccount","","","","","","","SalesId",$A67)</f>
        <v>364-000099</v>
      </c>
      <c r="C67" s="7" t="str">
        <f>_xll.AtlasFormulas.AtlasFunctions.AtlasTable("PROD",DataAreaId,"T.CustTable","%Name","","","","","","","AccountNum",$B67)</f>
        <v>KWS Infra Zwijndrecht</v>
      </c>
      <c r="D67" s="4" t="s">
        <v>122</v>
      </c>
      <c r="E67" s="4" t="s">
        <v>465</v>
      </c>
      <c r="F67" s="4" t="s">
        <v>123</v>
      </c>
      <c r="G67" s="7" t="str">
        <f>_xll.AtlasFormulas.AtlasFunctions.AtlasTable("PROD",DataAreaId,"T.SalesLine","%ShippingDateRequested","","","","","","","ItemId|InventTransId",$D67,$E67)</f>
        <v>7/13/2017</v>
      </c>
      <c r="H67" s="9">
        <v>-5070</v>
      </c>
      <c r="I67" s="9">
        <f>_xll.AtlasFormulas.AtlasFunctions.AtlasBalance("PROD",DataAreaId,"T.SalesLine","Sum|SalesPrice|0","","","","","","","ItemId|InventTransId",$D67,$E67)</f>
        <v>2.82</v>
      </c>
      <c r="J67" s="7" t="str">
        <f>_xll.AtlasFormulas.AtlasFunctions.AtlasTable("PROD",DataAreaId,"T.SalesLine","%CurrencyCode","","","","","","","ItemId|InventTransId",$D67,$E67)</f>
        <v>EUR</v>
      </c>
      <c r="K67" s="9">
        <f>_xll.AtlasFormulas.AtlasFunctions.AtlasBalance("PROD",DataAreaId,"T.SalesLine","Sum|LineAmount|0","","","","","","","ItemId|InventTransId",$D67,$E67)</f>
        <v>14297.4</v>
      </c>
      <c r="L67" s="6"/>
      <c r="M67" s="6"/>
    </row>
    <row r="68" spans="1:13" x14ac:dyDescent="0.25">
      <c r="A68" s="4" t="s">
        <v>1055</v>
      </c>
      <c r="B68" s="7" t="str">
        <f>_xll.AtlasFormulas.AtlasFunctions.AtlasTable("PROD",DataAreaId,"T.SalesTable","%CustAccount","","","","","","","SalesId",$A68)</f>
        <v>364-000002</v>
      </c>
      <c r="C68" s="7" t="str">
        <f>_xll.AtlasFormulas.AtlasFunctions.AtlasTable("PROD",DataAreaId,"T.CustTable","%Name","","","","","","","AccountNum",$B68)</f>
        <v>Aannemingsbedrijf De Jong en Zoon Beesd B.V.</v>
      </c>
      <c r="D68" s="4" t="s">
        <v>122</v>
      </c>
      <c r="E68" s="4" t="s">
        <v>1079</v>
      </c>
      <c r="F68" s="4" t="s">
        <v>123</v>
      </c>
      <c r="G68" s="7" t="str">
        <f>_xll.AtlasFormulas.AtlasFunctions.AtlasTable("PROD",DataAreaId,"T.SalesLine","%ShippingDateRequested","","","","","","","ItemId|InventTransId",$D68,$E68)</f>
        <v>6/28/2017</v>
      </c>
      <c r="H68" s="9">
        <v>-3120</v>
      </c>
      <c r="I68" s="9">
        <f>_xll.AtlasFormulas.AtlasFunctions.AtlasBalance("PROD",DataAreaId,"T.SalesLine","Sum|SalesPrice|0","","","","","","","ItemId|InventTransId",$D68,$E68)</f>
        <v>2.5499999999999998</v>
      </c>
      <c r="J68" s="7" t="str">
        <f>_xll.AtlasFormulas.AtlasFunctions.AtlasTable("PROD",DataAreaId,"T.SalesLine","%CurrencyCode","","","","","","","ItemId|InventTransId",$D68,$E68)</f>
        <v>EUR</v>
      </c>
      <c r="K68" s="9">
        <f>_xll.AtlasFormulas.AtlasFunctions.AtlasBalance("PROD",DataAreaId,"T.SalesLine","Sum|LineAmount|0","","","","","","","ItemId|InventTransId",$D68,$E68)</f>
        <v>7956</v>
      </c>
      <c r="L68" s="6"/>
      <c r="M68" s="6"/>
    </row>
    <row r="69" spans="1:13" x14ac:dyDescent="0.25">
      <c r="A69" s="4" t="s">
        <v>1080</v>
      </c>
      <c r="B69" s="7" t="str">
        <f>_xll.AtlasFormulas.AtlasFunctions.AtlasTable("PROD",DataAreaId,"T.SalesTable","%CustAccount","","","","","","","SalesId",$A69)</f>
        <v>364-000159</v>
      </c>
      <c r="C69" s="7" t="str">
        <f>_xll.AtlasFormulas.AtlasFunctions.AtlasTable("PROD",DataAreaId,"T.CustTable","%Name","","","","","","","AccountNum",$B69)</f>
        <v>QuakeShield B.V.</v>
      </c>
      <c r="D69" s="4" t="s">
        <v>136</v>
      </c>
      <c r="E69" s="4" t="s">
        <v>1081</v>
      </c>
      <c r="F69" s="4" t="s">
        <v>137</v>
      </c>
      <c r="G69" s="7" t="str">
        <f>_xll.AtlasFormulas.AtlasFunctions.AtlasTable("PROD",DataAreaId,"T.SalesLine","%ShippingDateRequested","","","","","","","ItemId|InventTransId",$D69,$E69)</f>
        <v>6/28/2017</v>
      </c>
      <c r="H69" s="9">
        <v>-100</v>
      </c>
      <c r="I69" s="9">
        <f>_xll.AtlasFormulas.AtlasFunctions.AtlasBalance("PROD",DataAreaId,"T.SalesLine","Sum|SalesPrice|0","","","","","","","ItemId|InventTransId",$D69,$E69)</f>
        <v>9.52</v>
      </c>
      <c r="J69" s="7" t="str">
        <f>_xll.AtlasFormulas.AtlasFunctions.AtlasTable("PROD",DataAreaId,"T.SalesLine","%CurrencyCode","","","","","","","ItemId|InventTransId",$D69,$E69)</f>
        <v>EUR</v>
      </c>
      <c r="K69" s="9">
        <f>_xll.AtlasFormulas.AtlasFunctions.AtlasBalance("PROD",DataAreaId,"T.SalesLine","Sum|LineAmount|0","","","","","","","ItemId|InventTransId",$D69,$E69)</f>
        <v>952</v>
      </c>
      <c r="L69" s="6"/>
      <c r="M69" s="6"/>
    </row>
    <row r="70" spans="1:13" x14ac:dyDescent="0.25">
      <c r="A70" s="4" t="s">
        <v>524</v>
      </c>
      <c r="B70" s="7" t="str">
        <f>_xll.AtlasFormulas.AtlasFunctions.AtlasTable("PROD",DataAreaId,"T.SalesTable","%CustAccount","","","","","","","SalesId",$A70)</f>
        <v>364-000015</v>
      </c>
      <c r="C70" s="7" t="str">
        <f>_xll.AtlasFormulas.AtlasFunctions.AtlasTable("PROD",DataAreaId,"T.CustTable","%Name","","","","","","","AccountNum",$B70)</f>
        <v>Vogel B.V.</v>
      </c>
      <c r="D70" s="4" t="s">
        <v>140</v>
      </c>
      <c r="E70" s="4" t="s">
        <v>525</v>
      </c>
      <c r="F70" s="4" t="s">
        <v>141</v>
      </c>
      <c r="G70" s="7" t="str">
        <f>_xll.AtlasFormulas.AtlasFunctions.AtlasTable("PROD",DataAreaId,"T.SalesLine","%ShippingDateRequested","","","","","","","ItemId|InventTransId",$D70,$E70)</f>
        <v>5/25/2017</v>
      </c>
      <c r="H70" s="9">
        <v>-14.6</v>
      </c>
      <c r="I70" s="9">
        <f>_xll.AtlasFormulas.AtlasFunctions.AtlasBalance("PROD",DataAreaId,"T.SalesLine","Sum|SalesPrice|0","","","","","","","ItemId|InventTransId",$D70,$E70)</f>
        <v>0</v>
      </c>
      <c r="J70" s="7" t="str">
        <f>_xll.AtlasFormulas.AtlasFunctions.AtlasTable("PROD",DataAreaId,"T.SalesLine","%CurrencyCode","","","","","","","ItemId|InventTransId",$D70,$E70)</f>
        <v>EUR</v>
      </c>
      <c r="K70" s="9">
        <f>_xll.AtlasFormulas.AtlasFunctions.AtlasBalance("PROD",DataAreaId,"T.SalesLine","Sum|LineAmount|0","","","","","","","ItemId|InventTransId",$D70,$E70)</f>
        <v>0</v>
      </c>
      <c r="L70" s="6"/>
      <c r="M70" s="6"/>
    </row>
    <row r="71" spans="1:13" x14ac:dyDescent="0.25">
      <c r="A71" s="4" t="s">
        <v>1082</v>
      </c>
      <c r="B71" s="7" t="str">
        <f>_xll.AtlasFormulas.AtlasFunctions.AtlasTable("PROD",DataAreaId,"T.SalesTable","%CustAccount","","","","","","","SalesId",$A71)</f>
        <v>364-000015</v>
      </c>
      <c r="C71" s="7" t="str">
        <f>_xll.AtlasFormulas.AtlasFunctions.AtlasTable("PROD",DataAreaId,"T.CustTable","%Name","","","","","","","AccountNum",$B71)</f>
        <v>Vogel B.V.</v>
      </c>
      <c r="D71" s="4" t="s">
        <v>142</v>
      </c>
      <c r="E71" s="4" t="s">
        <v>1083</v>
      </c>
      <c r="F71" s="4" t="s">
        <v>143</v>
      </c>
      <c r="G71" s="7" t="str">
        <f>_xll.AtlasFormulas.AtlasFunctions.AtlasTable("PROD",DataAreaId,"T.SalesLine","%ShippingDateRequested","","","","","","","ItemId|InventTransId",$D71,$E71)</f>
        <v>6/29/2017</v>
      </c>
      <c r="H71" s="9">
        <v>-240</v>
      </c>
      <c r="I71" s="9">
        <f>_xll.AtlasFormulas.AtlasFunctions.AtlasBalance("PROD",DataAreaId,"T.SalesLine","Sum|SalesPrice|0","","","","","","","ItemId|InventTransId",$D71,$E71)</f>
        <v>15.75</v>
      </c>
      <c r="J71" s="7" t="str">
        <f>_xll.AtlasFormulas.AtlasFunctions.AtlasTable("PROD",DataAreaId,"T.SalesLine","%CurrencyCode","","","","","","","ItemId|InventTransId",$D71,$E71)</f>
        <v>EUR</v>
      </c>
      <c r="K71" s="9">
        <f>_xll.AtlasFormulas.AtlasFunctions.AtlasBalance("PROD",DataAreaId,"T.SalesLine","Sum|LineAmount|0","","","","","","","ItemId|InventTransId",$D71,$E71)</f>
        <v>3780</v>
      </c>
      <c r="L71" s="6"/>
      <c r="M71" s="6"/>
    </row>
    <row r="72" spans="1:13" x14ac:dyDescent="0.25">
      <c r="A72" s="4" t="s">
        <v>1084</v>
      </c>
      <c r="B72" s="7" t="str">
        <f>_xll.AtlasFormulas.AtlasFunctions.AtlasTable("PROD",DataAreaId,"T.SalesTable","%CustAccount","","","","","","","SalesId",$A72)</f>
        <v>364-000015</v>
      </c>
      <c r="C72" s="7" t="str">
        <f>_xll.AtlasFormulas.AtlasFunctions.AtlasTable("PROD",DataAreaId,"T.CustTable","%Name","","","","","","","AccountNum",$B72)</f>
        <v>Vogel B.V.</v>
      </c>
      <c r="D72" s="4" t="s">
        <v>151</v>
      </c>
      <c r="E72" s="4" t="s">
        <v>1085</v>
      </c>
      <c r="F72" s="4" t="s">
        <v>152</v>
      </c>
      <c r="G72" s="7" t="str">
        <f>_xll.AtlasFormulas.AtlasFunctions.AtlasTable("PROD",DataAreaId,"T.SalesLine","%ShippingDateRequested","","","","","","","ItemId|InventTransId",$D72,$E72)</f>
        <v>6/28/2017</v>
      </c>
      <c r="H72" s="9">
        <v>-42</v>
      </c>
      <c r="I72" s="9">
        <f>_xll.AtlasFormulas.AtlasFunctions.AtlasBalance("PROD",DataAreaId,"T.SalesLine","Sum|SalesPrice|0","","","","","","","ItemId|InventTransId",$D72,$E72)</f>
        <v>31.25</v>
      </c>
      <c r="J72" s="7" t="str">
        <f>_xll.AtlasFormulas.AtlasFunctions.AtlasTable("PROD",DataAreaId,"T.SalesLine","%CurrencyCode","","","","","","","ItemId|InventTransId",$D72,$E72)</f>
        <v>EUR</v>
      </c>
      <c r="K72" s="9">
        <f>_xll.AtlasFormulas.AtlasFunctions.AtlasBalance("PROD",DataAreaId,"T.SalesLine","Sum|LineAmount|0","","","","","","","ItemId|InventTransId",$D72,$E72)</f>
        <v>1312.5</v>
      </c>
      <c r="L72" s="6"/>
      <c r="M72" s="6"/>
    </row>
    <row r="73" spans="1:13" x14ac:dyDescent="0.25">
      <c r="A73" s="4" t="s">
        <v>1072</v>
      </c>
      <c r="B73" s="7" t="str">
        <f>_xll.AtlasFormulas.AtlasFunctions.AtlasTable("PROD",DataAreaId,"T.SalesTable","%CustAccount","","","","","","","SalesId",$A73)</f>
        <v>364-000055</v>
      </c>
      <c r="C73" s="7" t="str">
        <f>_xll.AtlasFormulas.AtlasFunctions.AtlasTable("PROD",DataAreaId,"T.CustTable","%Name","","","","","","","AccountNum",$B73)</f>
        <v>Aannemingsmaatschappij van Gelder B.V.</v>
      </c>
      <c r="D73" s="4" t="s">
        <v>15</v>
      </c>
      <c r="E73" s="4" t="s">
        <v>1086</v>
      </c>
      <c r="F73" s="4" t="s">
        <v>16</v>
      </c>
      <c r="G73" s="7" t="str">
        <f>_xll.AtlasFormulas.AtlasFunctions.AtlasTable("PROD",DataAreaId,"T.SalesLine","%ShippingDateRequested","","","","","","","ItemId|InventTransId",$D73,$E73)</f>
        <v>6/26/2017</v>
      </c>
      <c r="H73" s="9">
        <v>-1</v>
      </c>
      <c r="I73" s="9">
        <f>_xll.AtlasFormulas.AtlasFunctions.AtlasBalance("PROD",DataAreaId,"T.SalesLine","Sum|SalesPrice|0","","","","","","","ItemId|InventTransId",$D73,$E73)</f>
        <v>175</v>
      </c>
      <c r="J73" s="7" t="str">
        <f>_xll.AtlasFormulas.AtlasFunctions.AtlasTable("PROD",DataAreaId,"T.SalesLine","%CurrencyCode","","","","","","","ItemId|InventTransId",$D73,$E73)</f>
        <v>EUR</v>
      </c>
      <c r="K73" s="9">
        <f>_xll.AtlasFormulas.AtlasFunctions.AtlasBalance("PROD",DataAreaId,"T.SalesLine","Sum|LineAmount|0","","","","","","","ItemId|InventTransId",$D73,$E73)</f>
        <v>175</v>
      </c>
      <c r="L73" s="6"/>
      <c r="M73" s="6"/>
    </row>
    <row r="74" spans="1:13" x14ac:dyDescent="0.25">
      <c r="A74" s="4" t="s">
        <v>1080</v>
      </c>
      <c r="B74" s="7" t="str">
        <f>_xll.AtlasFormulas.AtlasFunctions.AtlasTable("PROD",DataAreaId,"T.SalesTable","%CustAccount","","","","","","","SalesId",$A74)</f>
        <v>364-000159</v>
      </c>
      <c r="C74" s="7" t="str">
        <f>_xll.AtlasFormulas.AtlasFunctions.AtlasTable("PROD",DataAreaId,"T.CustTable","%Name","","","","","","","AccountNum",$B74)</f>
        <v>QuakeShield B.V.</v>
      </c>
      <c r="D74" s="4" t="s">
        <v>15</v>
      </c>
      <c r="E74" s="4" t="s">
        <v>1087</v>
      </c>
      <c r="F74" s="4" t="s">
        <v>16</v>
      </c>
      <c r="G74" s="7" t="str">
        <f>_xll.AtlasFormulas.AtlasFunctions.AtlasTable("PROD",DataAreaId,"T.SalesLine","%ShippingDateRequested","","","","","","","ItemId|InventTransId",$D74,$E74)</f>
        <v>6/28/2017</v>
      </c>
      <c r="H74" s="9">
        <v>-1</v>
      </c>
      <c r="I74" s="9">
        <f>_xll.AtlasFormulas.AtlasFunctions.AtlasBalance("PROD",DataAreaId,"T.SalesLine","Sum|SalesPrice|0","","","","","","","ItemId|InventTransId",$D74,$E74)</f>
        <v>280</v>
      </c>
      <c r="J74" s="7" t="str">
        <f>_xll.AtlasFormulas.AtlasFunctions.AtlasTable("PROD",DataAreaId,"T.SalesLine","%CurrencyCode","","","","","","","ItemId|InventTransId",$D74,$E74)</f>
        <v>EUR</v>
      </c>
      <c r="K74" s="9">
        <f>_xll.AtlasFormulas.AtlasFunctions.AtlasBalance("PROD",DataAreaId,"T.SalesLine","Sum|LineAmount|0","","","","","","","ItemId|InventTransId",$D74,$E74)</f>
        <v>280</v>
      </c>
      <c r="L74" s="6"/>
      <c r="M74" s="6"/>
    </row>
    <row r="75" spans="1:13" x14ac:dyDescent="0.25">
      <c r="A75" s="4" t="s">
        <v>1088</v>
      </c>
      <c r="B75" s="7" t="str">
        <f>_xll.AtlasFormulas.AtlasFunctions.AtlasTable("PROD",DataAreaId,"T.SalesTable","%CustAccount","","","","","","","SalesId",$A75)</f>
        <v>364-000043</v>
      </c>
      <c r="C75" s="7" t="str">
        <f>_xll.AtlasFormulas.AtlasFunctions.AtlasTable("PROD",DataAreaId,"T.CustTable","%Name","","","","","","","AccountNum",$B75)</f>
        <v>Gebr. Van Kessel Wegenbouw B.V. Regio West</v>
      </c>
      <c r="D75" s="4" t="s">
        <v>15</v>
      </c>
      <c r="E75" s="4" t="s">
        <v>1089</v>
      </c>
      <c r="F75" s="4" t="s">
        <v>16</v>
      </c>
      <c r="G75" s="7" t="str">
        <f>_xll.AtlasFormulas.AtlasFunctions.AtlasTable("PROD",DataAreaId,"T.SalesLine","%ShippingDateRequested","","","","","","","ItemId|InventTransId",$D75,$E75)</f>
        <v>6/28/2017</v>
      </c>
      <c r="H75" s="9">
        <v>-1</v>
      </c>
      <c r="I75" s="9">
        <f>_xll.AtlasFormulas.AtlasFunctions.AtlasBalance("PROD",DataAreaId,"T.SalesLine","Sum|SalesPrice|0","","","","","","","ItemId|InventTransId",$D75,$E75)</f>
        <v>40</v>
      </c>
      <c r="J75" s="7" t="str">
        <f>_xll.AtlasFormulas.AtlasFunctions.AtlasTable("PROD",DataAreaId,"T.SalesLine","%CurrencyCode","","","","","","","ItemId|InventTransId",$D75,$E75)</f>
        <v>EUR</v>
      </c>
      <c r="K75" s="9">
        <f>_xll.AtlasFormulas.AtlasFunctions.AtlasBalance("PROD",DataAreaId,"T.SalesLine","Sum|LineAmount|0","","","","","","","ItemId|InventTransId",$D75,$E75)</f>
        <v>40</v>
      </c>
      <c r="L75" s="6"/>
      <c r="M75" s="6"/>
    </row>
    <row r="76" spans="1:13" x14ac:dyDescent="0.25">
      <c r="A76" s="2" t="s">
        <v>9</v>
      </c>
      <c r="B76" s="2"/>
      <c r="C76" s="2"/>
      <c r="D76" s="3" t="s">
        <v>9</v>
      </c>
      <c r="E76" s="3"/>
      <c r="F76" s="3"/>
      <c r="G76" s="2"/>
      <c r="H76" s="8">
        <f>SUBTOTAL(109,AtlasReport_5_Table_1[Quantity])</f>
        <v>-108754.85</v>
      </c>
      <c r="I76" s="8"/>
      <c r="J76" s="2"/>
      <c r="K76" s="8"/>
      <c r="L76" s="5"/>
      <c r="M76" s="5"/>
    </row>
    <row r="77" spans="1:13" x14ac:dyDescent="0.25">
      <c r="A77" s="2"/>
      <c r="B77" s="2"/>
      <c r="C77" s="2"/>
      <c r="D77" s="2"/>
      <c r="E77" s="2"/>
      <c r="F77" s="2"/>
      <c r="G77" s="2"/>
      <c r="H77" s="8"/>
      <c r="I77" s="8"/>
      <c r="J77" s="2"/>
      <c r="K77" s="8"/>
      <c r="L77" s="5"/>
      <c r="M77" s="5"/>
    </row>
    <row r="78" spans="1:13" x14ac:dyDescent="0.25">
      <c r="A78" s="2"/>
      <c r="B78" s="2"/>
      <c r="C78" s="2"/>
      <c r="D78" s="2"/>
      <c r="E78" s="2"/>
      <c r="F78" s="2"/>
      <c r="G78" s="2"/>
      <c r="H78" s="8"/>
      <c r="I78" s="8"/>
      <c r="J78" s="2"/>
      <c r="K78" s="8"/>
      <c r="L78" s="5"/>
      <c r="M78" s="5"/>
    </row>
  </sheetData>
  <pageMargins left="0.70866141732283472" right="0.70866141732283472" top="0.74803149606299213" bottom="0.74803149606299213" header="0.31496062992125984" footer="0.31496062992125984"/>
  <pageSetup paperSize="9" scale="63" fitToHeight="7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opLeftCell="F1" workbookViewId="0">
      <selection activeCell="E17" sqref="E17"/>
    </sheetView>
  </sheetViews>
  <sheetFormatPr defaultColWidth="9.140625" defaultRowHeight="15" x14ac:dyDescent="0.25"/>
  <cols>
    <col min="1" max="1" width="10.5703125" customWidth="1"/>
    <col min="2" max="2" width="12.7109375" customWidth="1"/>
    <col min="3" max="3" width="41.85546875" customWidth="1"/>
    <col min="4" max="4" width="14.85546875" customWidth="1"/>
    <col min="5" max="5" width="35.5703125" customWidth="1"/>
    <col min="6" max="6" width="14.85546875" customWidth="1"/>
    <col min="7" max="7" width="13.5703125" customWidth="1"/>
    <col min="8" max="8" width="11" customWidth="1"/>
    <col min="9" max="9" width="15.7109375" customWidth="1"/>
    <col min="10" max="10" width="18.140625" customWidth="1"/>
    <col min="11" max="11" width="16.7109375" customWidth="1"/>
  </cols>
  <sheetData>
    <row r="1" spans="1:11" ht="22.5" x14ac:dyDescent="0.3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12</v>
      </c>
      <c r="F2" s="5" t="s">
        <v>5</v>
      </c>
      <c r="G2" s="2" t="s">
        <v>7</v>
      </c>
      <c r="H2" s="8" t="s">
        <v>8</v>
      </c>
      <c r="I2" s="5" t="s">
        <v>39</v>
      </c>
      <c r="J2" s="2" t="s">
        <v>46</v>
      </c>
      <c r="K2" s="2" t="s">
        <v>607</v>
      </c>
    </row>
    <row r="3" spans="1:11" x14ac:dyDescent="0.25">
      <c r="A3" s="4" t="s">
        <v>432</v>
      </c>
      <c r="B3" s="7" t="str">
        <f>_xll.AtlasFormulas.AtlasFunctions.AtlasTable("PROD",DataAreaId,"T.SalesTable","%CustAccount","","","","","","","SalesId",$A3)</f>
        <v>364-000097</v>
      </c>
      <c r="C3" s="7" t="str">
        <f>_xll.AtlasFormulas.AtlasFunctions.AtlasTable("PROD",DataAreaId,"T.CustTable","%Name","","","","","","","AccountNum",$B3)</f>
        <v>Heijmans Wegen</v>
      </c>
      <c r="D3" s="4" t="s">
        <v>116</v>
      </c>
      <c r="E3" s="4" t="s">
        <v>112</v>
      </c>
      <c r="F3" s="6">
        <v>42914</v>
      </c>
      <c r="G3" s="4" t="s">
        <v>606</v>
      </c>
      <c r="H3" s="9">
        <v>1650</v>
      </c>
      <c r="I3" s="6"/>
      <c r="J3" s="4" t="s">
        <v>1090</v>
      </c>
      <c r="K3" s="7">
        <f>_xll.AtlasFormulas.AtlasFunctions.AtlasBalance("PROD",DataAreaId,"T.LedgerTrans","Sum|AmountMST|0","","","","","","","AccountNum|Voucher","120010",$J3)</f>
        <v>4620</v>
      </c>
    </row>
    <row r="4" spans="1:11" x14ac:dyDescent="0.25">
      <c r="A4" s="4" t="s">
        <v>233</v>
      </c>
      <c r="B4" s="7" t="str">
        <f>_xll.AtlasFormulas.AtlasFunctions.AtlasTable("PROD",DataAreaId,"T.SalesTable","%CustAccount","","","","","","","SalesId",$A4)</f>
        <v>364-000107</v>
      </c>
      <c r="C4" s="7" t="str">
        <f>_xll.AtlasFormulas.AtlasFunctions.AtlasTable("PROD",DataAreaId,"T.CustTable","%Name","","","","","","","AccountNum",$B4)</f>
        <v>Boskalis NL B.V.</v>
      </c>
      <c r="D4" s="4" t="s">
        <v>90</v>
      </c>
      <c r="E4" s="4" t="s">
        <v>91</v>
      </c>
      <c r="F4" s="6">
        <v>42892</v>
      </c>
      <c r="G4" s="4" t="s">
        <v>606</v>
      </c>
      <c r="H4" s="9">
        <v>1000</v>
      </c>
      <c r="I4" s="6"/>
      <c r="J4" s="4" t="s">
        <v>1010</v>
      </c>
      <c r="K4" s="7">
        <f>_xll.AtlasFormulas.AtlasFunctions.AtlasBalance("PROD",DataAreaId,"T.LedgerTrans","Sum|AmountMST|0","","","","","","","AccountNum|Voucher","120010",$J4)</f>
        <v>1550</v>
      </c>
    </row>
    <row r="5" spans="1:11" x14ac:dyDescent="0.25">
      <c r="A5" s="4" t="s">
        <v>358</v>
      </c>
      <c r="B5" s="7" t="str">
        <f>_xll.AtlasFormulas.AtlasFunctions.AtlasTable("PROD",DataAreaId,"T.SalesTable","%CustAccount","","","","","","","SalesId",$A5)</f>
        <v>364-000092</v>
      </c>
      <c r="C5" s="7" t="str">
        <f>_xll.AtlasFormulas.AtlasFunctions.AtlasTable("PROD",DataAreaId,"T.CustTable","%Name","","","","","","","AccountNum",$B5)</f>
        <v>Grizaco NV</v>
      </c>
      <c r="D5" s="4" t="s">
        <v>66</v>
      </c>
      <c r="E5" s="4" t="s">
        <v>64</v>
      </c>
      <c r="F5" s="6">
        <v>42914</v>
      </c>
      <c r="G5" s="4" t="s">
        <v>606</v>
      </c>
      <c r="H5" s="9">
        <v>12950</v>
      </c>
      <c r="I5" s="6"/>
      <c r="J5" s="4" t="s">
        <v>1091</v>
      </c>
      <c r="K5" s="7">
        <f>_xll.AtlasFormulas.AtlasFunctions.AtlasBalance("PROD",DataAreaId,"T.LedgerTrans","Sum|AmountMST|0","","","","","","","AccountNum|Voucher","120010",$J5)</f>
        <v>100288.5</v>
      </c>
    </row>
    <row r="6" spans="1:11" x14ac:dyDescent="0.25">
      <c r="A6" s="4" t="s">
        <v>358</v>
      </c>
      <c r="B6" s="7" t="str">
        <f>_xll.AtlasFormulas.AtlasFunctions.AtlasTable("PROD",DataAreaId,"T.SalesTable","%CustAccount","","","","","","","SalesId",$A6)</f>
        <v>364-000092</v>
      </c>
      <c r="C6" s="7" t="str">
        <f>_xll.AtlasFormulas.AtlasFunctions.AtlasTable("PROD",DataAreaId,"T.CustTable","%Name","","","","","","","AccountNum",$B6)</f>
        <v>Grizaco NV</v>
      </c>
      <c r="D6" s="4" t="s">
        <v>66</v>
      </c>
      <c r="E6" s="4" t="s">
        <v>64</v>
      </c>
      <c r="F6" s="6">
        <v>42914</v>
      </c>
      <c r="G6" s="4" t="s">
        <v>606</v>
      </c>
      <c r="H6" s="9">
        <v>602.5</v>
      </c>
      <c r="I6" s="6"/>
      <c r="J6" s="4" t="s">
        <v>1092</v>
      </c>
      <c r="K6" s="7">
        <f>_xll.AtlasFormulas.AtlasFunctions.AtlasBalance("PROD",DataAreaId,"T.LedgerTrans","Sum|AmountMST|0","","","","","","","AccountNum|Voucher","120010",$J6)</f>
        <v>4458.5</v>
      </c>
    </row>
    <row r="7" spans="1:11" x14ac:dyDescent="0.25">
      <c r="A7" s="4" t="s">
        <v>239</v>
      </c>
      <c r="B7" s="7" t="str">
        <f>_xll.AtlasFormulas.AtlasFunctions.AtlasTable("PROD",DataAreaId,"T.SalesTable","%CustAccount","","","","","","","SalesId",$A7)</f>
        <v>364-000007</v>
      </c>
      <c r="C7" s="7" t="str">
        <f>_xll.AtlasFormulas.AtlasFunctions.AtlasTable("PROD",DataAreaId,"T.CustTable","%Name","","","","","","","AccountNum",$B7)</f>
        <v>Versluys &amp; Zoon B.V.</v>
      </c>
      <c r="D7" s="4" t="s">
        <v>332</v>
      </c>
      <c r="E7" s="4" t="s">
        <v>105</v>
      </c>
      <c r="F7" s="6">
        <v>42909</v>
      </c>
      <c r="G7" s="4" t="s">
        <v>606</v>
      </c>
      <c r="H7" s="9">
        <v>145.5</v>
      </c>
      <c r="I7" s="6"/>
      <c r="J7" s="4" t="s">
        <v>1093</v>
      </c>
      <c r="K7" s="7">
        <f>_xll.AtlasFormulas.AtlasFunctions.AtlasBalance("PROD",DataAreaId,"T.LedgerTrans","Sum|AmountMST|0","","","","","","","AccountNum|Voucher","120010",$J7)</f>
        <v>15194.25</v>
      </c>
    </row>
    <row r="8" spans="1:11" x14ac:dyDescent="0.25">
      <c r="A8" s="4" t="s">
        <v>239</v>
      </c>
      <c r="B8" s="7" t="str">
        <f>_xll.AtlasFormulas.AtlasFunctions.AtlasTable("PROD",DataAreaId,"T.SalesTable","%CustAccount","","","","","","","SalesId",$A8)</f>
        <v>364-000007</v>
      </c>
      <c r="C8" s="7" t="str">
        <f>_xll.AtlasFormulas.AtlasFunctions.AtlasTable("PROD",DataAreaId,"T.CustTable","%Name","","","","","","","AccountNum",$B8)</f>
        <v>Versluys &amp; Zoon B.V.</v>
      </c>
      <c r="D8" s="4" t="s">
        <v>332</v>
      </c>
      <c r="E8" s="4" t="s">
        <v>105</v>
      </c>
      <c r="F8" s="6">
        <v>42909</v>
      </c>
      <c r="G8" s="4" t="s">
        <v>606</v>
      </c>
      <c r="H8" s="9">
        <v>0.75</v>
      </c>
      <c r="I8" s="6"/>
      <c r="J8" s="4" t="s">
        <v>1093</v>
      </c>
      <c r="K8" s="7">
        <f>_xll.AtlasFormulas.AtlasFunctions.AtlasBalance("PROD",DataAreaId,"T.LedgerTrans","Sum|AmountMST|0","","","","","","","AccountNum|Voucher","120010",$J8)</f>
        <v>15194.25</v>
      </c>
    </row>
    <row r="9" spans="1:11" x14ac:dyDescent="0.25">
      <c r="A9" s="4" t="s">
        <v>239</v>
      </c>
      <c r="B9" s="7" t="str">
        <f>_xll.AtlasFormulas.AtlasFunctions.AtlasTable("PROD",DataAreaId,"T.SalesTable","%CustAccount","","","","","","","SalesId",$A9)</f>
        <v>364-000007</v>
      </c>
      <c r="C9" s="7" t="str">
        <f>_xll.AtlasFormulas.AtlasFunctions.AtlasTable("PROD",DataAreaId,"T.CustTable","%Name","","","","","","","AccountNum",$B9)</f>
        <v>Versluys &amp; Zoon B.V.</v>
      </c>
      <c r="D9" s="4" t="s">
        <v>104</v>
      </c>
      <c r="E9" s="4" t="s">
        <v>105</v>
      </c>
      <c r="F9" s="6">
        <v>42909</v>
      </c>
      <c r="G9" s="4" t="s">
        <v>606</v>
      </c>
      <c r="H9" s="9">
        <v>1715.75</v>
      </c>
      <c r="I9" s="6"/>
      <c r="J9" s="4" t="s">
        <v>1093</v>
      </c>
      <c r="K9" s="7">
        <f>_xll.AtlasFormulas.AtlasFunctions.AtlasBalance("PROD",DataAreaId,"T.LedgerTrans","Sum|AmountMST|0","","","","","","","AccountNum|Voucher","120010",$J9)</f>
        <v>15194.25</v>
      </c>
    </row>
    <row r="10" spans="1:11" x14ac:dyDescent="0.25">
      <c r="A10" s="4" t="s">
        <v>239</v>
      </c>
      <c r="B10" s="7" t="str">
        <f>_xll.AtlasFormulas.AtlasFunctions.AtlasTable("PROD",DataAreaId,"T.SalesTable","%CustAccount","","","","","","","SalesId",$A10)</f>
        <v>364-000007</v>
      </c>
      <c r="C10" s="7" t="str">
        <f>_xll.AtlasFormulas.AtlasFunctions.AtlasTable("PROD",DataAreaId,"T.CustTable","%Name","","","","","","","AccountNum",$B10)</f>
        <v>Versluys &amp; Zoon B.V.</v>
      </c>
      <c r="D10" s="4" t="s">
        <v>235</v>
      </c>
      <c r="E10" s="4" t="s">
        <v>237</v>
      </c>
      <c r="F10" s="6">
        <v>42909</v>
      </c>
      <c r="G10" s="4" t="s">
        <v>606</v>
      </c>
      <c r="H10" s="9">
        <v>1</v>
      </c>
      <c r="I10" s="6"/>
      <c r="J10" s="4" t="s">
        <v>1093</v>
      </c>
      <c r="K10" s="7">
        <f>_xll.AtlasFormulas.AtlasFunctions.AtlasBalance("PROD",DataAreaId,"T.LedgerTrans","Sum|AmountMST|0","","","","","","","AccountNum|Voucher","120010",$J10)</f>
        <v>15194.25</v>
      </c>
    </row>
    <row r="11" spans="1:11" x14ac:dyDescent="0.25">
      <c r="A11" s="4" t="s">
        <v>240</v>
      </c>
      <c r="B11" s="7" t="str">
        <f>_xll.AtlasFormulas.AtlasFunctions.AtlasTable("PROD",DataAreaId,"T.SalesTable","%CustAccount","","","","","","","SalesId",$A11)</f>
        <v>364-000007</v>
      </c>
      <c r="C11" s="7" t="str">
        <f>_xll.AtlasFormulas.AtlasFunctions.AtlasTable("PROD",DataAreaId,"T.CustTable","%Name","","","","","","","AccountNum",$B11)</f>
        <v>Versluys &amp; Zoon B.V.</v>
      </c>
      <c r="D11" s="4" t="s">
        <v>332</v>
      </c>
      <c r="E11" s="4" t="s">
        <v>105</v>
      </c>
      <c r="F11" s="6">
        <v>42909</v>
      </c>
      <c r="G11" s="4" t="s">
        <v>606</v>
      </c>
      <c r="H11" s="9">
        <v>145.5</v>
      </c>
      <c r="I11" s="6"/>
      <c r="J11" s="4" t="s">
        <v>1094</v>
      </c>
      <c r="K11" s="7">
        <f>_xll.AtlasFormulas.AtlasFunctions.AtlasBalance("PROD",DataAreaId,"T.LedgerTrans","Sum|AmountMST|0","","","","","","","AccountNum|Voucher","120010",$J11)</f>
        <v>10143.75</v>
      </c>
    </row>
    <row r="12" spans="1:11" x14ac:dyDescent="0.25">
      <c r="A12" s="4" t="s">
        <v>240</v>
      </c>
      <c r="B12" s="7" t="str">
        <f>_xll.AtlasFormulas.AtlasFunctions.AtlasTable("PROD",DataAreaId,"T.SalesTable","%CustAccount","","","","","","","SalesId",$A12)</f>
        <v>364-000007</v>
      </c>
      <c r="C12" s="7" t="str">
        <f>_xll.AtlasFormulas.AtlasFunctions.AtlasTable("PROD",DataAreaId,"T.CustTable","%Name","","","","","","","AccountNum",$B12)</f>
        <v>Versluys &amp; Zoon B.V.</v>
      </c>
      <c r="D12" s="4" t="s">
        <v>332</v>
      </c>
      <c r="E12" s="4" t="s">
        <v>105</v>
      </c>
      <c r="F12" s="6">
        <v>42909</v>
      </c>
      <c r="G12" s="4" t="s">
        <v>606</v>
      </c>
      <c r="H12" s="9">
        <v>0.75</v>
      </c>
      <c r="I12" s="6"/>
      <c r="J12" s="4" t="s">
        <v>1094</v>
      </c>
      <c r="K12" s="7">
        <f>_xll.AtlasFormulas.AtlasFunctions.AtlasBalance("PROD",DataAreaId,"T.LedgerTrans","Sum|AmountMST|0","","","","","","","AccountNum|Voucher","120010",$J12)</f>
        <v>10143.75</v>
      </c>
    </row>
    <row r="13" spans="1:11" x14ac:dyDescent="0.25">
      <c r="A13" s="4" t="s">
        <v>240</v>
      </c>
      <c r="B13" s="7" t="str">
        <f>_xll.AtlasFormulas.AtlasFunctions.AtlasTable("PROD",DataAreaId,"T.SalesTable","%CustAccount","","","","","","","SalesId",$A13)</f>
        <v>364-000007</v>
      </c>
      <c r="C13" s="7" t="str">
        <f>_xll.AtlasFormulas.AtlasFunctions.AtlasTable("PROD",DataAreaId,"T.CustTable","%Name","","","","","","","AccountNum",$B13)</f>
        <v>Versluys &amp; Zoon B.V.</v>
      </c>
      <c r="D13" s="4" t="s">
        <v>104</v>
      </c>
      <c r="E13" s="4" t="s">
        <v>105</v>
      </c>
      <c r="F13" s="6">
        <v>42909</v>
      </c>
      <c r="G13" s="4" t="s">
        <v>606</v>
      </c>
      <c r="H13" s="9">
        <v>968.75</v>
      </c>
      <c r="I13" s="6"/>
      <c r="J13" s="4" t="s">
        <v>1094</v>
      </c>
      <c r="K13" s="7">
        <f>_xll.AtlasFormulas.AtlasFunctions.AtlasBalance("PROD",DataAreaId,"T.LedgerTrans","Sum|AmountMST|0","","","","","","","AccountNum|Voucher","120010",$J13)</f>
        <v>10143.75</v>
      </c>
    </row>
    <row r="14" spans="1:11" x14ac:dyDescent="0.25">
      <c r="A14" s="4" t="s">
        <v>240</v>
      </c>
      <c r="B14" s="7" t="str">
        <f>_xll.AtlasFormulas.AtlasFunctions.AtlasTable("PROD",DataAreaId,"T.SalesTable","%CustAccount","","","","","","","SalesId",$A14)</f>
        <v>364-000007</v>
      </c>
      <c r="C14" s="7" t="str">
        <f>_xll.AtlasFormulas.AtlasFunctions.AtlasTable("PROD",DataAreaId,"T.CustTable","%Name","","","","","","","AccountNum",$B14)</f>
        <v>Versluys &amp; Zoon B.V.</v>
      </c>
      <c r="D14" s="4" t="s">
        <v>235</v>
      </c>
      <c r="E14" s="4" t="s">
        <v>237</v>
      </c>
      <c r="F14" s="6">
        <v>42909</v>
      </c>
      <c r="G14" s="4" t="s">
        <v>606</v>
      </c>
      <c r="H14" s="9">
        <v>1</v>
      </c>
      <c r="I14" s="6"/>
      <c r="J14" s="4" t="s">
        <v>1094</v>
      </c>
      <c r="K14" s="7">
        <f>_xll.AtlasFormulas.AtlasFunctions.AtlasBalance("PROD",DataAreaId,"T.LedgerTrans","Sum|AmountMST|0","","","","","","","AccountNum|Voucher","120010",$J14)</f>
        <v>10143.75</v>
      </c>
    </row>
    <row r="15" spans="1:11" x14ac:dyDescent="0.25">
      <c r="A15" s="4" t="s">
        <v>241</v>
      </c>
      <c r="B15" s="7" t="str">
        <f>_xll.AtlasFormulas.AtlasFunctions.AtlasTable("PROD",DataAreaId,"T.SalesTable","%CustAccount","","","","","","","SalesId",$A15)</f>
        <v>364-000007</v>
      </c>
      <c r="C15" s="7" t="str">
        <f>_xll.AtlasFormulas.AtlasFunctions.AtlasTable("PROD",DataAreaId,"T.CustTable","%Name","","","","","","","AccountNum",$B15)</f>
        <v>Versluys &amp; Zoon B.V.</v>
      </c>
      <c r="D15" s="4" t="s">
        <v>98</v>
      </c>
      <c r="E15" s="4" t="s">
        <v>99</v>
      </c>
      <c r="F15" s="6">
        <v>42914</v>
      </c>
      <c r="G15" s="4" t="s">
        <v>606</v>
      </c>
      <c r="H15" s="9">
        <v>48.5</v>
      </c>
      <c r="I15" s="6"/>
      <c r="J15" s="4" t="s">
        <v>1095</v>
      </c>
      <c r="K15" s="7">
        <f>_xll.AtlasFormulas.AtlasFunctions.AtlasBalance("PROD",DataAreaId,"T.LedgerTrans","Sum|AmountMST|0","","","","","","","AccountNum|Voucher","120010",$J15)</f>
        <v>344.35</v>
      </c>
    </row>
    <row r="16" spans="1:11" x14ac:dyDescent="0.25">
      <c r="A16" s="4" t="s">
        <v>411</v>
      </c>
      <c r="B16" s="7" t="str">
        <f>_xll.AtlasFormulas.AtlasFunctions.AtlasTable("PROD",DataAreaId,"T.SalesTable","%CustAccount","","","","","","","SalesId",$A16)</f>
        <v>364-000013</v>
      </c>
      <c r="C16" s="7" t="str">
        <f>_xll.AtlasFormulas.AtlasFunctions.AtlasTable("PROD",DataAreaId,"T.CustTable","%Name","","","","","","","AccountNum",$B16)</f>
        <v>BAM Wegen B.V. Zuidoost</v>
      </c>
      <c r="D16" s="4" t="s">
        <v>111</v>
      </c>
      <c r="E16" s="4" t="s">
        <v>112</v>
      </c>
      <c r="F16" s="6">
        <v>42893</v>
      </c>
      <c r="G16" s="4" t="s">
        <v>606</v>
      </c>
      <c r="H16" s="9">
        <v>291</v>
      </c>
      <c r="I16" s="6"/>
      <c r="J16" s="4" t="s">
        <v>1016</v>
      </c>
      <c r="K16" s="7">
        <f>_xll.AtlasFormulas.AtlasFunctions.AtlasBalance("PROD",DataAreaId,"T.LedgerTrans","Sum|AmountMST|0","","","","","","","AccountNum|Voucher","120010",$J16)</f>
        <v>785.7</v>
      </c>
    </row>
    <row r="17" spans="1:11" x14ac:dyDescent="0.25">
      <c r="A17" s="4" t="s">
        <v>267</v>
      </c>
      <c r="B17" s="7" t="str">
        <f>_xll.AtlasFormulas.AtlasFunctions.AtlasTable("PROD",DataAreaId,"T.SalesTable","%CustAccount","","","","","","","SalesId",$A17)</f>
        <v>364-000058</v>
      </c>
      <c r="C17" s="7" t="str">
        <f>_xll.AtlasFormulas.AtlasFunctions.AtlasTable("PROD",DataAreaId,"T.CustTable","%Name","","","","","","","AccountNum",$B17)</f>
        <v>D. van der Steen B.V.</v>
      </c>
      <c r="D17" s="4" t="s">
        <v>101</v>
      </c>
      <c r="E17" s="4" t="s">
        <v>99</v>
      </c>
      <c r="F17" s="6">
        <v>42914</v>
      </c>
      <c r="G17" s="4" t="s">
        <v>606</v>
      </c>
      <c r="H17" s="9">
        <v>1125</v>
      </c>
      <c r="I17" s="6"/>
      <c r="J17" s="4" t="s">
        <v>1096</v>
      </c>
      <c r="K17" s="7">
        <f>_xll.AtlasFormulas.AtlasFunctions.AtlasBalance("PROD",DataAreaId,"T.LedgerTrans","Sum|AmountMST|0","","","","","","","AccountNum|Voucher","120010",$J17)</f>
        <v>7802.5</v>
      </c>
    </row>
    <row r="18" spans="1:11" x14ac:dyDescent="0.25">
      <c r="A18" s="4" t="s">
        <v>267</v>
      </c>
      <c r="B18" s="7" t="str">
        <f>_xll.AtlasFormulas.AtlasFunctions.AtlasTable("PROD",DataAreaId,"T.SalesTable","%CustAccount","","","","","","","SalesId",$A18)</f>
        <v>364-000058</v>
      </c>
      <c r="C18" s="7" t="str">
        <f>_xll.AtlasFormulas.AtlasFunctions.AtlasTable("PROD",DataAreaId,"T.CustTable","%Name","","","","","","","AccountNum",$B18)</f>
        <v>D. van der Steen B.V.</v>
      </c>
      <c r="D18" s="4" t="s">
        <v>235</v>
      </c>
      <c r="E18" s="4" t="s">
        <v>237</v>
      </c>
      <c r="F18" s="6">
        <v>42914</v>
      </c>
      <c r="G18" s="4" t="s">
        <v>606</v>
      </c>
      <c r="H18" s="9">
        <v>1</v>
      </c>
      <c r="I18" s="6"/>
      <c r="J18" s="4" t="s">
        <v>1096</v>
      </c>
      <c r="K18" s="7">
        <f>_xll.AtlasFormulas.AtlasFunctions.AtlasBalance("PROD",DataAreaId,"T.LedgerTrans","Sum|AmountMST|0","","","","","","","AccountNum|Voucher","120010",$J18)</f>
        <v>7802.5</v>
      </c>
    </row>
    <row r="19" spans="1:11" x14ac:dyDescent="0.25">
      <c r="A19" s="4" t="s">
        <v>529</v>
      </c>
      <c r="B19" s="7" t="str">
        <f>_xll.AtlasFormulas.AtlasFunctions.AtlasTable("PROD",DataAreaId,"T.SalesTable","%CustAccount","","","","","","","SalesId",$A19)</f>
        <v>364-000015</v>
      </c>
      <c r="C19" s="7" t="str">
        <f>_xll.AtlasFormulas.AtlasFunctions.AtlasTable("PROD",DataAreaId,"T.CustTable","%Name","","","","","","","AccountNum",$B19)</f>
        <v>Vogel B.V.</v>
      </c>
      <c r="D19" s="4" t="s">
        <v>140</v>
      </c>
      <c r="E19" s="4" t="s">
        <v>141</v>
      </c>
      <c r="F19" s="6">
        <v>42895</v>
      </c>
      <c r="G19" s="4" t="s">
        <v>606</v>
      </c>
      <c r="H19" s="9">
        <v>120</v>
      </c>
      <c r="I19" s="6"/>
      <c r="J19" s="4" t="s">
        <v>1022</v>
      </c>
      <c r="K19" s="7">
        <f>_xll.AtlasFormulas.AtlasFunctions.AtlasBalance("PROD",DataAreaId,"T.LedgerTrans","Sum|AmountMST|0","","","","","","","AccountNum|Voucher","120010",$J19)</f>
        <v>0</v>
      </c>
    </row>
    <row r="20" spans="1:11" x14ac:dyDescent="0.25">
      <c r="A20" s="4" t="s">
        <v>529</v>
      </c>
      <c r="B20" s="7" t="str">
        <f>_xll.AtlasFormulas.AtlasFunctions.AtlasTable("PROD",DataAreaId,"T.SalesTable","%CustAccount","","","","","","","SalesId",$A20)</f>
        <v>364-000015</v>
      </c>
      <c r="C20" s="7" t="str">
        <f>_xll.AtlasFormulas.AtlasFunctions.AtlasTable("PROD",DataAreaId,"T.CustTable","%Name","","","","","","","AccountNum",$B20)</f>
        <v>Vogel B.V.</v>
      </c>
      <c r="D20" s="4" t="s">
        <v>140</v>
      </c>
      <c r="E20" s="4" t="s">
        <v>141</v>
      </c>
      <c r="F20" s="6">
        <v>42895</v>
      </c>
      <c r="G20" s="4" t="s">
        <v>606</v>
      </c>
      <c r="H20" s="9">
        <v>100.8</v>
      </c>
      <c r="I20" s="6"/>
      <c r="J20" s="4" t="s">
        <v>1022</v>
      </c>
      <c r="K20" s="7">
        <f>_xll.AtlasFormulas.AtlasFunctions.AtlasBalance("PROD",DataAreaId,"T.LedgerTrans","Sum|AmountMST|0","","","","","","","AccountNum|Voucher","120010",$J20)</f>
        <v>0</v>
      </c>
    </row>
    <row r="21" spans="1:11" x14ac:dyDescent="0.25">
      <c r="A21" s="4" t="s">
        <v>414</v>
      </c>
      <c r="B21" s="7" t="str">
        <f>_xll.AtlasFormulas.AtlasFunctions.AtlasTable("PROD",DataAreaId,"T.SalesTable","%CustAccount","","","","","","","SalesId",$A21)</f>
        <v>364-000188</v>
      </c>
      <c r="C21" s="7" t="str">
        <f>_xll.AtlasFormulas.AtlasFunctions.AtlasTable("PROD",DataAreaId,"T.CustTable","%Name","","","","","","","AccountNum",$B21)</f>
        <v>3Angle EPCM VOF</v>
      </c>
      <c r="D21" s="4" t="s">
        <v>111</v>
      </c>
      <c r="E21" s="4" t="s">
        <v>112</v>
      </c>
      <c r="F21" s="6">
        <v>42899</v>
      </c>
      <c r="G21" s="4" t="s">
        <v>606</v>
      </c>
      <c r="H21" s="9">
        <v>5820</v>
      </c>
      <c r="I21" s="6"/>
      <c r="J21" s="4" t="s">
        <v>1018</v>
      </c>
      <c r="K21" s="7">
        <f>_xll.AtlasFormulas.AtlasFunctions.AtlasBalance("PROD",DataAreaId,"T.LedgerTrans","Sum|AmountMST|0","","","","","","","AccountNum|Voucher","120010",$J21)</f>
        <v>12804</v>
      </c>
    </row>
    <row r="22" spans="1:11" x14ac:dyDescent="0.25">
      <c r="A22" s="4" t="s">
        <v>272</v>
      </c>
      <c r="B22" s="7" t="str">
        <f>_xll.AtlasFormulas.AtlasFunctions.AtlasTable("PROD",DataAreaId,"T.SalesTable","%CustAccount","","","","","","","SalesId",$A22)</f>
        <v>364-000033</v>
      </c>
      <c r="C22" s="7" t="str">
        <f>_xll.AtlasFormulas.AtlasFunctions.AtlasTable("PROD",DataAreaId,"T.CustTable","%Name","","","","","","","AccountNum",$B22)</f>
        <v>KWS Infra Diemen</v>
      </c>
      <c r="D22" s="4" t="s">
        <v>113</v>
      </c>
      <c r="E22" s="4" t="s">
        <v>114</v>
      </c>
      <c r="F22" s="6">
        <v>42909</v>
      </c>
      <c r="G22" s="4" t="s">
        <v>606</v>
      </c>
      <c r="H22" s="9">
        <v>145.5</v>
      </c>
      <c r="I22" s="6"/>
      <c r="J22" s="4" t="s">
        <v>1097</v>
      </c>
      <c r="K22" s="7">
        <f>_xll.AtlasFormulas.AtlasFunctions.AtlasBalance("PROD",DataAreaId,"T.LedgerTrans","Sum|AmountMST|0","","","","","","","AccountNum|Voucher","120010",$J22)</f>
        <v>1605.75</v>
      </c>
    </row>
    <row r="23" spans="1:11" x14ac:dyDescent="0.25">
      <c r="A23" s="4" t="s">
        <v>272</v>
      </c>
      <c r="B23" s="7" t="str">
        <f>_xll.AtlasFormulas.AtlasFunctions.AtlasTable("PROD",DataAreaId,"T.SalesTable","%CustAccount","","","","","","","SalesId",$A23)</f>
        <v>364-000033</v>
      </c>
      <c r="C23" s="7" t="str">
        <f>_xll.AtlasFormulas.AtlasFunctions.AtlasTable("PROD",DataAreaId,"T.CustTable","%Name","","","","","","","AccountNum",$B23)</f>
        <v>KWS Infra Diemen</v>
      </c>
      <c r="D23" s="4" t="s">
        <v>122</v>
      </c>
      <c r="E23" s="4" t="s">
        <v>123</v>
      </c>
      <c r="F23" s="6">
        <v>42909</v>
      </c>
      <c r="G23" s="4" t="s">
        <v>606</v>
      </c>
      <c r="H23" s="9">
        <v>222</v>
      </c>
      <c r="I23" s="6"/>
      <c r="J23" s="4" t="s">
        <v>1097</v>
      </c>
      <c r="K23" s="7">
        <f>_xll.AtlasFormulas.AtlasFunctions.AtlasBalance("PROD",DataAreaId,"T.LedgerTrans","Sum|AmountMST|0","","","","","","","AccountNum|Voucher","120010",$J23)</f>
        <v>1605.75</v>
      </c>
    </row>
    <row r="24" spans="1:11" x14ac:dyDescent="0.25">
      <c r="A24" s="4" t="s">
        <v>272</v>
      </c>
      <c r="B24" s="7" t="str">
        <f>_xll.AtlasFormulas.AtlasFunctions.AtlasTable("PROD",DataAreaId,"T.SalesTable","%CustAccount","","","","","","","SalesId",$A24)</f>
        <v>364-000033</v>
      </c>
      <c r="C24" s="7" t="str">
        <f>_xll.AtlasFormulas.AtlasFunctions.AtlasTable("PROD",DataAreaId,"T.CustTable","%Name","","","","","","","AccountNum",$B24)</f>
        <v>KWS Infra Diemen</v>
      </c>
      <c r="D24" s="4" t="s">
        <v>235</v>
      </c>
      <c r="E24" s="4" t="s">
        <v>237</v>
      </c>
      <c r="F24" s="6">
        <v>42909</v>
      </c>
      <c r="G24" s="4" t="s">
        <v>606</v>
      </c>
      <c r="H24" s="9">
        <v>1</v>
      </c>
      <c r="I24" s="6"/>
      <c r="J24" s="4" t="s">
        <v>1097</v>
      </c>
      <c r="K24" s="7">
        <f>_xll.AtlasFormulas.AtlasFunctions.AtlasBalance("PROD",DataAreaId,"T.LedgerTrans","Sum|AmountMST|0","","","","","","","AccountNum|Voucher","120010",$J24)</f>
        <v>1605.75</v>
      </c>
    </row>
    <row r="25" spans="1:11" x14ac:dyDescent="0.25">
      <c r="A25" s="4" t="s">
        <v>201</v>
      </c>
      <c r="B25" s="7" t="str">
        <f>_xll.AtlasFormulas.AtlasFunctions.AtlasTable("PROD",DataAreaId,"T.SalesTable","%CustAccount","","","","","","","SalesId",$A25)</f>
        <v>364-000011</v>
      </c>
      <c r="C25" s="7" t="str">
        <f>_xll.AtlasFormulas.AtlasFunctions.AtlasTable("PROD",DataAreaId,"T.CustTable","%Name","","","","","","","AccountNum",$B25)</f>
        <v>Fortius B.K.International bvba</v>
      </c>
      <c r="D25" s="4" t="s">
        <v>80</v>
      </c>
      <c r="E25" s="4" t="s">
        <v>81</v>
      </c>
      <c r="F25" s="6">
        <v>42914</v>
      </c>
      <c r="G25" s="4" t="s">
        <v>606</v>
      </c>
      <c r="H25" s="9">
        <v>960</v>
      </c>
      <c r="I25" s="6"/>
      <c r="J25" s="4" t="s">
        <v>1098</v>
      </c>
      <c r="K25" s="7">
        <f>_xll.AtlasFormulas.AtlasFunctions.AtlasBalance("PROD",DataAreaId,"T.LedgerTrans","Sum|AmountMST|0","","","","","","","AccountNum|Voucher","120010",$J25)</f>
        <v>11348.88</v>
      </c>
    </row>
    <row r="26" spans="1:11" x14ac:dyDescent="0.25">
      <c r="A26" s="4" t="s">
        <v>347</v>
      </c>
      <c r="B26" s="7" t="str">
        <f>_xll.AtlasFormulas.AtlasFunctions.AtlasTable("PROD",DataAreaId,"T.SalesTable","%CustAccount","","","","","","","SalesId",$A26)</f>
        <v>364-000058</v>
      </c>
      <c r="C26" s="7" t="str">
        <f>_xll.AtlasFormulas.AtlasFunctions.AtlasTable("PROD",DataAreaId,"T.CustTable","%Name","","","","","","","AccountNum",$B26)</f>
        <v>D. van der Steen B.V.</v>
      </c>
      <c r="D26" s="4" t="s">
        <v>98</v>
      </c>
      <c r="E26" s="4" t="s">
        <v>99</v>
      </c>
      <c r="F26" s="6">
        <v>42900</v>
      </c>
      <c r="G26" s="4" t="s">
        <v>606</v>
      </c>
      <c r="H26" s="9">
        <v>194</v>
      </c>
      <c r="I26" s="6"/>
      <c r="J26" s="4" t="s">
        <v>1012</v>
      </c>
      <c r="K26" s="7">
        <f>_xll.AtlasFormulas.AtlasFunctions.AtlasBalance("PROD",DataAreaId,"T.LedgerTrans","Sum|AmountMST|0","","","","","","","AccountNum|Voucher","120010",$J26)</f>
        <v>1067</v>
      </c>
    </row>
    <row r="27" spans="1:11" x14ac:dyDescent="0.25">
      <c r="A27" s="4" t="s">
        <v>262</v>
      </c>
      <c r="B27" s="7" t="str">
        <f>_xll.AtlasFormulas.AtlasFunctions.AtlasTable("PROD",DataAreaId,"T.SalesTable","%CustAccount","","","","","","","SalesId",$A27)</f>
        <v>364-000044</v>
      </c>
      <c r="C27" s="7" t="str">
        <f>_xll.AtlasFormulas.AtlasFunctions.AtlasTable("PROD",DataAreaId,"T.CustTable","%Name","","","","","","","AccountNum",$B27)</f>
        <v>Schagen Infra B.V.</v>
      </c>
      <c r="D27" s="4" t="s">
        <v>332</v>
      </c>
      <c r="E27" s="4" t="s">
        <v>105</v>
      </c>
      <c r="F27" s="6">
        <v>42909</v>
      </c>
      <c r="G27" s="4" t="s">
        <v>606</v>
      </c>
      <c r="H27" s="9">
        <v>1259</v>
      </c>
      <c r="I27" s="6"/>
      <c r="J27" s="4" t="s">
        <v>1099</v>
      </c>
      <c r="K27" s="7">
        <f>_xll.AtlasFormulas.AtlasFunctions.AtlasBalance("PROD",DataAreaId,"T.LedgerTrans","Sum|AmountMST|0","","","","","","","AccountNum|Voucher","120010",$J27)</f>
        <v>70456.3</v>
      </c>
    </row>
    <row r="28" spans="1:11" x14ac:dyDescent="0.25">
      <c r="A28" s="4" t="s">
        <v>262</v>
      </c>
      <c r="B28" s="7" t="str">
        <f>_xll.AtlasFormulas.AtlasFunctions.AtlasTable("PROD",DataAreaId,"T.SalesTable","%CustAccount","","","","","","","SalesId",$A28)</f>
        <v>364-000044</v>
      </c>
      <c r="C28" s="7" t="str">
        <f>_xll.AtlasFormulas.AtlasFunctions.AtlasTable("PROD",DataAreaId,"T.CustTable","%Name","","","","","","","AccountNum",$B28)</f>
        <v>Schagen Infra B.V.</v>
      </c>
      <c r="D28" s="4" t="s">
        <v>104</v>
      </c>
      <c r="E28" s="4" t="s">
        <v>105</v>
      </c>
      <c r="F28" s="6">
        <v>42909</v>
      </c>
      <c r="G28" s="4" t="s">
        <v>606</v>
      </c>
      <c r="H28" s="9">
        <v>5265</v>
      </c>
      <c r="I28" s="6"/>
      <c r="J28" s="4" t="s">
        <v>1099</v>
      </c>
      <c r="K28" s="7">
        <f>_xll.AtlasFormulas.AtlasFunctions.AtlasBalance("PROD",DataAreaId,"T.LedgerTrans","Sum|AmountMST|0","","","","","","","AccountNum|Voucher","120010",$J28)</f>
        <v>70456.3</v>
      </c>
    </row>
    <row r="29" spans="1:11" x14ac:dyDescent="0.25">
      <c r="A29" s="4" t="s">
        <v>370</v>
      </c>
      <c r="B29" s="7" t="str">
        <f>_xll.AtlasFormulas.AtlasFunctions.AtlasTable("PROD",DataAreaId,"T.SalesTable","%CustAccount","","","","","","","SalesId",$A29)</f>
        <v>364-000026</v>
      </c>
      <c r="C29" s="7" t="str">
        <f>_xll.AtlasFormulas.AtlasFunctions.AtlasTable("PROD",DataAreaId,"T.CustTable","%Name","","","","","","","AccountNum",$B29)</f>
        <v>BAM Infra Regionaal Amsterdam</v>
      </c>
      <c r="D29" s="4" t="s">
        <v>103</v>
      </c>
      <c r="E29" s="4" t="s">
        <v>99</v>
      </c>
      <c r="F29" s="6">
        <v>42901</v>
      </c>
      <c r="G29" s="4" t="s">
        <v>606</v>
      </c>
      <c r="H29" s="9">
        <v>195</v>
      </c>
      <c r="I29" s="6"/>
      <c r="J29" s="4" t="s">
        <v>1014</v>
      </c>
      <c r="K29" s="7">
        <f>_xll.AtlasFormulas.AtlasFunctions.AtlasBalance("PROD",DataAreaId,"T.LedgerTrans","Sum|AmountMST|0","","","","","","","AccountNum|Voucher","120010",$J29)</f>
        <v>0</v>
      </c>
    </row>
    <row r="30" spans="1:11" x14ac:dyDescent="0.25">
      <c r="A30" s="4" t="s">
        <v>318</v>
      </c>
      <c r="B30" s="7" t="str">
        <f>_xll.AtlasFormulas.AtlasFunctions.AtlasTable("PROD",DataAreaId,"T.SalesTable","%CustAccount","","","","","","","SalesId",$A30)</f>
        <v>364-000028</v>
      </c>
      <c r="C30" s="7" t="str">
        <f>_xll.AtlasFormulas.AtlasFunctions.AtlasTable("PROD",DataAreaId,"T.CustTable","%Name","","","","","","","AccountNum",$B30)</f>
        <v>BAM Wegen Regio Zuidwest</v>
      </c>
      <c r="D30" s="4" t="s">
        <v>65</v>
      </c>
      <c r="E30" s="4" t="s">
        <v>64</v>
      </c>
      <c r="F30" s="6">
        <v>42909</v>
      </c>
      <c r="G30" s="4" t="s">
        <v>606</v>
      </c>
      <c r="H30" s="9">
        <v>291</v>
      </c>
      <c r="I30" s="6"/>
      <c r="J30" s="4" t="s">
        <v>1100</v>
      </c>
      <c r="K30" s="7">
        <f>_xll.AtlasFormulas.AtlasFunctions.AtlasBalance("PROD",DataAreaId,"T.LedgerTrans","Sum|AmountMST|0","","","","","","","AccountNum|Voucher","120010",$J30)</f>
        <v>16583.400000000001</v>
      </c>
    </row>
    <row r="31" spans="1:11" x14ac:dyDescent="0.25">
      <c r="A31" s="4" t="s">
        <v>318</v>
      </c>
      <c r="B31" s="7" t="str">
        <f>_xll.AtlasFormulas.AtlasFunctions.AtlasTable("PROD",DataAreaId,"T.SalesTable","%CustAccount","","","","","","","SalesId",$A31)</f>
        <v>364-000028</v>
      </c>
      <c r="C31" s="7" t="str">
        <f>_xll.AtlasFormulas.AtlasFunctions.AtlasTable("PROD",DataAreaId,"T.CustTable","%Name","","","","","","","AccountNum",$B31)</f>
        <v>BAM Wegen Regio Zuidwest</v>
      </c>
      <c r="D31" s="4" t="s">
        <v>66</v>
      </c>
      <c r="E31" s="4" t="s">
        <v>64</v>
      </c>
      <c r="F31" s="6">
        <v>42909</v>
      </c>
      <c r="G31" s="4" t="s">
        <v>606</v>
      </c>
      <c r="H31" s="9">
        <v>1787</v>
      </c>
      <c r="I31" s="6"/>
      <c r="J31" s="4" t="s">
        <v>1100</v>
      </c>
      <c r="K31" s="7">
        <f>_xll.AtlasFormulas.AtlasFunctions.AtlasBalance("PROD",DataAreaId,"T.LedgerTrans","Sum|AmountMST|0","","","","","","","AccountNum|Voucher","120010",$J31)</f>
        <v>16583.400000000001</v>
      </c>
    </row>
    <row r="32" spans="1:11" x14ac:dyDescent="0.25">
      <c r="A32" s="4" t="s">
        <v>358</v>
      </c>
      <c r="B32" s="7" t="str">
        <f>_xll.AtlasFormulas.AtlasFunctions.AtlasTable("PROD",DataAreaId,"T.SalesTable","%CustAccount","","","","","","","SalesId",$A32)</f>
        <v>364-000092</v>
      </c>
      <c r="C32" s="7" t="str">
        <f>_xll.AtlasFormulas.AtlasFunctions.AtlasTable("PROD",DataAreaId,"T.CustTable","%Name","","","","","","","AccountNum",$B32)</f>
        <v>Grizaco NV</v>
      </c>
      <c r="D32" s="4" t="s">
        <v>66</v>
      </c>
      <c r="E32" s="4" t="s">
        <v>64</v>
      </c>
      <c r="F32" s="6">
        <v>42914</v>
      </c>
      <c r="G32" s="4" t="s">
        <v>606</v>
      </c>
      <c r="H32" s="9">
        <v>1755</v>
      </c>
      <c r="I32" s="6"/>
      <c r="J32" s="4" t="s">
        <v>1101</v>
      </c>
      <c r="K32" s="7">
        <f>_xll.AtlasFormulas.AtlasFunctions.AtlasBalance("PROD",DataAreaId,"T.LedgerTrans","Sum|AmountMST|0","","","","","","","AccountNum|Voucher","120010",$J32)</f>
        <v>13345.9</v>
      </c>
    </row>
    <row r="33" spans="1:11" x14ac:dyDescent="0.25">
      <c r="A33" s="4" t="s">
        <v>416</v>
      </c>
      <c r="B33" s="7" t="str">
        <f>_xll.AtlasFormulas.AtlasFunctions.AtlasTable("PROD",DataAreaId,"T.SalesTable","%CustAccount","","","","","","","SalesId",$A33)</f>
        <v>364-000034</v>
      </c>
      <c r="C33" s="7" t="str">
        <f>_xll.AtlasFormulas.AtlasFunctions.AtlasTable("PROD",DataAreaId,"T.CustTable","%Name","","","","","","","AccountNum",$B33)</f>
        <v>Mouwrik Waardenburg B.V.</v>
      </c>
      <c r="D33" s="4" t="s">
        <v>111</v>
      </c>
      <c r="E33" s="4" t="s">
        <v>112</v>
      </c>
      <c r="F33" s="6">
        <v>42907</v>
      </c>
      <c r="G33" s="4" t="s">
        <v>606</v>
      </c>
      <c r="H33" s="9">
        <v>97</v>
      </c>
      <c r="I33" s="6"/>
      <c r="J33" s="4" t="s">
        <v>1017</v>
      </c>
      <c r="K33" s="7">
        <f>_xll.AtlasFormulas.AtlasFunctions.AtlasBalance("PROD",DataAreaId,"T.LedgerTrans","Sum|AmountMST|0","","","","","","","AccountNum|Voucher","120010",$J33)</f>
        <v>331.3</v>
      </c>
    </row>
    <row r="34" spans="1:11" x14ac:dyDescent="0.25">
      <c r="A34" s="4" t="s">
        <v>416</v>
      </c>
      <c r="B34" s="7" t="str">
        <f>_xll.AtlasFormulas.AtlasFunctions.AtlasTable("PROD",DataAreaId,"T.SalesTable","%CustAccount","","","","","","","SalesId",$A34)</f>
        <v>364-000034</v>
      </c>
      <c r="C34" s="7" t="str">
        <f>_xll.AtlasFormulas.AtlasFunctions.AtlasTable("PROD",DataAreaId,"T.CustTable","%Name","","","","","","","AccountNum",$B34)</f>
        <v>Mouwrik Waardenburg B.V.</v>
      </c>
      <c r="D34" s="4" t="s">
        <v>15</v>
      </c>
      <c r="E34" s="4" t="s">
        <v>16</v>
      </c>
      <c r="F34" s="6">
        <v>42907</v>
      </c>
      <c r="G34" s="4" t="s">
        <v>606</v>
      </c>
      <c r="H34" s="9">
        <v>1</v>
      </c>
      <c r="I34" s="6"/>
      <c r="J34" s="4" t="s">
        <v>1017</v>
      </c>
      <c r="K34" s="7">
        <f>_xll.AtlasFormulas.AtlasFunctions.AtlasBalance("PROD",DataAreaId,"T.LedgerTrans","Sum|AmountMST|0","","","","","","","AccountNum|Voucher","120010",$J34)</f>
        <v>331.3</v>
      </c>
    </row>
    <row r="35" spans="1:11" x14ac:dyDescent="0.25">
      <c r="A35" s="4" t="s">
        <v>431</v>
      </c>
      <c r="B35" s="7" t="str">
        <f>_xll.AtlasFormulas.AtlasFunctions.AtlasTable("PROD",DataAreaId,"T.SalesTable","%CustAccount","","","","","","","SalesId",$A35)</f>
        <v>364-000041</v>
      </c>
      <c r="C35" s="7" t="str">
        <f>_xll.AtlasFormulas.AtlasFunctions.AtlasTable("PROD",DataAreaId,"T.CustTable","%Name","","","","","","","AccountNum",$B35)</f>
        <v>Dura Vermeer Infrastructuur Noord West</v>
      </c>
      <c r="D35" s="4" t="s">
        <v>116</v>
      </c>
      <c r="E35" s="4" t="s">
        <v>112</v>
      </c>
      <c r="F35" s="6">
        <v>42909</v>
      </c>
      <c r="G35" s="4" t="s">
        <v>606</v>
      </c>
      <c r="H35" s="9">
        <v>75</v>
      </c>
      <c r="I35" s="6"/>
      <c r="J35" s="4" t="s">
        <v>1102</v>
      </c>
      <c r="K35" s="7">
        <f>_xll.AtlasFormulas.AtlasFunctions.AtlasBalance("PROD",DataAreaId,"T.LedgerTrans","Sum|AmountMST|0","","","","","","","AccountNum|Voucher","120010",$J35)</f>
        <v>227</v>
      </c>
    </row>
    <row r="36" spans="1:11" x14ac:dyDescent="0.25">
      <c r="A36" s="4" t="s">
        <v>431</v>
      </c>
      <c r="B36" s="7" t="str">
        <f>_xll.AtlasFormulas.AtlasFunctions.AtlasTable("PROD",DataAreaId,"T.SalesTable","%CustAccount","","","","","","","SalesId",$A36)</f>
        <v>364-000041</v>
      </c>
      <c r="C36" s="7" t="str">
        <f>_xll.AtlasFormulas.AtlasFunctions.AtlasTable("PROD",DataAreaId,"T.CustTable","%Name","","","","","","","AccountNum",$B36)</f>
        <v>Dura Vermeer Infrastructuur Noord West</v>
      </c>
      <c r="D36" s="4" t="s">
        <v>15</v>
      </c>
      <c r="E36" s="4" t="s">
        <v>16</v>
      </c>
      <c r="F36" s="6">
        <v>42909</v>
      </c>
      <c r="G36" s="4" t="s">
        <v>606</v>
      </c>
      <c r="H36" s="9">
        <v>1</v>
      </c>
      <c r="I36" s="6"/>
      <c r="J36" s="4" t="s">
        <v>1102</v>
      </c>
      <c r="K36" s="7">
        <f>_xll.AtlasFormulas.AtlasFunctions.AtlasBalance("PROD",DataAreaId,"T.LedgerTrans","Sum|AmountMST|0","","","","","","","AccountNum|Voucher","120010",$J36)</f>
        <v>227</v>
      </c>
    </row>
    <row r="37" spans="1:11" x14ac:dyDescent="0.25">
      <c r="A37" s="4" t="s">
        <v>262</v>
      </c>
      <c r="B37" s="7" t="str">
        <f>_xll.AtlasFormulas.AtlasFunctions.AtlasTable("PROD",DataAreaId,"T.SalesTable","%CustAccount","","","","","","","SalesId",$A37)</f>
        <v>364-000044</v>
      </c>
      <c r="C37" s="7" t="str">
        <f>_xll.AtlasFormulas.AtlasFunctions.AtlasTable("PROD",DataAreaId,"T.CustTable","%Name","","","","","","","AccountNum",$B37)</f>
        <v>Schagen Infra B.V.</v>
      </c>
      <c r="D37" s="4" t="s">
        <v>235</v>
      </c>
      <c r="E37" s="4" t="s">
        <v>237</v>
      </c>
      <c r="F37" s="6">
        <v>42909</v>
      </c>
      <c r="G37" s="4" t="s">
        <v>606</v>
      </c>
      <c r="H37" s="9">
        <v>1</v>
      </c>
      <c r="I37" s="6"/>
      <c r="J37" s="4" t="s">
        <v>1099</v>
      </c>
      <c r="K37" s="7">
        <f>_xll.AtlasFormulas.AtlasFunctions.AtlasBalance("PROD",DataAreaId,"T.LedgerTrans","Sum|AmountMST|0","","","","","","","AccountNum|Voucher","120010",$J37)</f>
        <v>70456.3</v>
      </c>
    </row>
    <row r="38" spans="1:11" x14ac:dyDescent="0.25">
      <c r="A38" s="4" t="s">
        <v>415</v>
      </c>
      <c r="B38" s="7" t="str">
        <f>_xll.AtlasFormulas.AtlasFunctions.AtlasTable("PROD",DataAreaId,"T.SalesTable","%CustAccount","","","","","","","SalesId",$A38)</f>
        <v>364-000149</v>
      </c>
      <c r="C38" s="7" t="str">
        <f>_xll.AtlasFormulas.AtlasFunctions.AtlasTable("PROD",DataAreaId,"T.CustTable","%Name","","","","","","","AccountNum",$B38)</f>
        <v>BAM Contractors</v>
      </c>
      <c r="D38" s="4" t="s">
        <v>111</v>
      </c>
      <c r="E38" s="4" t="s">
        <v>112</v>
      </c>
      <c r="F38" s="6">
        <v>42907</v>
      </c>
      <c r="G38" s="4" t="s">
        <v>606</v>
      </c>
      <c r="H38" s="9">
        <v>1358</v>
      </c>
      <c r="I38" s="6"/>
      <c r="J38" s="4" t="s">
        <v>1020</v>
      </c>
      <c r="K38" s="7">
        <f>_xll.AtlasFormulas.AtlasFunctions.AtlasBalance("PROD",DataAreaId,"T.LedgerTrans","Sum|AmountMST|0","","","","","","","AccountNum|Voucher","120010",$J38)</f>
        <v>3734.5</v>
      </c>
    </row>
    <row r="39" spans="1:11" x14ac:dyDescent="0.25">
      <c r="A39" s="4" t="s">
        <v>424</v>
      </c>
      <c r="B39" s="7" t="str">
        <f>_xll.AtlasFormulas.AtlasFunctions.AtlasTable("PROD",DataAreaId,"T.SalesTable","%CustAccount","","","","","","","SalesId",$A39)</f>
        <v>364-000120</v>
      </c>
      <c r="C39" s="7" t="str">
        <f>_xll.AtlasFormulas.AtlasFunctions.AtlasTable("PROD",DataAreaId,"T.CustTable","%Name","","","","","","","AccountNum",$B39)</f>
        <v>BAM Infra Projecten</v>
      </c>
      <c r="D39" s="4" t="s">
        <v>113</v>
      </c>
      <c r="E39" s="4" t="s">
        <v>114</v>
      </c>
      <c r="F39" s="6">
        <v>42907</v>
      </c>
      <c r="G39" s="4" t="s">
        <v>606</v>
      </c>
      <c r="H39" s="9">
        <v>485</v>
      </c>
      <c r="I39" s="6"/>
      <c r="J39" s="4" t="s">
        <v>1021</v>
      </c>
      <c r="K39" s="7">
        <f>_xll.AtlasFormulas.AtlasFunctions.AtlasBalance("PROD",DataAreaId,"T.LedgerTrans","Sum|AmountMST|0","","","","","","","AccountNum|Voucher","120010",$J39)</f>
        <v>1503.5</v>
      </c>
    </row>
    <row r="40" spans="1:11" x14ac:dyDescent="0.25">
      <c r="A40" s="4" t="s">
        <v>480</v>
      </c>
      <c r="B40" s="7" t="str">
        <f>_xll.AtlasFormulas.AtlasFunctions.AtlasTable("PROD",DataAreaId,"T.SalesTable","%CustAccount","","","","","","","SalesId",$A40)</f>
        <v>364-000010</v>
      </c>
      <c r="C40" s="7" t="str">
        <f>_xll.AtlasFormulas.AtlasFunctions.AtlasTable("PROD",DataAreaId,"T.CustTable","%Name","","","","","","","AccountNum",$B40)</f>
        <v>Balm Uitwendige Wapening B.V.</v>
      </c>
      <c r="D40" s="4" t="s">
        <v>126</v>
      </c>
      <c r="E40" s="4" t="s">
        <v>127</v>
      </c>
      <c r="F40" s="6">
        <v>42914</v>
      </c>
      <c r="G40" s="4" t="s">
        <v>606</v>
      </c>
      <c r="H40" s="9">
        <v>100</v>
      </c>
      <c r="I40" s="6"/>
      <c r="J40" s="4" t="s">
        <v>1103</v>
      </c>
      <c r="K40" s="7">
        <f>_xll.AtlasFormulas.AtlasFunctions.AtlasBalance("PROD",DataAreaId,"T.LedgerTrans","Sum|AmountMST|0","","","","","","","AccountNum|Voucher","120010",$J40)</f>
        <v>1793.75</v>
      </c>
    </row>
    <row r="41" spans="1:11" x14ac:dyDescent="0.25">
      <c r="A41" s="4" t="s">
        <v>480</v>
      </c>
      <c r="B41" s="7" t="str">
        <f>_xll.AtlasFormulas.AtlasFunctions.AtlasTable("PROD",DataAreaId,"T.SalesTable","%CustAccount","","","","","","","SalesId",$A41)</f>
        <v>364-000010</v>
      </c>
      <c r="C41" s="7" t="str">
        <f>_xll.AtlasFormulas.AtlasFunctions.AtlasTable("PROD",DataAreaId,"T.CustTable","%Name","","","","","","","AccountNum",$B41)</f>
        <v>Balm Uitwendige Wapening B.V.</v>
      </c>
      <c r="D41" s="4" t="s">
        <v>151</v>
      </c>
      <c r="E41" s="4" t="s">
        <v>152</v>
      </c>
      <c r="F41" s="6">
        <v>42914</v>
      </c>
      <c r="G41" s="4" t="s">
        <v>606</v>
      </c>
      <c r="H41" s="9">
        <v>25</v>
      </c>
      <c r="I41" s="6"/>
      <c r="J41" s="4" t="s">
        <v>1103</v>
      </c>
      <c r="K41" s="7">
        <f>_xll.AtlasFormulas.AtlasFunctions.AtlasBalance("PROD",DataAreaId,"T.LedgerTrans","Sum|AmountMST|0","","","","","","","AccountNum|Voucher","120010",$J41)</f>
        <v>1793.75</v>
      </c>
    </row>
    <row r="42" spans="1:11" x14ac:dyDescent="0.25">
      <c r="A42" s="4" t="s">
        <v>387</v>
      </c>
      <c r="B42" s="7" t="str">
        <f>_xll.AtlasFormulas.AtlasFunctions.AtlasTable("PROD",DataAreaId,"T.SalesTable","%CustAccount","","","","","","","SalesId",$A42)</f>
        <v>364-000080</v>
      </c>
      <c r="C42" s="7" t="str">
        <f>_xll.AtlasFormulas.AtlasFunctions.AtlasTable("PROD",DataAreaId,"T.CustTable","%Name","","","","","","","AccountNum",$B42)</f>
        <v>Aannemingsmaatschappij van Gelder B.V. Noord Braba</v>
      </c>
      <c r="D42" s="4" t="s">
        <v>111</v>
      </c>
      <c r="E42" s="4" t="s">
        <v>112</v>
      </c>
      <c r="F42" s="6">
        <v>42909</v>
      </c>
      <c r="G42" s="4" t="s">
        <v>606</v>
      </c>
      <c r="H42" s="9">
        <v>679</v>
      </c>
      <c r="I42" s="6"/>
      <c r="J42" s="4" t="s">
        <v>1104</v>
      </c>
      <c r="K42" s="7">
        <f>_xll.AtlasFormulas.AtlasFunctions.AtlasBalance("PROD",DataAreaId,"T.LedgerTrans","Sum|AmountMST|0","","","","","","","AccountNum|Voucher","120010",$J42)</f>
        <v>1969.1</v>
      </c>
    </row>
    <row r="43" spans="1:11" x14ac:dyDescent="0.25">
      <c r="A43" s="4" t="s">
        <v>265</v>
      </c>
      <c r="B43" s="7" t="str">
        <f>_xll.AtlasFormulas.AtlasFunctions.AtlasTable("PROD",DataAreaId,"T.SalesTable","%CustAccount","","","","","","","SalesId",$A43)</f>
        <v>364-000058</v>
      </c>
      <c r="C43" s="7" t="str">
        <f>_xll.AtlasFormulas.AtlasFunctions.AtlasTable("PROD",DataAreaId,"T.CustTable","%Name","","","","","","","AccountNum",$B43)</f>
        <v>D. van der Steen B.V.</v>
      </c>
      <c r="D43" s="4" t="s">
        <v>98</v>
      </c>
      <c r="E43" s="4" t="s">
        <v>99</v>
      </c>
      <c r="F43" s="6">
        <v>42914</v>
      </c>
      <c r="G43" s="4" t="s">
        <v>606</v>
      </c>
      <c r="H43" s="9">
        <v>194</v>
      </c>
      <c r="I43" s="6"/>
      <c r="J43" s="4" t="s">
        <v>1105</v>
      </c>
      <c r="K43" s="7">
        <f>_xll.AtlasFormulas.AtlasFunctions.AtlasBalance("PROD",DataAreaId,"T.LedgerTrans","Sum|AmountMST|0","","","","","","","AccountNum|Voucher","120010",$J43)</f>
        <v>22533.25</v>
      </c>
    </row>
    <row r="44" spans="1:11" x14ac:dyDescent="0.25">
      <c r="A44" s="4" t="s">
        <v>265</v>
      </c>
      <c r="B44" s="7" t="str">
        <f>_xll.AtlasFormulas.AtlasFunctions.AtlasTable("PROD",DataAreaId,"T.SalesTable","%CustAccount","","","","","","","SalesId",$A44)</f>
        <v>364-000058</v>
      </c>
      <c r="C44" s="7" t="str">
        <f>_xll.AtlasFormulas.AtlasFunctions.AtlasTable("PROD",DataAreaId,"T.CustTable","%Name","","","","","","","AccountNum",$B44)</f>
        <v>D. van der Steen B.V.</v>
      </c>
      <c r="D44" s="4" t="s">
        <v>101</v>
      </c>
      <c r="E44" s="4" t="s">
        <v>99</v>
      </c>
      <c r="F44" s="6">
        <v>42914</v>
      </c>
      <c r="G44" s="4" t="s">
        <v>606</v>
      </c>
      <c r="H44" s="9">
        <v>525</v>
      </c>
      <c r="I44" s="6"/>
      <c r="J44" s="4" t="s">
        <v>1105</v>
      </c>
      <c r="K44" s="7">
        <f>_xll.AtlasFormulas.AtlasFunctions.AtlasBalance("PROD",DataAreaId,"T.LedgerTrans","Sum|AmountMST|0","","","","","","","AccountNum|Voucher","120010",$J44)</f>
        <v>22533.25</v>
      </c>
    </row>
    <row r="45" spans="1:11" x14ac:dyDescent="0.25">
      <c r="A45" s="4" t="s">
        <v>265</v>
      </c>
      <c r="B45" s="7" t="str">
        <f>_xll.AtlasFormulas.AtlasFunctions.AtlasTable("PROD",DataAreaId,"T.SalesTable","%CustAccount","","","","","","","SalesId",$A45)</f>
        <v>364-000058</v>
      </c>
      <c r="C45" s="7" t="str">
        <f>_xll.AtlasFormulas.AtlasFunctions.AtlasTable("PROD",DataAreaId,"T.CustTable","%Name","","","","","","","AccountNum",$B45)</f>
        <v>D. van der Steen B.V.</v>
      </c>
      <c r="D45" s="4" t="s">
        <v>103</v>
      </c>
      <c r="E45" s="4" t="s">
        <v>99</v>
      </c>
      <c r="F45" s="6">
        <v>42914</v>
      </c>
      <c r="G45" s="4" t="s">
        <v>606</v>
      </c>
      <c r="H45" s="9">
        <v>2632.5</v>
      </c>
      <c r="I45" s="6"/>
      <c r="J45" s="4" t="s">
        <v>1105</v>
      </c>
      <c r="K45" s="7">
        <f>_xll.AtlasFormulas.AtlasFunctions.AtlasBalance("PROD",DataAreaId,"T.LedgerTrans","Sum|AmountMST|0","","","","","","","AccountNum|Voucher","120010",$J45)</f>
        <v>22533.25</v>
      </c>
    </row>
    <row r="46" spans="1:11" x14ac:dyDescent="0.25">
      <c r="A46" s="4" t="s">
        <v>265</v>
      </c>
      <c r="B46" s="7" t="str">
        <f>_xll.AtlasFormulas.AtlasFunctions.AtlasTable("PROD",DataAreaId,"T.SalesTable","%CustAccount","","","","","","","SalesId",$A46)</f>
        <v>364-000058</v>
      </c>
      <c r="C46" s="7" t="str">
        <f>_xll.AtlasFormulas.AtlasFunctions.AtlasTable("PROD",DataAreaId,"T.CustTable","%Name","","","","","","","AccountNum",$B46)</f>
        <v>D. van der Steen B.V.</v>
      </c>
      <c r="D46" s="4" t="s">
        <v>235</v>
      </c>
      <c r="E46" s="4" t="s">
        <v>237</v>
      </c>
      <c r="F46" s="6">
        <v>42914</v>
      </c>
      <c r="G46" s="4" t="s">
        <v>606</v>
      </c>
      <c r="H46" s="9">
        <v>1</v>
      </c>
      <c r="I46" s="6"/>
      <c r="J46" s="4" t="s">
        <v>1105</v>
      </c>
      <c r="K46" s="7">
        <f>_xll.AtlasFormulas.AtlasFunctions.AtlasBalance("PROD",DataAreaId,"T.LedgerTrans","Sum|AmountMST|0","","","","","","","AccountNum|Voucher","120010",$J46)</f>
        <v>22533.25</v>
      </c>
    </row>
    <row r="47" spans="1:11" x14ac:dyDescent="0.25">
      <c r="A47" s="4" t="s">
        <v>411</v>
      </c>
      <c r="B47" s="7" t="str">
        <f>_xll.AtlasFormulas.AtlasFunctions.AtlasTable("PROD",DataAreaId,"T.SalesTable","%CustAccount","","","","","","","SalesId",$A47)</f>
        <v>364-000013</v>
      </c>
      <c r="C47" s="7" t="str">
        <f>_xll.AtlasFormulas.AtlasFunctions.AtlasTable("PROD",DataAreaId,"T.CustTable","%Name","","","","","","","AccountNum",$B47)</f>
        <v>BAM Wegen B.V. Zuidoost</v>
      </c>
      <c r="D47" s="4" t="s">
        <v>235</v>
      </c>
      <c r="E47" s="4" t="s">
        <v>237</v>
      </c>
      <c r="F47" s="6">
        <v>42909</v>
      </c>
      <c r="G47" s="4" t="s">
        <v>606</v>
      </c>
      <c r="H47" s="9">
        <v>12</v>
      </c>
      <c r="I47" s="6"/>
      <c r="J47" s="4" t="s">
        <v>1106</v>
      </c>
      <c r="K47" s="7">
        <f>_xll.AtlasFormulas.AtlasFunctions.AtlasBalance("PROD",DataAreaId,"T.LedgerTrans","Sum|AmountMST|0","","","","","","","AccountNum|Voucher","120010",$J47)</f>
        <v>420</v>
      </c>
    </row>
    <row r="48" spans="1:11" x14ac:dyDescent="0.25">
      <c r="A48" s="4" t="s">
        <v>411</v>
      </c>
      <c r="B48" s="7" t="str">
        <f>_xll.AtlasFormulas.AtlasFunctions.AtlasTable("PROD",DataAreaId,"T.SalesTable","%CustAccount","","","","","","","SalesId",$A48)</f>
        <v>364-000013</v>
      </c>
      <c r="C48" s="7" t="str">
        <f>_xll.AtlasFormulas.AtlasFunctions.AtlasTable("PROD",DataAreaId,"T.CustTable","%Name","","","","","","","AccountNum",$B48)</f>
        <v>BAM Wegen B.V. Zuidoost</v>
      </c>
      <c r="D48" s="4" t="s">
        <v>235</v>
      </c>
      <c r="E48" s="4" t="s">
        <v>237</v>
      </c>
      <c r="F48" s="6">
        <v>42909</v>
      </c>
      <c r="G48" s="4" t="s">
        <v>606</v>
      </c>
      <c r="H48" s="9">
        <v>1</v>
      </c>
      <c r="I48" s="6"/>
      <c r="J48" s="4" t="s">
        <v>1107</v>
      </c>
      <c r="K48" s="7">
        <f>_xll.AtlasFormulas.AtlasFunctions.AtlasBalance("PROD",DataAreaId,"T.LedgerTrans","Sum|AmountMST|0","","","","","","","AccountNum|Voucher","120010",$J48)</f>
        <v>180</v>
      </c>
    </row>
    <row r="49" spans="1:11" x14ac:dyDescent="0.25">
      <c r="A49" s="4" t="s">
        <v>1088</v>
      </c>
      <c r="B49" s="7" t="str">
        <f>_xll.AtlasFormulas.AtlasFunctions.AtlasTable("PROD",DataAreaId,"T.SalesTable","%CustAccount","","","","","","","SalesId",$A49)</f>
        <v>364-000043</v>
      </c>
      <c r="C49" s="7" t="str">
        <f>_xll.AtlasFormulas.AtlasFunctions.AtlasTable("PROD",DataAreaId,"T.CustTable","%Name","","","","","","","AccountNum",$B49)</f>
        <v>Gebr. Van Kessel Wegenbouw B.V. Regio West</v>
      </c>
      <c r="D49" s="4" t="s">
        <v>113</v>
      </c>
      <c r="E49" s="4" t="s">
        <v>114</v>
      </c>
      <c r="F49" s="6">
        <v>42909</v>
      </c>
      <c r="G49" s="4" t="s">
        <v>606</v>
      </c>
      <c r="H49" s="9">
        <v>97</v>
      </c>
      <c r="I49" s="6"/>
      <c r="J49" s="4" t="s">
        <v>1108</v>
      </c>
      <c r="K49" s="7">
        <f>_xll.AtlasFormulas.AtlasFunctions.AtlasBalance("PROD",DataAreaId,"T.LedgerTrans","Sum|AmountMST|0","","","","","","","AccountNum|Voucher","120010",$J49)</f>
        <v>0</v>
      </c>
    </row>
    <row r="50" spans="1:11" x14ac:dyDescent="0.25">
      <c r="A50" s="4" t="s">
        <v>1109</v>
      </c>
      <c r="B50" s="7" t="str">
        <f>_xll.AtlasFormulas.AtlasFunctions.AtlasTable("PROD",DataAreaId,"T.SalesTable","%CustAccount","","","","","","","SalesId",$A50)</f>
        <v>364-000002</v>
      </c>
      <c r="C50" s="7" t="str">
        <f>_xll.AtlasFormulas.AtlasFunctions.AtlasTable("PROD",DataAreaId,"T.CustTable","%Name","","","","","","","AccountNum",$B50)</f>
        <v>Aannemingsbedrijf De Jong en Zoon Beesd B.V.</v>
      </c>
      <c r="D50" s="4" t="s">
        <v>122</v>
      </c>
      <c r="E50" s="4" t="s">
        <v>123</v>
      </c>
      <c r="F50" s="6">
        <v>42909</v>
      </c>
      <c r="G50" s="4" t="s">
        <v>606</v>
      </c>
      <c r="H50" s="9">
        <v>1755</v>
      </c>
      <c r="I50" s="6"/>
      <c r="J50" s="4" t="s">
        <v>1110</v>
      </c>
      <c r="K50" s="7">
        <f>_xll.AtlasFormulas.AtlasFunctions.AtlasBalance("PROD",DataAreaId,"T.LedgerTrans","Sum|AmountMST|0","","","","","","","AccountNum|Voucher","120010",$J50)</f>
        <v>5699.7</v>
      </c>
    </row>
    <row r="51" spans="1:11" x14ac:dyDescent="0.25">
      <c r="A51" s="4" t="s">
        <v>1109</v>
      </c>
      <c r="B51" s="7" t="str">
        <f>_xll.AtlasFormulas.AtlasFunctions.AtlasTable("PROD",DataAreaId,"T.SalesTable","%CustAccount","","","","","","","SalesId",$A51)</f>
        <v>364-000002</v>
      </c>
      <c r="C51" s="7" t="str">
        <f>_xll.AtlasFormulas.AtlasFunctions.AtlasTable("PROD",DataAreaId,"T.CustTable","%Name","","","","","","","AccountNum",$B51)</f>
        <v>Aannemingsbedrijf De Jong en Zoon Beesd B.V.</v>
      </c>
      <c r="D51" s="4" t="s">
        <v>235</v>
      </c>
      <c r="E51" s="4" t="s">
        <v>237</v>
      </c>
      <c r="F51" s="6">
        <v>42909</v>
      </c>
      <c r="G51" s="4" t="s">
        <v>606</v>
      </c>
      <c r="H51" s="9">
        <v>1</v>
      </c>
      <c r="I51" s="6"/>
      <c r="J51" s="4" t="s">
        <v>1110</v>
      </c>
      <c r="K51" s="7">
        <f>_xll.AtlasFormulas.AtlasFunctions.AtlasBalance("PROD",DataAreaId,"T.LedgerTrans","Sum|AmountMST|0","","","","","","","AccountNum|Voucher","120010",$J51)</f>
        <v>5699.7</v>
      </c>
    </row>
    <row r="52" spans="1:11" x14ac:dyDescent="0.25">
      <c r="A52" s="4" t="s">
        <v>1111</v>
      </c>
      <c r="B52" s="7" t="str">
        <f>_xll.AtlasFormulas.AtlasFunctions.AtlasTable("PROD",DataAreaId,"T.SalesTable","%CustAccount","","","","","","","SalesId",$A52)</f>
        <v>364-000007</v>
      </c>
      <c r="C52" s="7" t="str">
        <f>_xll.AtlasFormulas.AtlasFunctions.AtlasTable("PROD",DataAreaId,"T.CustTable","%Name","","","","","","","AccountNum",$B52)</f>
        <v>Versluys &amp; Zoon B.V.</v>
      </c>
      <c r="D52" s="4" t="s">
        <v>103</v>
      </c>
      <c r="E52" s="4" t="s">
        <v>99</v>
      </c>
      <c r="F52" s="6">
        <v>42914</v>
      </c>
      <c r="G52" s="4" t="s">
        <v>606</v>
      </c>
      <c r="H52" s="9">
        <v>975</v>
      </c>
      <c r="I52" s="6"/>
      <c r="J52" s="4" t="s">
        <v>1112</v>
      </c>
      <c r="K52" s="7">
        <f>_xll.AtlasFormulas.AtlasFunctions.AtlasBalance("PROD",DataAreaId,"T.LedgerTrans","Sum|AmountMST|0","","","","","","","AccountNum|Voucher","120010",$J52)</f>
        <v>10366</v>
      </c>
    </row>
    <row r="53" spans="1:11" x14ac:dyDescent="0.25">
      <c r="A53" s="4" t="s">
        <v>1111</v>
      </c>
      <c r="B53" s="7" t="str">
        <f>_xll.AtlasFormulas.AtlasFunctions.AtlasTable("PROD",DataAreaId,"T.SalesTable","%CustAccount","","","","","","","SalesId",$A53)</f>
        <v>364-000007</v>
      </c>
      <c r="C53" s="7" t="str">
        <f>_xll.AtlasFormulas.AtlasFunctions.AtlasTable("PROD",DataAreaId,"T.CustTable","%Name","","","","","","","AccountNum",$B53)</f>
        <v>Versluys &amp; Zoon B.V.</v>
      </c>
      <c r="D53" s="4" t="s">
        <v>98</v>
      </c>
      <c r="E53" s="4" t="s">
        <v>99</v>
      </c>
      <c r="F53" s="6">
        <v>42914</v>
      </c>
      <c r="G53" s="4" t="s">
        <v>606</v>
      </c>
      <c r="H53" s="9">
        <v>485</v>
      </c>
      <c r="I53" s="6"/>
      <c r="J53" s="4" t="s">
        <v>1112</v>
      </c>
      <c r="K53" s="7">
        <f>_xll.AtlasFormulas.AtlasFunctions.AtlasBalance("PROD",DataAreaId,"T.LedgerTrans","Sum|AmountMST|0","","","","","","","AccountNum|Voucher","120010",$J53)</f>
        <v>10366</v>
      </c>
    </row>
    <row r="54" spans="1:11" x14ac:dyDescent="0.25">
      <c r="A54" s="4" t="s">
        <v>1113</v>
      </c>
      <c r="B54" s="7" t="str">
        <f>_xll.AtlasFormulas.AtlasFunctions.AtlasTable("PROD",DataAreaId,"T.SalesTable","%CustAccount","","","","","","","SalesId",$A54)</f>
        <v>364-000079</v>
      </c>
      <c r="C54" s="7" t="str">
        <f>_xll.AtlasFormulas.AtlasFunctions.AtlasTable("PROD",DataAreaId,"T.CustTable","%Name","","","","","","","AccountNum",$B54)</f>
        <v>Bruud</v>
      </c>
      <c r="D54" s="4" t="s">
        <v>61</v>
      </c>
      <c r="E54" s="4" t="s">
        <v>60</v>
      </c>
      <c r="F54" s="6">
        <v>42914</v>
      </c>
      <c r="G54" s="4" t="s">
        <v>606</v>
      </c>
      <c r="H54" s="9">
        <v>97.5</v>
      </c>
      <c r="I54" s="6"/>
      <c r="J54" s="4" t="s">
        <v>1114</v>
      </c>
      <c r="K54" s="7">
        <f>_xll.AtlasFormulas.AtlasFunctions.AtlasBalance("PROD",DataAreaId,"T.LedgerTrans","Sum|AmountMST|0","","","","","","","AccountNum|Voucher","120010",$J54)</f>
        <v>1057.8800000000001</v>
      </c>
    </row>
    <row r="55" spans="1:11" x14ac:dyDescent="0.25">
      <c r="A55" s="4" t="s">
        <v>1115</v>
      </c>
      <c r="B55" s="7" t="str">
        <f>_xll.AtlasFormulas.AtlasFunctions.AtlasTable("PROD",DataAreaId,"T.SalesTable","%CustAccount","","","","","","","SalesId",$A55)</f>
        <v>364-000058</v>
      </c>
      <c r="C55" s="7" t="str">
        <f>_xll.AtlasFormulas.AtlasFunctions.AtlasTable("PROD",DataAreaId,"T.CustTable","%Name","","","","","","","AccountNum",$B55)</f>
        <v>D. van der Steen B.V.</v>
      </c>
      <c r="D55" s="4" t="s">
        <v>98</v>
      </c>
      <c r="E55" s="4" t="s">
        <v>99</v>
      </c>
      <c r="F55" s="6">
        <v>42914</v>
      </c>
      <c r="G55" s="4" t="s">
        <v>606</v>
      </c>
      <c r="H55" s="9">
        <v>291</v>
      </c>
      <c r="I55" s="6"/>
      <c r="J55" s="4" t="s">
        <v>1116</v>
      </c>
      <c r="K55" s="7">
        <f>_xll.AtlasFormulas.AtlasFunctions.AtlasBalance("PROD",DataAreaId,"T.LedgerTrans","Sum|AmountMST|0","","","","","","","AccountNum|Voucher","120010",$J55)</f>
        <v>1600.5</v>
      </c>
    </row>
    <row r="56" spans="1:11" x14ac:dyDescent="0.25">
      <c r="A56" s="4" t="s">
        <v>1115</v>
      </c>
      <c r="B56" s="7" t="str">
        <f>_xll.AtlasFormulas.AtlasFunctions.AtlasTable("PROD",DataAreaId,"T.SalesTable","%CustAccount","","","","","","","SalesId",$A56)</f>
        <v>364-000058</v>
      </c>
      <c r="C56" s="7" t="str">
        <f>_xll.AtlasFormulas.AtlasFunctions.AtlasTable("PROD",DataAreaId,"T.CustTable","%Name","","","","","","","AccountNum",$B56)</f>
        <v>D. van der Steen B.V.</v>
      </c>
      <c r="D56" s="4" t="s">
        <v>98</v>
      </c>
      <c r="E56" s="4" t="s">
        <v>99</v>
      </c>
      <c r="F56" s="6">
        <v>42914</v>
      </c>
      <c r="G56" s="4" t="s">
        <v>606</v>
      </c>
      <c r="H56" s="9">
        <v>194</v>
      </c>
      <c r="I56" s="6"/>
      <c r="J56" s="4" t="s">
        <v>1117</v>
      </c>
      <c r="K56" s="7">
        <f>_xll.AtlasFormulas.AtlasFunctions.AtlasBalance("PROD",DataAreaId,"T.LedgerTrans","Sum|AmountMST|0","","","","","","","AccountNum|Voucher","120010",$J56)</f>
        <v>1067</v>
      </c>
    </row>
    <row r="57" spans="1:11" x14ac:dyDescent="0.25">
      <c r="A57" s="4" t="s">
        <v>1118</v>
      </c>
      <c r="B57" s="7" t="str">
        <f>_xll.AtlasFormulas.AtlasFunctions.AtlasTable("PROD",DataAreaId,"T.SalesTable","%CustAccount","","","","","","","SalesId",$A57)</f>
        <v>364-000080</v>
      </c>
      <c r="C57" s="7" t="str">
        <f>_xll.AtlasFormulas.AtlasFunctions.AtlasTable("PROD",DataAreaId,"T.CustTable","%Name","","","","","","","AccountNum",$B57)</f>
        <v>Aannemingsmaatschappij van Gelder B.V. Noord Braba</v>
      </c>
      <c r="D57" s="4" t="s">
        <v>111</v>
      </c>
      <c r="E57" s="4" t="s">
        <v>112</v>
      </c>
      <c r="F57" s="6">
        <v>42914</v>
      </c>
      <c r="G57" s="4" t="s">
        <v>606</v>
      </c>
      <c r="H57" s="9">
        <v>291</v>
      </c>
      <c r="I57" s="6"/>
      <c r="J57" s="4" t="s">
        <v>1119</v>
      </c>
      <c r="K57" s="7">
        <f>_xll.AtlasFormulas.AtlasFunctions.AtlasBalance("PROD",DataAreaId,"T.LedgerTrans","Sum|AmountMST|0","","","","","","","AccountNum|Voucher","120010",$J57)</f>
        <v>903.9</v>
      </c>
    </row>
    <row r="58" spans="1:11" x14ac:dyDescent="0.25">
      <c r="A58" s="4" t="s">
        <v>1118</v>
      </c>
      <c r="B58" s="7" t="str">
        <f>_xll.AtlasFormulas.AtlasFunctions.AtlasTable("PROD",DataAreaId,"T.SalesTable","%CustAccount","","","","","","","SalesId",$A58)</f>
        <v>364-000080</v>
      </c>
      <c r="C58" s="7" t="str">
        <f>_xll.AtlasFormulas.AtlasFunctions.AtlasTable("PROD",DataAreaId,"T.CustTable","%Name","","","","","","","AccountNum",$B58)</f>
        <v>Aannemingsmaatschappij van Gelder B.V. Noord Braba</v>
      </c>
      <c r="D58" s="4" t="s">
        <v>15</v>
      </c>
      <c r="E58" s="4" t="s">
        <v>16</v>
      </c>
      <c r="F58" s="6">
        <v>42914</v>
      </c>
      <c r="G58" s="4" t="s">
        <v>606</v>
      </c>
      <c r="H58" s="9">
        <v>1</v>
      </c>
      <c r="I58" s="6"/>
      <c r="J58" s="4" t="s">
        <v>1119</v>
      </c>
      <c r="K58" s="7">
        <f>_xll.AtlasFormulas.AtlasFunctions.AtlasBalance("PROD",DataAreaId,"T.LedgerTrans","Sum|AmountMST|0","","","","","","","AccountNum|Voucher","120010",$J58)</f>
        <v>903.9</v>
      </c>
    </row>
    <row r="59" spans="1:11" x14ac:dyDescent="0.25">
      <c r="A59" s="4" t="s">
        <v>1120</v>
      </c>
      <c r="B59" s="7" t="str">
        <f>_xll.AtlasFormulas.AtlasFunctions.AtlasTable("PROD",DataAreaId,"T.SalesTable","%CustAccount","","","","","","","SalesId",$A59)</f>
        <v>364-000187</v>
      </c>
      <c r="C59" s="7" t="str">
        <f>_xll.AtlasFormulas.AtlasFunctions.AtlasTable("PROD",DataAreaId,"T.CustTable","%Name","","","","","","","AccountNum",$B59)</f>
        <v>Coaton B.V.</v>
      </c>
      <c r="D59" s="4" t="s">
        <v>126</v>
      </c>
      <c r="E59" s="4" t="s">
        <v>127</v>
      </c>
      <c r="F59" s="6">
        <v>42914</v>
      </c>
      <c r="G59" s="4" t="s">
        <v>606</v>
      </c>
      <c r="H59" s="9">
        <v>3.4</v>
      </c>
      <c r="I59" s="6"/>
      <c r="J59" s="4" t="s">
        <v>1121</v>
      </c>
      <c r="K59" s="7">
        <f>_xll.AtlasFormulas.AtlasFunctions.AtlasBalance("PROD",DataAreaId,"T.LedgerTrans","Sum|AmountMST|0","","","","","","","AccountNum|Voucher","120010",$J59)</f>
        <v>94.54</v>
      </c>
    </row>
    <row r="60" spans="1:11" x14ac:dyDescent="0.25">
      <c r="A60" s="4" t="s">
        <v>265</v>
      </c>
      <c r="B60" s="7" t="str">
        <f>_xll.AtlasFormulas.AtlasFunctions.AtlasTable("PROD",DataAreaId,"T.SalesTable","%CustAccount","","","","","","","SalesId",$A60)</f>
        <v>364-000058</v>
      </c>
      <c r="C60" s="7" t="str">
        <f>_xll.AtlasFormulas.AtlasFunctions.AtlasTable("PROD",DataAreaId,"T.CustTable","%Name","","","","","","","AccountNum",$B60)</f>
        <v>D. van der Steen B.V.</v>
      </c>
      <c r="D60" s="4" t="s">
        <v>235</v>
      </c>
      <c r="E60" s="4" t="s">
        <v>237</v>
      </c>
      <c r="F60" s="6">
        <v>42914</v>
      </c>
      <c r="G60" s="4" t="s">
        <v>606</v>
      </c>
      <c r="H60" s="9">
        <v>1</v>
      </c>
      <c r="I60" s="6"/>
      <c r="J60" s="4" t="s">
        <v>1105</v>
      </c>
      <c r="K60" s="7">
        <f>_xll.AtlasFormulas.AtlasFunctions.AtlasBalance("PROD",DataAreaId,"T.LedgerTrans","Sum|AmountMST|0","","","","","","","AccountNum|Voucher","120010",$J60)</f>
        <v>22533.25</v>
      </c>
    </row>
    <row r="61" spans="1:11" x14ac:dyDescent="0.25">
      <c r="A61" s="4" t="s">
        <v>1122</v>
      </c>
      <c r="B61" s="7" t="str">
        <f>_xll.AtlasFormulas.AtlasFunctions.AtlasTable("PROD",DataAreaId,"T.SalesTable","%CustAccount","","","","","","","SalesId",$A61)</f>
        <v>364-000049</v>
      </c>
      <c r="C61" s="7" t="str">
        <f>_xll.AtlasFormulas.AtlasFunctions.AtlasTable("PROD",DataAreaId,"T.CustTable","%Name","","","","","","","AccountNum",$B61)</f>
        <v>Dirkzwager Groep B.V.</v>
      </c>
      <c r="D61" s="4" t="s">
        <v>561</v>
      </c>
      <c r="E61" s="4" t="s">
        <v>562</v>
      </c>
      <c r="F61" s="6">
        <v>42914</v>
      </c>
      <c r="G61" s="4" t="s">
        <v>606</v>
      </c>
      <c r="H61" s="9">
        <v>60</v>
      </c>
      <c r="I61" s="6"/>
      <c r="J61" s="4" t="s">
        <v>1123</v>
      </c>
      <c r="K61" s="7">
        <f>_xll.AtlasFormulas.AtlasFunctions.AtlasBalance("PROD",DataAreaId,"T.LedgerTrans","Sum|AmountMST|0","","","","","","","AccountNum|Voucher","120010",$J61)</f>
        <v>99</v>
      </c>
    </row>
    <row r="62" spans="1:11" x14ac:dyDescent="0.25">
      <c r="A62" s="4" t="s">
        <v>1124</v>
      </c>
      <c r="B62" s="7" t="str">
        <f>_xll.AtlasFormulas.AtlasFunctions.AtlasTable("PROD",DataAreaId,"T.SalesTable","%CustAccount","","","","","","","SalesId",$A62)</f>
        <v>364-000129</v>
      </c>
      <c r="C62" s="7" t="str">
        <f>_xll.AtlasFormulas.AtlasFunctions.AtlasTable("PROD",DataAreaId,"T.CustTable","%Name","","","","","","","AccountNum",$B62)</f>
        <v>SAAone GWW V.O.F.</v>
      </c>
      <c r="D62" s="4" t="s">
        <v>66</v>
      </c>
      <c r="E62" s="4" t="s">
        <v>64</v>
      </c>
      <c r="F62" s="6">
        <v>42914</v>
      </c>
      <c r="G62" s="4" t="s">
        <v>606</v>
      </c>
      <c r="H62" s="9">
        <v>1072.5</v>
      </c>
      <c r="I62" s="6"/>
      <c r="J62" s="4" t="s">
        <v>1125</v>
      </c>
      <c r="K62" s="7">
        <f>_xll.AtlasFormulas.AtlasFunctions.AtlasBalance("PROD",DataAreaId,"T.LedgerTrans","Sum|AmountMST|0","","","","","","","AccountNum|Voucher","120010",$J62)</f>
        <v>8364.3799999999992</v>
      </c>
    </row>
    <row r="63" spans="1:11" x14ac:dyDescent="0.25">
      <c r="A63" s="4" t="s">
        <v>1124</v>
      </c>
      <c r="B63" s="7" t="str">
        <f>_xll.AtlasFormulas.AtlasFunctions.AtlasTable("PROD",DataAreaId,"T.SalesTable","%CustAccount","","","","","","","SalesId",$A63)</f>
        <v>364-000129</v>
      </c>
      <c r="C63" s="7" t="str">
        <f>_xll.AtlasFormulas.AtlasFunctions.AtlasTable("PROD",DataAreaId,"T.CustTable","%Name","","","","","","","AccountNum",$B63)</f>
        <v>SAAone GWW V.O.F.</v>
      </c>
      <c r="D63" s="4" t="s">
        <v>235</v>
      </c>
      <c r="E63" s="4" t="s">
        <v>237</v>
      </c>
      <c r="F63" s="6">
        <v>42914</v>
      </c>
      <c r="G63" s="4" t="s">
        <v>606</v>
      </c>
      <c r="H63" s="9">
        <v>1</v>
      </c>
      <c r="I63" s="6"/>
      <c r="J63" s="4" t="s">
        <v>1125</v>
      </c>
      <c r="K63" s="7">
        <f>_xll.AtlasFormulas.AtlasFunctions.AtlasBalance("PROD",DataAreaId,"T.LedgerTrans","Sum|AmountMST|0","","","","","","","AccountNum|Voucher","120010",$J63)</f>
        <v>8364.3799999999992</v>
      </c>
    </row>
    <row r="64" spans="1:11" x14ac:dyDescent="0.25">
      <c r="A64" s="4" t="s">
        <v>1126</v>
      </c>
      <c r="B64" s="7" t="str">
        <f>_xll.AtlasFormulas.AtlasFunctions.AtlasTable("PROD",DataAreaId,"T.SalesTable","%CustAccount","","","","","","","SalesId",$A64)</f>
        <v>364-000059</v>
      </c>
      <c r="C64" s="7" t="str">
        <f>_xll.AtlasFormulas.AtlasFunctions.AtlasTable("PROD",DataAreaId,"T.CustTable","%Name","","","","","","","AccountNum",$B64)</f>
        <v>Kreeft Betonrenovatie &amp; Injectietechnieken BV</v>
      </c>
      <c r="D64" s="4" t="s">
        <v>151</v>
      </c>
      <c r="E64" s="4" t="s">
        <v>152</v>
      </c>
      <c r="F64" s="6">
        <v>42914</v>
      </c>
      <c r="G64" s="4" t="s">
        <v>606</v>
      </c>
      <c r="H64" s="9">
        <v>10</v>
      </c>
      <c r="I64" s="6"/>
      <c r="J64" s="4" t="s">
        <v>1127</v>
      </c>
      <c r="K64" s="7">
        <f>_xll.AtlasFormulas.AtlasFunctions.AtlasBalance("PROD",DataAreaId,"T.LedgerTrans","Sum|AmountMST|0","","","","","","","AccountNum|Voucher","120010",$J64)</f>
        <v>497.5</v>
      </c>
    </row>
    <row r="65" spans="1:11" x14ac:dyDescent="0.25">
      <c r="A65" s="4" t="s">
        <v>1126</v>
      </c>
      <c r="B65" s="7" t="str">
        <f>_xll.AtlasFormulas.AtlasFunctions.AtlasTable("PROD",DataAreaId,"T.SalesTable","%CustAccount","","","","","","","SalesId",$A65)</f>
        <v>364-000059</v>
      </c>
      <c r="C65" s="7" t="str">
        <f>_xll.AtlasFormulas.AtlasFunctions.AtlasTable("PROD",DataAreaId,"T.CustTable","%Name","","","","","","","AccountNum",$B65)</f>
        <v>Kreeft Betonrenovatie &amp; Injectietechnieken BV</v>
      </c>
      <c r="D65" s="4" t="s">
        <v>52</v>
      </c>
      <c r="E65" s="4" t="s">
        <v>51</v>
      </c>
      <c r="F65" s="6">
        <v>42914</v>
      </c>
      <c r="G65" s="4" t="s">
        <v>606</v>
      </c>
      <c r="H65" s="9">
        <v>1</v>
      </c>
      <c r="I65" s="6"/>
      <c r="J65" s="4" t="s">
        <v>1127</v>
      </c>
      <c r="K65" s="7">
        <f>_xll.AtlasFormulas.AtlasFunctions.AtlasBalance("PROD",DataAreaId,"T.LedgerTrans","Sum|AmountMST|0","","","","","","","AccountNum|Voucher","120010",$J65)</f>
        <v>497.5</v>
      </c>
    </row>
    <row r="66" spans="1:11" x14ac:dyDescent="0.25">
      <c r="A66" s="4" t="s">
        <v>1126</v>
      </c>
      <c r="B66" s="7" t="str">
        <f>_xll.AtlasFormulas.AtlasFunctions.AtlasTable("PROD",DataAreaId,"T.SalesTable","%CustAccount","","","","","","","SalesId",$A66)</f>
        <v>364-000059</v>
      </c>
      <c r="C66" s="7" t="str">
        <f>_xll.AtlasFormulas.AtlasFunctions.AtlasTable("PROD",DataAreaId,"T.CustTable","%Name","","","","","","","AccountNum",$B66)</f>
        <v>Kreeft Betonrenovatie &amp; Injectietechnieken BV</v>
      </c>
      <c r="D66" s="4" t="s">
        <v>15</v>
      </c>
      <c r="E66" s="4" t="s">
        <v>16</v>
      </c>
      <c r="F66" s="6">
        <v>42914</v>
      </c>
      <c r="G66" s="4" t="s">
        <v>606</v>
      </c>
      <c r="H66" s="9">
        <v>1</v>
      </c>
      <c r="I66" s="6"/>
      <c r="J66" s="4" t="s">
        <v>1128</v>
      </c>
      <c r="K66" s="7">
        <f>_xll.AtlasFormulas.AtlasFunctions.AtlasBalance("PROD",DataAreaId,"T.LedgerTrans","Sum|AmountMST|0","","","","","","","AccountNum|Voucher","120010",$J66)</f>
        <v>45</v>
      </c>
    </row>
    <row r="67" spans="1:11" x14ac:dyDescent="0.25">
      <c r="A67" s="4" t="s">
        <v>1120</v>
      </c>
      <c r="B67" s="7" t="str">
        <f>_xll.AtlasFormulas.AtlasFunctions.AtlasTable("PROD",DataAreaId,"T.SalesTable","%CustAccount","","","","","","","SalesId",$A67)</f>
        <v>364-000187</v>
      </c>
      <c r="C67" s="7" t="str">
        <f>_xll.AtlasFormulas.AtlasFunctions.AtlasTable("PROD",DataAreaId,"T.CustTable","%Name","","","","","","","AccountNum",$B67)</f>
        <v>Coaton B.V.</v>
      </c>
      <c r="D67" s="4" t="s">
        <v>15</v>
      </c>
      <c r="E67" s="4" t="s">
        <v>16</v>
      </c>
      <c r="F67" s="6">
        <v>42914</v>
      </c>
      <c r="G67" s="4" t="s">
        <v>606</v>
      </c>
      <c r="H67" s="9">
        <v>1</v>
      </c>
      <c r="I67" s="6"/>
      <c r="J67" s="4" t="s">
        <v>1121</v>
      </c>
      <c r="K67" s="7">
        <f>_xll.AtlasFormulas.AtlasFunctions.AtlasBalance("PROD",DataAreaId,"T.LedgerTrans","Sum|AmountMST|0","","","","","","","AccountNum|Voucher","120010",$J67)</f>
        <v>94.54</v>
      </c>
    </row>
    <row r="68" spans="1:11" x14ac:dyDescent="0.25">
      <c r="A68" s="2" t="s">
        <v>9</v>
      </c>
      <c r="B68" s="2"/>
      <c r="C68" s="2"/>
      <c r="D68" s="3" t="s">
        <v>9</v>
      </c>
      <c r="E68" s="3"/>
      <c r="F68" s="5"/>
      <c r="G68" s="3"/>
      <c r="H68" s="8">
        <f>SUBTOTAL(109,AtlasReport_2_Table_1[Quantity])</f>
        <v>50288.200000000004</v>
      </c>
      <c r="I68" s="5"/>
      <c r="J68" s="3"/>
      <c r="K68" s="2">
        <f>SUBTOTAL(109,AtlasReport_2_Table_1[120010 balance])</f>
        <v>697821.65000000014</v>
      </c>
    </row>
    <row r="69" spans="1:11" x14ac:dyDescent="0.25">
      <c r="A69" s="2"/>
      <c r="B69" s="2"/>
      <c r="C69" s="2"/>
      <c r="D69" s="2"/>
      <c r="E69" s="2"/>
      <c r="F69" s="5"/>
      <c r="G69" s="2"/>
      <c r="H69" s="8"/>
      <c r="I69" s="5"/>
      <c r="J69" s="2"/>
      <c r="K69" s="2"/>
    </row>
    <row r="70" spans="1:11" x14ac:dyDescent="0.25">
      <c r="A70" s="2"/>
      <c r="B70" s="2"/>
      <c r="C70" s="2"/>
      <c r="D70" s="2"/>
      <c r="E70" s="2"/>
      <c r="F70" s="5"/>
      <c r="G70" s="2"/>
      <c r="H70" s="8"/>
      <c r="I70" s="5"/>
      <c r="J70" s="2"/>
      <c r="K70" s="2"/>
    </row>
  </sheetData>
  <pageMargins left="0.70866141732283472" right="0.70866141732283472" top="0.74803149606299213" bottom="0.74803149606299213" header="0.31496062992125984" footer="0.31496062992125984"/>
  <pageSetup paperSize="9" scale="67" fitToHeight="7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workbookViewId="0">
      <selection activeCell="F36" sqref="F36"/>
    </sheetView>
  </sheetViews>
  <sheetFormatPr defaultColWidth="9.140625" defaultRowHeight="15" x14ac:dyDescent="0.25"/>
  <cols>
    <col min="1" max="1" width="13.140625" customWidth="1"/>
    <col min="2" max="2" width="20.28515625" customWidth="1"/>
    <col min="3" max="3" width="43.42578125" customWidth="1"/>
    <col min="4" max="4" width="14.85546875" customWidth="1"/>
    <col min="5" max="5" width="11.7109375" customWidth="1"/>
    <col min="6" max="6" width="22" customWidth="1"/>
    <col min="7" max="7" width="15.7109375" customWidth="1"/>
    <col min="8" max="8" width="13.5703125" customWidth="1"/>
    <col min="9" max="9" width="11.7109375" customWidth="1"/>
    <col min="10" max="10" width="22.7109375" customWidth="1"/>
  </cols>
  <sheetData>
    <row r="1" spans="1:10" ht="22.5" x14ac:dyDescent="0.3">
      <c r="A1" s="11" t="s">
        <v>30</v>
      </c>
      <c r="B1" s="11"/>
      <c r="C1" s="11"/>
      <c r="D1" s="11"/>
      <c r="E1" s="11"/>
      <c r="F1" s="11"/>
      <c r="G1" s="11"/>
      <c r="H1" s="2"/>
      <c r="I1" s="2"/>
      <c r="J1" s="2"/>
    </row>
    <row r="2" spans="1:10" x14ac:dyDescent="0.25">
      <c r="A2" s="2" t="s">
        <v>31</v>
      </c>
      <c r="B2" s="2" t="s">
        <v>2</v>
      </c>
      <c r="C2" s="2" t="s">
        <v>12</v>
      </c>
      <c r="D2" s="5" t="s">
        <v>5</v>
      </c>
      <c r="E2" s="8" t="s">
        <v>8</v>
      </c>
      <c r="F2" s="8" t="s">
        <v>10</v>
      </c>
      <c r="G2" s="5" t="s">
        <v>39</v>
      </c>
    </row>
    <row r="3" spans="1:10" x14ac:dyDescent="0.25">
      <c r="A3" s="7" t="s">
        <v>1054</v>
      </c>
      <c r="B3" s="7"/>
      <c r="C3" s="7"/>
      <c r="D3" s="6"/>
      <c r="E3" s="9"/>
      <c r="F3" s="9"/>
      <c r="G3" s="6"/>
    </row>
    <row r="4" spans="1:10" x14ac:dyDescent="0.25">
      <c r="A4" s="2" t="s">
        <v>9</v>
      </c>
      <c r="B4" s="2" t="s">
        <v>9</v>
      </c>
      <c r="C4" s="2"/>
      <c r="D4" s="5"/>
      <c r="E4" s="8">
        <f>SUBTOTAL(109,AtlasReport_3_Table_1[Quantity])</f>
        <v>0</v>
      </c>
      <c r="F4" s="8">
        <f>SUBTOTAL(109,AtlasReport_3_Table_1[Physical cost amount])</f>
        <v>0</v>
      </c>
      <c r="G4" s="5"/>
    </row>
    <row r="5" spans="1:10" x14ac:dyDescent="0.25">
      <c r="A5" s="2"/>
      <c r="B5" s="2"/>
      <c r="C5" s="2"/>
      <c r="D5" s="5"/>
      <c r="E5" s="8"/>
      <c r="F5" s="8"/>
      <c r="G5" s="5"/>
    </row>
    <row r="6" spans="1:10" x14ac:dyDescent="0.25">
      <c r="A6" s="2"/>
      <c r="B6" s="2"/>
      <c r="C6" s="2"/>
      <c r="D6" s="5"/>
      <c r="E6" s="8"/>
      <c r="F6" s="8"/>
      <c r="G6" s="5"/>
    </row>
  </sheetData>
  <pageMargins left="0.70866141732283472" right="0.70866141732283472" top="0.74803149606299213" bottom="0.74803149606299213" header="0.31496062992125984" footer="0.31496062992125984"/>
  <pageSetup paperSize="9" scale="92" fitToHeight="7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F36" sqref="F36"/>
    </sheetView>
  </sheetViews>
  <sheetFormatPr defaultColWidth="9.140625" defaultRowHeight="15" x14ac:dyDescent="0.25"/>
  <cols>
    <col min="1" max="1" width="13.140625" customWidth="1"/>
    <col min="2" max="2" width="38.5703125" customWidth="1"/>
    <col min="3" max="3" width="41.85546875" customWidth="1"/>
    <col min="4" max="4" width="14.85546875" customWidth="1"/>
    <col min="5" max="5" width="11" customWidth="1"/>
    <col min="6" max="6" width="22" customWidth="1"/>
    <col min="7" max="7" width="15.85546875" bestFit="1" customWidth="1"/>
    <col min="8" max="8" width="13.5703125" bestFit="1" customWidth="1"/>
    <col min="9" max="9" width="11" bestFit="1" customWidth="1"/>
    <col min="10" max="10" width="22.7109375" bestFit="1" customWidth="1"/>
  </cols>
  <sheetData>
    <row r="1" spans="1:6" ht="22.5" x14ac:dyDescent="0.3">
      <c r="A1" s="11" t="s">
        <v>32</v>
      </c>
      <c r="B1" s="11"/>
      <c r="C1" s="11"/>
      <c r="D1" s="11"/>
      <c r="E1" s="11"/>
      <c r="F1" s="11"/>
    </row>
    <row r="2" spans="1:6" x14ac:dyDescent="0.25">
      <c r="A2" s="2" t="s">
        <v>31</v>
      </c>
      <c r="B2" s="2" t="s">
        <v>2</v>
      </c>
      <c r="C2" s="2" t="s">
        <v>12</v>
      </c>
      <c r="D2" s="5" t="s">
        <v>5</v>
      </c>
      <c r="E2" s="8" t="s">
        <v>8</v>
      </c>
      <c r="F2" s="8" t="s">
        <v>10</v>
      </c>
    </row>
    <row r="3" spans="1:6" x14ac:dyDescent="0.25">
      <c r="A3" s="7" t="s">
        <v>1054</v>
      </c>
      <c r="B3" s="7"/>
      <c r="C3" s="7"/>
      <c r="D3" s="6"/>
      <c r="E3" s="9"/>
      <c r="F3" s="9"/>
    </row>
    <row r="4" spans="1:6" x14ac:dyDescent="0.25">
      <c r="A4" s="2" t="s">
        <v>9</v>
      </c>
      <c r="B4" s="2" t="s">
        <v>9</v>
      </c>
      <c r="C4" s="2"/>
      <c r="D4" s="5"/>
      <c r="E4" s="8">
        <f>SUBTOTAL(109,AtlasReport_6_Table_1[Quantity])</f>
        <v>0</v>
      </c>
      <c r="F4" s="8">
        <f>SUBTOTAL(109,AtlasReport_6_Table_1[Physical cost amount])</f>
        <v>0</v>
      </c>
    </row>
    <row r="5" spans="1:6" x14ac:dyDescent="0.25">
      <c r="A5" s="2"/>
      <c r="B5" s="2"/>
      <c r="C5" s="2"/>
      <c r="D5" s="5"/>
      <c r="E5" s="8"/>
      <c r="F5" s="8"/>
    </row>
    <row r="6" spans="1:6" x14ac:dyDescent="0.25">
      <c r="A6" s="2"/>
      <c r="B6" s="2"/>
      <c r="C6" s="2"/>
      <c r="D6" s="5"/>
      <c r="E6" s="8"/>
      <c r="F6" s="8"/>
    </row>
  </sheetData>
  <pageMargins left="0.70866141732283472" right="0.70866141732283472" top="0.74803149606299213" bottom="0.74803149606299213" header="0.31496062992125984" footer="0.31496062992125984"/>
  <pageSetup paperSize="9" scale="92" fitToHeight="7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"/>
  <sheetViews>
    <sheetView workbookViewId="0">
      <selection activeCell="D35" sqref="D35"/>
    </sheetView>
  </sheetViews>
  <sheetFormatPr defaultColWidth="9.140625" defaultRowHeight="15" x14ac:dyDescent="0.25"/>
  <cols>
    <col min="1" max="1" width="50.5703125" customWidth="1"/>
    <col min="2" max="2" width="14.85546875" customWidth="1"/>
    <col min="3" max="3" width="29.85546875" customWidth="1"/>
    <col min="4" max="4" width="14.7109375" customWidth="1"/>
    <col min="5" max="5" width="11" customWidth="1"/>
    <col min="6" max="6" width="15.7109375" customWidth="1"/>
    <col min="7" max="7" width="14.85546875" customWidth="1"/>
  </cols>
  <sheetData>
    <row r="1" spans="1:7" ht="22.5" x14ac:dyDescent="0.3">
      <c r="A1" s="11" t="s">
        <v>33</v>
      </c>
      <c r="B1" s="11"/>
      <c r="C1" s="11"/>
      <c r="D1" s="11"/>
      <c r="E1" s="11"/>
      <c r="F1" s="11"/>
      <c r="G1" s="11"/>
    </row>
    <row r="2" spans="1:7" x14ac:dyDescent="0.25">
      <c r="A2" s="2" t="s">
        <v>31</v>
      </c>
      <c r="B2" s="2" t="s">
        <v>2</v>
      </c>
      <c r="C2" s="2" t="s">
        <v>12</v>
      </c>
      <c r="D2" s="2" t="s">
        <v>4</v>
      </c>
      <c r="E2" s="8" t="s">
        <v>8</v>
      </c>
      <c r="F2" s="5" t="s">
        <v>39</v>
      </c>
      <c r="G2" s="5" t="s">
        <v>5</v>
      </c>
    </row>
    <row r="3" spans="1:7" x14ac:dyDescent="0.25">
      <c r="A3" s="7" t="s">
        <v>1054</v>
      </c>
      <c r="B3" s="7"/>
      <c r="C3" s="7"/>
      <c r="D3" s="7"/>
      <c r="E3" s="9"/>
      <c r="F3" s="6"/>
      <c r="G3" s="6"/>
    </row>
    <row r="4" spans="1:7" x14ac:dyDescent="0.25">
      <c r="A4" s="2" t="s">
        <v>9</v>
      </c>
      <c r="B4" s="2" t="s">
        <v>9</v>
      </c>
      <c r="C4" s="2"/>
      <c r="D4" s="2"/>
      <c r="E4" s="8">
        <f>SUBTOTAL(109,AtlasReport_7_Table_1[Quantity])</f>
        <v>0</v>
      </c>
      <c r="F4" s="5"/>
      <c r="G4" s="5"/>
    </row>
    <row r="5" spans="1:7" x14ac:dyDescent="0.25">
      <c r="A5" s="2"/>
      <c r="B5" s="2"/>
      <c r="C5" s="2"/>
      <c r="D5" s="2"/>
      <c r="E5" s="8"/>
      <c r="F5" s="5"/>
      <c r="G5" s="5"/>
    </row>
    <row r="6" spans="1:7" x14ac:dyDescent="0.25">
      <c r="A6" s="2"/>
      <c r="B6" s="2"/>
      <c r="C6" s="2"/>
      <c r="D6" s="2"/>
      <c r="E6" s="8"/>
      <c r="F6" s="5"/>
      <c r="G6" s="5"/>
    </row>
  </sheetData>
  <pageMargins left="0.70866141732283472" right="0.70866141732283472" top="0.74803149606299213" bottom="0.74803149606299213" header="0.31496062992125984" footer="0.31496062992125984"/>
  <pageSetup paperSize="9" scale="86" fitToHeight="7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D43" workbookViewId="0">
      <selection activeCell="K58" sqref="K58"/>
    </sheetView>
  </sheetViews>
  <sheetFormatPr defaultRowHeight="15" x14ac:dyDescent="0.25"/>
  <cols>
    <col min="1" max="1" width="10.5703125" customWidth="1"/>
    <col min="2" max="2" width="12.7109375" customWidth="1"/>
    <col min="3" max="3" width="41.85546875" customWidth="1"/>
    <col min="4" max="4" width="14.85546875" customWidth="1"/>
    <col min="5" max="5" width="35.5703125" customWidth="1"/>
    <col min="6" max="6" width="14.85546875" customWidth="1"/>
    <col min="7" max="7" width="13.5703125" customWidth="1"/>
    <col min="8" max="8" width="11" customWidth="1"/>
    <col min="9" max="9" width="15.7109375" customWidth="1"/>
    <col min="10" max="10" width="18.140625" customWidth="1"/>
    <col min="11" max="11" width="16.7109375" customWidth="1"/>
  </cols>
  <sheetData>
    <row r="1" spans="1:11" ht="22.5" x14ac:dyDescent="0.3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12</v>
      </c>
      <c r="F2" s="5" t="s">
        <v>5</v>
      </c>
      <c r="G2" s="2" t="s">
        <v>7</v>
      </c>
      <c r="H2" s="8" t="s">
        <v>8</v>
      </c>
      <c r="I2" s="5" t="s">
        <v>39</v>
      </c>
      <c r="J2" s="2" t="s">
        <v>46</v>
      </c>
      <c r="K2" s="2" t="s">
        <v>607</v>
      </c>
    </row>
    <row r="3" spans="1:11" x14ac:dyDescent="0.25">
      <c r="A3" s="4" t="s">
        <v>432</v>
      </c>
      <c r="B3" s="7" t="str">
        <f>_xll.AtlasFormulas.AtlasFunctions.AtlasTable("PROD",DataAreaId,"T.SalesTable","%CustAccount","","","","","","","SalesId",$A3)</f>
        <v>364-000097</v>
      </c>
      <c r="C3" s="7" t="str">
        <f>_xll.AtlasFormulas.AtlasFunctions.AtlasTable("PROD",DataAreaId,"T.CustTable","%Name","","","","","","","AccountNum",$B3)</f>
        <v>Heijmans Wegen</v>
      </c>
      <c r="D3" s="4" t="s">
        <v>116</v>
      </c>
      <c r="E3" s="4" t="s">
        <v>112</v>
      </c>
      <c r="F3" s="6">
        <v>42914</v>
      </c>
      <c r="G3" s="4" t="s">
        <v>606</v>
      </c>
      <c r="H3" s="9">
        <v>1650</v>
      </c>
      <c r="I3" s="6"/>
      <c r="J3" s="4" t="s">
        <v>1090</v>
      </c>
      <c r="K3" s="7">
        <f>_xll.AtlasFormulas.AtlasFunctions.AtlasBalance("PROD",DataAreaId,"T.LedgerTrans","Sum|AmountMST|0","","","","","","","AccountNum|Voucher","120010",$J3)</f>
        <v>4620</v>
      </c>
    </row>
    <row r="4" spans="1:11" x14ac:dyDescent="0.25">
      <c r="A4" s="4" t="s">
        <v>233</v>
      </c>
      <c r="B4" s="7" t="str">
        <f>_xll.AtlasFormulas.AtlasFunctions.AtlasTable("PROD",DataAreaId,"T.SalesTable","%CustAccount","","","","","","","SalesId",$A4)</f>
        <v>364-000107</v>
      </c>
      <c r="C4" s="7" t="str">
        <f>_xll.AtlasFormulas.AtlasFunctions.AtlasTable("PROD",DataAreaId,"T.CustTable","%Name","","","","","","","AccountNum",$B4)</f>
        <v>Boskalis NL B.V.</v>
      </c>
      <c r="D4" s="4" t="s">
        <v>90</v>
      </c>
      <c r="E4" s="4" t="s">
        <v>91</v>
      </c>
      <c r="F4" s="6">
        <v>42892</v>
      </c>
      <c r="G4" s="4" t="s">
        <v>606</v>
      </c>
      <c r="H4" s="9">
        <v>1000</v>
      </c>
      <c r="I4" s="6"/>
      <c r="J4" s="4" t="s">
        <v>1010</v>
      </c>
      <c r="K4" s="7">
        <f>_xll.AtlasFormulas.AtlasFunctions.AtlasBalance("PROD",DataAreaId,"T.LedgerTrans","Sum|AmountMST|0","","","","","","","AccountNum|Voucher","120010",$J4)</f>
        <v>1550</v>
      </c>
    </row>
    <row r="5" spans="1:11" x14ac:dyDescent="0.25">
      <c r="A5" s="4" t="s">
        <v>358</v>
      </c>
      <c r="B5" s="7" t="str">
        <f>_xll.AtlasFormulas.AtlasFunctions.AtlasTable("PROD",DataAreaId,"T.SalesTable","%CustAccount","","","","","","","SalesId",$A5)</f>
        <v>364-000092</v>
      </c>
      <c r="C5" s="7" t="str">
        <f>_xll.AtlasFormulas.AtlasFunctions.AtlasTable("PROD",DataAreaId,"T.CustTable","%Name","","","","","","","AccountNum",$B5)</f>
        <v>Grizaco NV</v>
      </c>
      <c r="D5" s="4" t="s">
        <v>66</v>
      </c>
      <c r="E5" s="4" t="s">
        <v>64</v>
      </c>
      <c r="F5" s="6">
        <v>42914</v>
      </c>
      <c r="G5" s="4" t="s">
        <v>606</v>
      </c>
      <c r="H5" s="9">
        <v>12950</v>
      </c>
      <c r="I5" s="6"/>
      <c r="J5" s="4" t="s">
        <v>1091</v>
      </c>
      <c r="K5" s="7">
        <f>_xll.AtlasFormulas.AtlasFunctions.AtlasBalance("PROD",DataAreaId,"T.LedgerTrans","Sum|AmountMST|0","","","","","","","AccountNum|Voucher","120010",$J5)</f>
        <v>100288.5</v>
      </c>
    </row>
    <row r="6" spans="1:11" x14ac:dyDescent="0.25">
      <c r="A6" s="4" t="s">
        <v>358</v>
      </c>
      <c r="B6" s="7" t="str">
        <f>_xll.AtlasFormulas.AtlasFunctions.AtlasTable("PROD",DataAreaId,"T.SalesTable","%CustAccount","","","","","","","SalesId",$A6)</f>
        <v>364-000092</v>
      </c>
      <c r="C6" s="7" t="str">
        <f>_xll.AtlasFormulas.AtlasFunctions.AtlasTable("PROD",DataAreaId,"T.CustTable","%Name","","","","","","","AccountNum",$B6)</f>
        <v>Grizaco NV</v>
      </c>
      <c r="D6" s="4" t="s">
        <v>66</v>
      </c>
      <c r="E6" s="4" t="s">
        <v>64</v>
      </c>
      <c r="F6" s="6">
        <v>42914</v>
      </c>
      <c r="G6" s="4" t="s">
        <v>606</v>
      </c>
      <c r="H6" s="9">
        <v>602.5</v>
      </c>
      <c r="I6" s="6"/>
      <c r="J6" s="4" t="s">
        <v>1092</v>
      </c>
      <c r="K6" s="7">
        <f>_xll.AtlasFormulas.AtlasFunctions.AtlasBalance("PROD",DataAreaId,"T.LedgerTrans","Sum|AmountMST|0","","","","","","","AccountNum|Voucher","120010",$J6)</f>
        <v>4458.5</v>
      </c>
    </row>
    <row r="7" spans="1:11" x14ac:dyDescent="0.25">
      <c r="A7" s="4" t="s">
        <v>239</v>
      </c>
      <c r="B7" s="7" t="str">
        <f>_xll.AtlasFormulas.AtlasFunctions.AtlasTable("PROD",DataAreaId,"T.SalesTable","%CustAccount","","","","","","","SalesId",$A7)</f>
        <v>364-000007</v>
      </c>
      <c r="C7" s="7" t="str">
        <f>_xll.AtlasFormulas.AtlasFunctions.AtlasTable("PROD",DataAreaId,"T.CustTable","%Name","","","","","","","AccountNum",$B7)</f>
        <v>Versluys &amp; Zoon B.V.</v>
      </c>
      <c r="D7" s="4" t="s">
        <v>332</v>
      </c>
      <c r="E7" s="4" t="s">
        <v>105</v>
      </c>
      <c r="F7" s="6">
        <v>42909</v>
      </c>
      <c r="G7" s="4" t="s">
        <v>606</v>
      </c>
      <c r="H7" s="9">
        <v>145.5</v>
      </c>
      <c r="I7" s="6"/>
      <c r="J7" s="4" t="s">
        <v>1093</v>
      </c>
      <c r="K7" s="7">
        <f>_xll.AtlasFormulas.AtlasFunctions.AtlasBalance("PROD",DataAreaId,"T.LedgerTrans","Sum|AmountMST|0","","","","","","","AccountNum|Voucher","120010",$J7)</f>
        <v>15194.25</v>
      </c>
    </row>
    <row r="8" spans="1:11" x14ac:dyDescent="0.25">
      <c r="A8" s="4" t="s">
        <v>239</v>
      </c>
      <c r="B8" s="7" t="str">
        <f>_xll.AtlasFormulas.AtlasFunctions.AtlasTable("PROD",DataAreaId,"T.SalesTable","%CustAccount","","","","","","","SalesId",$A8)</f>
        <v>364-000007</v>
      </c>
      <c r="C8" s="7" t="str">
        <f>_xll.AtlasFormulas.AtlasFunctions.AtlasTable("PROD",DataAreaId,"T.CustTable","%Name","","","","","","","AccountNum",$B8)</f>
        <v>Versluys &amp; Zoon B.V.</v>
      </c>
      <c r="D8" s="4" t="s">
        <v>332</v>
      </c>
      <c r="E8" s="4" t="s">
        <v>105</v>
      </c>
      <c r="F8" s="6">
        <v>42909</v>
      </c>
      <c r="G8" s="4" t="s">
        <v>606</v>
      </c>
      <c r="H8" s="9">
        <v>0.75</v>
      </c>
      <c r="I8" s="6"/>
      <c r="J8" s="4" t="s">
        <v>1093</v>
      </c>
      <c r="K8" s="7">
        <f>_xll.AtlasFormulas.AtlasFunctions.AtlasBalance("PROD",DataAreaId,"T.LedgerTrans","Sum|AmountMST|0","","","","","","","AccountNum|Voucher","120010",$J8)</f>
        <v>15194.25</v>
      </c>
    </row>
    <row r="9" spans="1:11" x14ac:dyDescent="0.25">
      <c r="A9" s="4" t="s">
        <v>239</v>
      </c>
      <c r="B9" s="7" t="str">
        <f>_xll.AtlasFormulas.AtlasFunctions.AtlasTable("PROD",DataAreaId,"T.SalesTable","%CustAccount","","","","","","","SalesId",$A9)</f>
        <v>364-000007</v>
      </c>
      <c r="C9" s="7" t="str">
        <f>_xll.AtlasFormulas.AtlasFunctions.AtlasTable("PROD",DataAreaId,"T.CustTable","%Name","","","","","","","AccountNum",$B9)</f>
        <v>Versluys &amp; Zoon B.V.</v>
      </c>
      <c r="D9" s="4" t="s">
        <v>104</v>
      </c>
      <c r="E9" s="4" t="s">
        <v>105</v>
      </c>
      <c r="F9" s="6">
        <v>42909</v>
      </c>
      <c r="G9" s="4" t="s">
        <v>606</v>
      </c>
      <c r="H9" s="9">
        <v>1715.75</v>
      </c>
      <c r="I9" s="6"/>
      <c r="J9" s="4" t="s">
        <v>1093</v>
      </c>
      <c r="K9" s="7">
        <f>_xll.AtlasFormulas.AtlasFunctions.AtlasBalance("PROD",DataAreaId,"T.LedgerTrans","Sum|AmountMST|0","","","","","","","AccountNum|Voucher","120010",$J9)</f>
        <v>15194.25</v>
      </c>
    </row>
    <row r="10" spans="1:11" x14ac:dyDescent="0.25">
      <c r="A10" s="4" t="s">
        <v>239</v>
      </c>
      <c r="B10" s="7" t="str">
        <f>_xll.AtlasFormulas.AtlasFunctions.AtlasTable("PROD",DataAreaId,"T.SalesTable","%CustAccount","","","","","","","SalesId",$A10)</f>
        <v>364-000007</v>
      </c>
      <c r="C10" s="7" t="str">
        <f>_xll.AtlasFormulas.AtlasFunctions.AtlasTable("PROD",DataAreaId,"T.CustTable","%Name","","","","","","","AccountNum",$B10)</f>
        <v>Versluys &amp; Zoon B.V.</v>
      </c>
      <c r="D10" s="4" t="s">
        <v>235</v>
      </c>
      <c r="E10" s="4" t="s">
        <v>237</v>
      </c>
      <c r="F10" s="6">
        <v>42909</v>
      </c>
      <c r="G10" s="4" t="s">
        <v>606</v>
      </c>
      <c r="H10" s="9">
        <v>1</v>
      </c>
      <c r="I10" s="6"/>
      <c r="J10" s="4" t="s">
        <v>1093</v>
      </c>
      <c r="K10" s="7">
        <f>_xll.AtlasFormulas.AtlasFunctions.AtlasBalance("PROD",DataAreaId,"T.LedgerTrans","Sum|AmountMST|0","","","","","","","AccountNum|Voucher","120010",$J10)</f>
        <v>15194.25</v>
      </c>
    </row>
    <row r="11" spans="1:11" x14ac:dyDescent="0.25">
      <c r="A11" s="4" t="s">
        <v>240</v>
      </c>
      <c r="B11" s="7" t="str">
        <f>_xll.AtlasFormulas.AtlasFunctions.AtlasTable("PROD",DataAreaId,"T.SalesTable","%CustAccount","","","","","","","SalesId",$A11)</f>
        <v>364-000007</v>
      </c>
      <c r="C11" s="7" t="str">
        <f>_xll.AtlasFormulas.AtlasFunctions.AtlasTable("PROD",DataAreaId,"T.CustTable","%Name","","","","","","","AccountNum",$B11)</f>
        <v>Versluys &amp; Zoon B.V.</v>
      </c>
      <c r="D11" s="4" t="s">
        <v>332</v>
      </c>
      <c r="E11" s="4" t="s">
        <v>105</v>
      </c>
      <c r="F11" s="6">
        <v>42909</v>
      </c>
      <c r="G11" s="4" t="s">
        <v>606</v>
      </c>
      <c r="H11" s="9">
        <v>145.5</v>
      </c>
      <c r="I11" s="6"/>
      <c r="J11" s="4" t="s">
        <v>1094</v>
      </c>
      <c r="K11" s="7">
        <f>_xll.AtlasFormulas.AtlasFunctions.AtlasBalance("PROD",DataAreaId,"T.LedgerTrans","Sum|AmountMST|0","","","","","","","AccountNum|Voucher","120010",$J11)</f>
        <v>10143.75</v>
      </c>
    </row>
    <row r="12" spans="1:11" x14ac:dyDescent="0.25">
      <c r="A12" s="4" t="s">
        <v>240</v>
      </c>
      <c r="B12" s="7" t="str">
        <f>_xll.AtlasFormulas.AtlasFunctions.AtlasTable("PROD",DataAreaId,"T.SalesTable","%CustAccount","","","","","","","SalesId",$A12)</f>
        <v>364-000007</v>
      </c>
      <c r="C12" s="7" t="str">
        <f>_xll.AtlasFormulas.AtlasFunctions.AtlasTable("PROD",DataAreaId,"T.CustTable","%Name","","","","","","","AccountNum",$B12)</f>
        <v>Versluys &amp; Zoon B.V.</v>
      </c>
      <c r="D12" s="4" t="s">
        <v>332</v>
      </c>
      <c r="E12" s="4" t="s">
        <v>105</v>
      </c>
      <c r="F12" s="6">
        <v>42909</v>
      </c>
      <c r="G12" s="4" t="s">
        <v>606</v>
      </c>
      <c r="H12" s="9">
        <v>0.75</v>
      </c>
      <c r="I12" s="6"/>
      <c r="J12" s="4" t="s">
        <v>1094</v>
      </c>
      <c r="K12" s="7">
        <f>_xll.AtlasFormulas.AtlasFunctions.AtlasBalance("PROD",DataAreaId,"T.LedgerTrans","Sum|AmountMST|0","","","","","","","AccountNum|Voucher","120010",$J12)</f>
        <v>10143.75</v>
      </c>
    </row>
    <row r="13" spans="1:11" x14ac:dyDescent="0.25">
      <c r="A13" s="4" t="s">
        <v>240</v>
      </c>
      <c r="B13" s="7" t="str">
        <f>_xll.AtlasFormulas.AtlasFunctions.AtlasTable("PROD",DataAreaId,"T.SalesTable","%CustAccount","","","","","","","SalesId",$A13)</f>
        <v>364-000007</v>
      </c>
      <c r="C13" s="7" t="str">
        <f>_xll.AtlasFormulas.AtlasFunctions.AtlasTable("PROD",DataAreaId,"T.CustTable","%Name","","","","","","","AccountNum",$B13)</f>
        <v>Versluys &amp; Zoon B.V.</v>
      </c>
      <c r="D13" s="4" t="s">
        <v>104</v>
      </c>
      <c r="E13" s="4" t="s">
        <v>105</v>
      </c>
      <c r="F13" s="6">
        <v>42909</v>
      </c>
      <c r="G13" s="4" t="s">
        <v>606</v>
      </c>
      <c r="H13" s="9">
        <v>968.75</v>
      </c>
      <c r="I13" s="6"/>
      <c r="J13" s="4" t="s">
        <v>1094</v>
      </c>
      <c r="K13" s="7">
        <f>_xll.AtlasFormulas.AtlasFunctions.AtlasBalance("PROD",DataAreaId,"T.LedgerTrans","Sum|AmountMST|0","","","","","","","AccountNum|Voucher","120010",$J13)</f>
        <v>10143.75</v>
      </c>
    </row>
    <row r="14" spans="1:11" x14ac:dyDescent="0.25">
      <c r="A14" s="4" t="s">
        <v>240</v>
      </c>
      <c r="B14" s="7" t="str">
        <f>_xll.AtlasFormulas.AtlasFunctions.AtlasTable("PROD",DataAreaId,"T.SalesTable","%CustAccount","","","","","","","SalesId",$A14)</f>
        <v>364-000007</v>
      </c>
      <c r="C14" s="7" t="str">
        <f>_xll.AtlasFormulas.AtlasFunctions.AtlasTable("PROD",DataAreaId,"T.CustTable","%Name","","","","","","","AccountNum",$B14)</f>
        <v>Versluys &amp; Zoon B.V.</v>
      </c>
      <c r="D14" s="4" t="s">
        <v>235</v>
      </c>
      <c r="E14" s="4" t="s">
        <v>237</v>
      </c>
      <c r="F14" s="6">
        <v>42909</v>
      </c>
      <c r="G14" s="4" t="s">
        <v>606</v>
      </c>
      <c r="H14" s="9">
        <v>1</v>
      </c>
      <c r="I14" s="6"/>
      <c r="J14" s="4" t="s">
        <v>1094</v>
      </c>
      <c r="K14" s="7">
        <f>_xll.AtlasFormulas.AtlasFunctions.AtlasBalance("PROD",DataAreaId,"T.LedgerTrans","Sum|AmountMST|0","","","","","","","AccountNum|Voucher","120010",$J14)</f>
        <v>10143.75</v>
      </c>
    </row>
    <row r="15" spans="1:11" x14ac:dyDescent="0.25">
      <c r="A15" s="4" t="s">
        <v>241</v>
      </c>
      <c r="B15" s="7" t="str">
        <f>_xll.AtlasFormulas.AtlasFunctions.AtlasTable("PROD",DataAreaId,"T.SalesTable","%CustAccount","","","","","","","SalesId",$A15)</f>
        <v>364-000007</v>
      </c>
      <c r="C15" s="7" t="str">
        <f>_xll.AtlasFormulas.AtlasFunctions.AtlasTable("PROD",DataAreaId,"T.CustTable","%Name","","","","","","","AccountNum",$B15)</f>
        <v>Versluys &amp; Zoon B.V.</v>
      </c>
      <c r="D15" s="4" t="s">
        <v>98</v>
      </c>
      <c r="E15" s="4" t="s">
        <v>99</v>
      </c>
      <c r="F15" s="6">
        <v>42914</v>
      </c>
      <c r="G15" s="4" t="s">
        <v>606</v>
      </c>
      <c r="H15" s="9">
        <v>48.5</v>
      </c>
      <c r="I15" s="6"/>
      <c r="J15" s="4" t="s">
        <v>1095</v>
      </c>
      <c r="K15" s="7">
        <f>_xll.AtlasFormulas.AtlasFunctions.AtlasBalance("PROD",DataAreaId,"T.LedgerTrans","Sum|AmountMST|0","","","","","","","AccountNum|Voucher","120010",$J15)</f>
        <v>344.35</v>
      </c>
    </row>
    <row r="16" spans="1:11" x14ac:dyDescent="0.25">
      <c r="A16" s="4" t="s">
        <v>411</v>
      </c>
      <c r="B16" s="7" t="str">
        <f>_xll.AtlasFormulas.AtlasFunctions.AtlasTable("PROD",DataAreaId,"T.SalesTable","%CustAccount","","","","","","","SalesId",$A16)</f>
        <v>364-000013</v>
      </c>
      <c r="C16" s="7" t="str">
        <f>_xll.AtlasFormulas.AtlasFunctions.AtlasTable("PROD",DataAreaId,"T.CustTable","%Name","","","","","","","AccountNum",$B16)</f>
        <v>BAM Wegen B.V. Zuidoost</v>
      </c>
      <c r="D16" s="4" t="s">
        <v>111</v>
      </c>
      <c r="E16" s="4" t="s">
        <v>112</v>
      </c>
      <c r="F16" s="6">
        <v>42893</v>
      </c>
      <c r="G16" s="4" t="s">
        <v>606</v>
      </c>
      <c r="H16" s="9">
        <v>291</v>
      </c>
      <c r="I16" s="6"/>
      <c r="J16" s="4" t="s">
        <v>1016</v>
      </c>
      <c r="K16" s="7">
        <f>_xll.AtlasFormulas.AtlasFunctions.AtlasBalance("PROD",DataAreaId,"T.LedgerTrans","Sum|AmountMST|0","","","","","","","AccountNum|Voucher","120010",$J16)</f>
        <v>785.7</v>
      </c>
    </row>
    <row r="17" spans="1:11" x14ac:dyDescent="0.25">
      <c r="A17" s="4" t="s">
        <v>267</v>
      </c>
      <c r="B17" s="7" t="str">
        <f>_xll.AtlasFormulas.AtlasFunctions.AtlasTable("PROD",DataAreaId,"T.SalesTable","%CustAccount","","","","","","","SalesId",$A17)</f>
        <v>364-000058</v>
      </c>
      <c r="C17" s="7" t="str">
        <f>_xll.AtlasFormulas.AtlasFunctions.AtlasTable("PROD",DataAreaId,"T.CustTable","%Name","","","","","","","AccountNum",$B17)</f>
        <v>D. van der Steen B.V.</v>
      </c>
      <c r="D17" s="4" t="s">
        <v>101</v>
      </c>
      <c r="E17" s="4" t="s">
        <v>99</v>
      </c>
      <c r="F17" s="6">
        <v>42914</v>
      </c>
      <c r="G17" s="4" t="s">
        <v>606</v>
      </c>
      <c r="H17" s="9">
        <v>1125</v>
      </c>
      <c r="I17" s="6"/>
      <c r="J17" s="4" t="s">
        <v>1096</v>
      </c>
      <c r="K17" s="7">
        <f>_xll.AtlasFormulas.AtlasFunctions.AtlasBalance("PROD",DataAreaId,"T.LedgerTrans","Sum|AmountMST|0","","","","","","","AccountNum|Voucher","120010",$J17)</f>
        <v>7802.5</v>
      </c>
    </row>
    <row r="18" spans="1:11" x14ac:dyDescent="0.25">
      <c r="A18" s="4" t="s">
        <v>267</v>
      </c>
      <c r="B18" s="7" t="str">
        <f>_xll.AtlasFormulas.AtlasFunctions.AtlasTable("PROD",DataAreaId,"T.SalesTable","%CustAccount","","","","","","","SalesId",$A18)</f>
        <v>364-000058</v>
      </c>
      <c r="C18" s="7" t="str">
        <f>_xll.AtlasFormulas.AtlasFunctions.AtlasTable("PROD",DataAreaId,"T.CustTable","%Name","","","","","","","AccountNum",$B18)</f>
        <v>D. van der Steen B.V.</v>
      </c>
      <c r="D18" s="4" t="s">
        <v>235</v>
      </c>
      <c r="E18" s="4" t="s">
        <v>237</v>
      </c>
      <c r="F18" s="6">
        <v>42914</v>
      </c>
      <c r="G18" s="4" t="s">
        <v>606</v>
      </c>
      <c r="H18" s="9">
        <v>1</v>
      </c>
      <c r="I18" s="6"/>
      <c r="J18" s="4" t="s">
        <v>1096</v>
      </c>
      <c r="K18" s="7">
        <f>_xll.AtlasFormulas.AtlasFunctions.AtlasBalance("PROD",DataAreaId,"T.LedgerTrans","Sum|AmountMST|0","","","","","","","AccountNum|Voucher","120010",$J18)</f>
        <v>7802.5</v>
      </c>
    </row>
    <row r="19" spans="1:11" x14ac:dyDescent="0.25">
      <c r="A19" s="4" t="s">
        <v>529</v>
      </c>
      <c r="B19" s="7" t="str">
        <f>_xll.AtlasFormulas.AtlasFunctions.AtlasTable("PROD",DataAreaId,"T.SalesTable","%CustAccount","","","","","","","SalesId",$A19)</f>
        <v>364-000015</v>
      </c>
      <c r="C19" s="7" t="str">
        <f>_xll.AtlasFormulas.AtlasFunctions.AtlasTable("PROD",DataAreaId,"T.CustTable","%Name","","","","","","","AccountNum",$B19)</f>
        <v>Vogel B.V.</v>
      </c>
      <c r="D19" s="4" t="s">
        <v>140</v>
      </c>
      <c r="E19" s="4" t="s">
        <v>141</v>
      </c>
      <c r="F19" s="6">
        <v>42895</v>
      </c>
      <c r="G19" s="4" t="s">
        <v>606</v>
      </c>
      <c r="H19" s="9">
        <v>120</v>
      </c>
      <c r="I19" s="6"/>
      <c r="J19" s="4" t="s">
        <v>1022</v>
      </c>
      <c r="K19" s="7">
        <f>_xll.AtlasFormulas.AtlasFunctions.AtlasBalance("PROD",DataAreaId,"T.LedgerTrans","Sum|AmountMST|0","","","","","","","AccountNum|Voucher","120010",$J19)</f>
        <v>0</v>
      </c>
    </row>
    <row r="20" spans="1:11" x14ac:dyDescent="0.25">
      <c r="A20" s="4" t="s">
        <v>529</v>
      </c>
      <c r="B20" s="7" t="str">
        <f>_xll.AtlasFormulas.AtlasFunctions.AtlasTable("PROD",DataAreaId,"T.SalesTable","%CustAccount","","","","","","","SalesId",$A20)</f>
        <v>364-000015</v>
      </c>
      <c r="C20" s="7" t="str">
        <f>_xll.AtlasFormulas.AtlasFunctions.AtlasTable("PROD",DataAreaId,"T.CustTable","%Name","","","","","","","AccountNum",$B20)</f>
        <v>Vogel B.V.</v>
      </c>
      <c r="D20" s="4" t="s">
        <v>140</v>
      </c>
      <c r="E20" s="4" t="s">
        <v>141</v>
      </c>
      <c r="F20" s="6">
        <v>42895</v>
      </c>
      <c r="G20" s="4" t="s">
        <v>606</v>
      </c>
      <c r="H20" s="9">
        <v>100.8</v>
      </c>
      <c r="I20" s="6"/>
      <c r="J20" s="4" t="s">
        <v>1022</v>
      </c>
      <c r="K20" s="7">
        <f>_xll.AtlasFormulas.AtlasFunctions.AtlasBalance("PROD",DataAreaId,"T.LedgerTrans","Sum|AmountMST|0","","","","","","","AccountNum|Voucher","120010",$J20)</f>
        <v>0</v>
      </c>
    </row>
    <row r="21" spans="1:11" x14ac:dyDescent="0.25">
      <c r="A21" s="4" t="s">
        <v>414</v>
      </c>
      <c r="B21" s="7" t="str">
        <f>_xll.AtlasFormulas.AtlasFunctions.AtlasTable("PROD",DataAreaId,"T.SalesTable","%CustAccount","","","","","","","SalesId",$A21)</f>
        <v>364-000188</v>
      </c>
      <c r="C21" s="7" t="str">
        <f>_xll.AtlasFormulas.AtlasFunctions.AtlasTable("PROD",DataAreaId,"T.CustTable","%Name","","","","","","","AccountNum",$B21)</f>
        <v>3Angle EPCM VOF</v>
      </c>
      <c r="D21" s="4" t="s">
        <v>111</v>
      </c>
      <c r="E21" s="4" t="s">
        <v>112</v>
      </c>
      <c r="F21" s="6">
        <v>42899</v>
      </c>
      <c r="G21" s="4" t="s">
        <v>606</v>
      </c>
      <c r="H21" s="9">
        <v>5820</v>
      </c>
      <c r="I21" s="6"/>
      <c r="J21" s="4" t="s">
        <v>1018</v>
      </c>
      <c r="K21" s="7">
        <f>_xll.AtlasFormulas.AtlasFunctions.AtlasBalance("PROD",DataAreaId,"T.LedgerTrans","Sum|AmountMST|0","","","","","","","AccountNum|Voucher","120010",$J21)</f>
        <v>12804</v>
      </c>
    </row>
    <row r="22" spans="1:11" x14ac:dyDescent="0.25">
      <c r="A22" s="4" t="s">
        <v>272</v>
      </c>
      <c r="B22" s="7" t="str">
        <f>_xll.AtlasFormulas.AtlasFunctions.AtlasTable("PROD",DataAreaId,"T.SalesTable","%CustAccount","","","","","","","SalesId",$A22)</f>
        <v>364-000033</v>
      </c>
      <c r="C22" s="7" t="str">
        <f>_xll.AtlasFormulas.AtlasFunctions.AtlasTable("PROD",DataAreaId,"T.CustTable","%Name","","","","","","","AccountNum",$B22)</f>
        <v>KWS Infra Diemen</v>
      </c>
      <c r="D22" s="4" t="s">
        <v>113</v>
      </c>
      <c r="E22" s="4" t="s">
        <v>114</v>
      </c>
      <c r="F22" s="6">
        <v>42909</v>
      </c>
      <c r="G22" s="4" t="s">
        <v>606</v>
      </c>
      <c r="H22" s="9">
        <v>145.5</v>
      </c>
      <c r="I22" s="6"/>
      <c r="J22" s="4" t="s">
        <v>1097</v>
      </c>
      <c r="K22" s="7">
        <f>_xll.AtlasFormulas.AtlasFunctions.AtlasBalance("PROD",DataAreaId,"T.LedgerTrans","Sum|AmountMST|0","","","","","","","AccountNum|Voucher","120010",$J22)</f>
        <v>1605.75</v>
      </c>
    </row>
    <row r="23" spans="1:11" x14ac:dyDescent="0.25">
      <c r="A23" s="4" t="s">
        <v>272</v>
      </c>
      <c r="B23" s="7" t="str">
        <f>_xll.AtlasFormulas.AtlasFunctions.AtlasTable("PROD",DataAreaId,"T.SalesTable","%CustAccount","","","","","","","SalesId",$A23)</f>
        <v>364-000033</v>
      </c>
      <c r="C23" s="7" t="str">
        <f>_xll.AtlasFormulas.AtlasFunctions.AtlasTable("PROD",DataAreaId,"T.CustTable","%Name","","","","","","","AccountNum",$B23)</f>
        <v>KWS Infra Diemen</v>
      </c>
      <c r="D23" s="4" t="s">
        <v>122</v>
      </c>
      <c r="E23" s="4" t="s">
        <v>123</v>
      </c>
      <c r="F23" s="6">
        <v>42909</v>
      </c>
      <c r="G23" s="4" t="s">
        <v>606</v>
      </c>
      <c r="H23" s="9">
        <v>222</v>
      </c>
      <c r="I23" s="6"/>
      <c r="J23" s="4" t="s">
        <v>1097</v>
      </c>
      <c r="K23" s="7">
        <f>_xll.AtlasFormulas.AtlasFunctions.AtlasBalance("PROD",DataAreaId,"T.LedgerTrans","Sum|AmountMST|0","","","","","","","AccountNum|Voucher","120010",$J23)</f>
        <v>1605.75</v>
      </c>
    </row>
    <row r="24" spans="1:11" x14ac:dyDescent="0.25">
      <c r="A24" s="4" t="s">
        <v>272</v>
      </c>
      <c r="B24" s="7" t="str">
        <f>_xll.AtlasFormulas.AtlasFunctions.AtlasTable("PROD",DataAreaId,"T.SalesTable","%CustAccount","","","","","","","SalesId",$A24)</f>
        <v>364-000033</v>
      </c>
      <c r="C24" s="7" t="str">
        <f>_xll.AtlasFormulas.AtlasFunctions.AtlasTable("PROD",DataAreaId,"T.CustTable","%Name","","","","","","","AccountNum",$B24)</f>
        <v>KWS Infra Diemen</v>
      </c>
      <c r="D24" s="4" t="s">
        <v>235</v>
      </c>
      <c r="E24" s="4" t="s">
        <v>237</v>
      </c>
      <c r="F24" s="6">
        <v>42909</v>
      </c>
      <c r="G24" s="4" t="s">
        <v>606</v>
      </c>
      <c r="H24" s="9">
        <v>1</v>
      </c>
      <c r="I24" s="6"/>
      <c r="J24" s="4" t="s">
        <v>1097</v>
      </c>
      <c r="K24" s="7">
        <f>_xll.AtlasFormulas.AtlasFunctions.AtlasBalance("PROD",DataAreaId,"T.LedgerTrans","Sum|AmountMST|0","","","","","","","AccountNum|Voucher","120010",$J24)</f>
        <v>1605.75</v>
      </c>
    </row>
    <row r="25" spans="1:11" x14ac:dyDescent="0.25">
      <c r="A25" s="4" t="s">
        <v>201</v>
      </c>
      <c r="B25" s="7" t="str">
        <f>_xll.AtlasFormulas.AtlasFunctions.AtlasTable("PROD",DataAreaId,"T.SalesTable","%CustAccount","","","","","","","SalesId",$A25)</f>
        <v>364-000011</v>
      </c>
      <c r="C25" s="7" t="str">
        <f>_xll.AtlasFormulas.AtlasFunctions.AtlasTable("PROD",DataAreaId,"T.CustTable","%Name","","","","","","","AccountNum",$B25)</f>
        <v>Fortius B.K.International bvba</v>
      </c>
      <c r="D25" s="4" t="s">
        <v>80</v>
      </c>
      <c r="E25" s="4" t="s">
        <v>81</v>
      </c>
      <c r="F25" s="6">
        <v>42914</v>
      </c>
      <c r="G25" s="4" t="s">
        <v>606</v>
      </c>
      <c r="H25" s="9">
        <v>960</v>
      </c>
      <c r="I25" s="6"/>
      <c r="J25" s="4" t="s">
        <v>1098</v>
      </c>
      <c r="K25" s="7">
        <f>_xll.AtlasFormulas.AtlasFunctions.AtlasBalance("PROD",DataAreaId,"T.LedgerTrans","Sum|AmountMST|0","","","","","","","AccountNum|Voucher","120010",$J25)</f>
        <v>11348.88</v>
      </c>
    </row>
    <row r="26" spans="1:11" x14ac:dyDescent="0.25">
      <c r="A26" s="4" t="s">
        <v>347</v>
      </c>
      <c r="B26" s="7" t="str">
        <f>_xll.AtlasFormulas.AtlasFunctions.AtlasTable("PROD",DataAreaId,"T.SalesTable","%CustAccount","","","","","","","SalesId",$A26)</f>
        <v>364-000058</v>
      </c>
      <c r="C26" s="7" t="str">
        <f>_xll.AtlasFormulas.AtlasFunctions.AtlasTable("PROD",DataAreaId,"T.CustTable","%Name","","","","","","","AccountNum",$B26)</f>
        <v>D. van der Steen B.V.</v>
      </c>
      <c r="D26" s="4" t="s">
        <v>98</v>
      </c>
      <c r="E26" s="4" t="s">
        <v>99</v>
      </c>
      <c r="F26" s="6">
        <v>42900</v>
      </c>
      <c r="G26" s="4" t="s">
        <v>606</v>
      </c>
      <c r="H26" s="9">
        <v>194</v>
      </c>
      <c r="I26" s="6"/>
      <c r="J26" s="4" t="s">
        <v>1012</v>
      </c>
      <c r="K26" s="7">
        <f>_xll.AtlasFormulas.AtlasFunctions.AtlasBalance("PROD",DataAreaId,"T.LedgerTrans","Sum|AmountMST|0","","","","","","","AccountNum|Voucher","120010",$J26)</f>
        <v>1067</v>
      </c>
    </row>
    <row r="27" spans="1:11" x14ac:dyDescent="0.25">
      <c r="A27" s="4" t="s">
        <v>262</v>
      </c>
      <c r="B27" s="7" t="str">
        <f>_xll.AtlasFormulas.AtlasFunctions.AtlasTable("PROD",DataAreaId,"T.SalesTable","%CustAccount","","","","","","","SalesId",$A27)</f>
        <v>364-000044</v>
      </c>
      <c r="C27" s="7" t="str">
        <f>_xll.AtlasFormulas.AtlasFunctions.AtlasTable("PROD",DataAreaId,"T.CustTable","%Name","","","","","","","AccountNum",$B27)</f>
        <v>Schagen Infra B.V.</v>
      </c>
      <c r="D27" s="4" t="s">
        <v>332</v>
      </c>
      <c r="E27" s="4" t="s">
        <v>105</v>
      </c>
      <c r="F27" s="6">
        <v>42909</v>
      </c>
      <c r="G27" s="4" t="s">
        <v>606</v>
      </c>
      <c r="H27" s="9">
        <v>1259</v>
      </c>
      <c r="I27" s="6"/>
      <c r="J27" s="4" t="s">
        <v>1099</v>
      </c>
      <c r="K27" s="7">
        <f>_xll.AtlasFormulas.AtlasFunctions.AtlasBalance("PROD",DataAreaId,"T.LedgerTrans","Sum|AmountMST|0","","","","","","","AccountNum|Voucher","120010",$J27)</f>
        <v>70456.3</v>
      </c>
    </row>
    <row r="28" spans="1:11" x14ac:dyDescent="0.25">
      <c r="A28" s="4" t="s">
        <v>262</v>
      </c>
      <c r="B28" s="7" t="str">
        <f>_xll.AtlasFormulas.AtlasFunctions.AtlasTable("PROD",DataAreaId,"T.SalesTable","%CustAccount","","","","","","","SalesId",$A28)</f>
        <v>364-000044</v>
      </c>
      <c r="C28" s="7" t="str">
        <f>_xll.AtlasFormulas.AtlasFunctions.AtlasTable("PROD",DataAreaId,"T.CustTable","%Name","","","","","","","AccountNum",$B28)</f>
        <v>Schagen Infra B.V.</v>
      </c>
      <c r="D28" s="4" t="s">
        <v>104</v>
      </c>
      <c r="E28" s="4" t="s">
        <v>105</v>
      </c>
      <c r="F28" s="6">
        <v>42909</v>
      </c>
      <c r="G28" s="4" t="s">
        <v>606</v>
      </c>
      <c r="H28" s="9">
        <v>5265</v>
      </c>
      <c r="I28" s="6"/>
      <c r="J28" s="4" t="s">
        <v>1099</v>
      </c>
      <c r="K28" s="7">
        <f>_xll.AtlasFormulas.AtlasFunctions.AtlasBalance("PROD",DataAreaId,"T.LedgerTrans","Sum|AmountMST|0","","","","","","","AccountNum|Voucher","120010",$J28)</f>
        <v>70456.3</v>
      </c>
    </row>
    <row r="29" spans="1:11" x14ac:dyDescent="0.25">
      <c r="A29" s="4" t="s">
        <v>370</v>
      </c>
      <c r="B29" s="7" t="str">
        <f>_xll.AtlasFormulas.AtlasFunctions.AtlasTable("PROD",DataAreaId,"T.SalesTable","%CustAccount","","","","","","","SalesId",$A29)</f>
        <v>364-000026</v>
      </c>
      <c r="C29" s="7" t="str">
        <f>_xll.AtlasFormulas.AtlasFunctions.AtlasTable("PROD",DataAreaId,"T.CustTable","%Name","","","","","","","AccountNum",$B29)</f>
        <v>BAM Infra Regionaal Amsterdam</v>
      </c>
      <c r="D29" s="4" t="s">
        <v>103</v>
      </c>
      <c r="E29" s="4" t="s">
        <v>99</v>
      </c>
      <c r="F29" s="6">
        <v>42901</v>
      </c>
      <c r="G29" s="4" t="s">
        <v>606</v>
      </c>
      <c r="H29" s="9">
        <v>195</v>
      </c>
      <c r="I29" s="6"/>
      <c r="J29" s="4" t="s">
        <v>1014</v>
      </c>
      <c r="K29" s="7">
        <f>_xll.AtlasFormulas.AtlasFunctions.AtlasBalance("PROD",DataAreaId,"T.LedgerTrans","Sum|AmountMST|0","","","","","","","AccountNum|Voucher","120010",$J29)</f>
        <v>0</v>
      </c>
    </row>
    <row r="30" spans="1:11" x14ac:dyDescent="0.25">
      <c r="A30" s="4" t="s">
        <v>318</v>
      </c>
      <c r="B30" s="7" t="str">
        <f>_xll.AtlasFormulas.AtlasFunctions.AtlasTable("PROD",DataAreaId,"T.SalesTable","%CustAccount","","","","","","","SalesId",$A30)</f>
        <v>364-000028</v>
      </c>
      <c r="C30" s="7" t="str">
        <f>_xll.AtlasFormulas.AtlasFunctions.AtlasTable("PROD",DataAreaId,"T.CustTable","%Name","","","","","","","AccountNum",$B30)</f>
        <v>BAM Wegen Regio Zuidwest</v>
      </c>
      <c r="D30" s="4" t="s">
        <v>65</v>
      </c>
      <c r="E30" s="4" t="s">
        <v>64</v>
      </c>
      <c r="F30" s="6">
        <v>42909</v>
      </c>
      <c r="G30" s="4" t="s">
        <v>606</v>
      </c>
      <c r="H30" s="9">
        <v>291</v>
      </c>
      <c r="I30" s="6"/>
      <c r="J30" s="4" t="s">
        <v>1100</v>
      </c>
      <c r="K30" s="7">
        <f>_xll.AtlasFormulas.AtlasFunctions.AtlasBalance("PROD",DataAreaId,"T.LedgerTrans","Sum|AmountMST|0","","","","","","","AccountNum|Voucher","120010",$J30)</f>
        <v>16583.400000000001</v>
      </c>
    </row>
    <row r="31" spans="1:11" x14ac:dyDescent="0.25">
      <c r="A31" s="4" t="s">
        <v>318</v>
      </c>
      <c r="B31" s="7" t="str">
        <f>_xll.AtlasFormulas.AtlasFunctions.AtlasTable("PROD",DataAreaId,"T.SalesTable","%CustAccount","","","","","","","SalesId",$A31)</f>
        <v>364-000028</v>
      </c>
      <c r="C31" s="7" t="str">
        <f>_xll.AtlasFormulas.AtlasFunctions.AtlasTable("PROD",DataAreaId,"T.CustTable","%Name","","","","","","","AccountNum",$B31)</f>
        <v>BAM Wegen Regio Zuidwest</v>
      </c>
      <c r="D31" s="4" t="s">
        <v>66</v>
      </c>
      <c r="E31" s="4" t="s">
        <v>64</v>
      </c>
      <c r="F31" s="6">
        <v>42909</v>
      </c>
      <c r="G31" s="4" t="s">
        <v>606</v>
      </c>
      <c r="H31" s="9">
        <v>1787</v>
      </c>
      <c r="I31" s="6"/>
      <c r="J31" s="4" t="s">
        <v>1100</v>
      </c>
      <c r="K31" s="7">
        <f>_xll.AtlasFormulas.AtlasFunctions.AtlasBalance("PROD",DataAreaId,"T.LedgerTrans","Sum|AmountMST|0","","","","","","","AccountNum|Voucher","120010",$J31)</f>
        <v>16583.400000000001</v>
      </c>
    </row>
    <row r="32" spans="1:11" x14ac:dyDescent="0.25">
      <c r="A32" s="4" t="s">
        <v>358</v>
      </c>
      <c r="B32" s="7" t="str">
        <f>_xll.AtlasFormulas.AtlasFunctions.AtlasTable("PROD",DataAreaId,"T.SalesTable","%CustAccount","","","","","","","SalesId",$A32)</f>
        <v>364-000092</v>
      </c>
      <c r="C32" s="7" t="str">
        <f>_xll.AtlasFormulas.AtlasFunctions.AtlasTable("PROD",DataAreaId,"T.CustTable","%Name","","","","","","","AccountNum",$B32)</f>
        <v>Grizaco NV</v>
      </c>
      <c r="D32" s="4" t="s">
        <v>66</v>
      </c>
      <c r="E32" s="4" t="s">
        <v>64</v>
      </c>
      <c r="F32" s="6">
        <v>42914</v>
      </c>
      <c r="G32" s="4" t="s">
        <v>606</v>
      </c>
      <c r="H32" s="9">
        <v>1755</v>
      </c>
      <c r="I32" s="6"/>
      <c r="J32" s="4" t="s">
        <v>1101</v>
      </c>
      <c r="K32" s="7">
        <f>_xll.AtlasFormulas.AtlasFunctions.AtlasBalance("PROD",DataAreaId,"T.LedgerTrans","Sum|AmountMST|0","","","","","","","AccountNum|Voucher","120010",$J32)</f>
        <v>13345.9</v>
      </c>
    </row>
    <row r="33" spans="1:11" x14ac:dyDescent="0.25">
      <c r="A33" s="4" t="s">
        <v>416</v>
      </c>
      <c r="B33" s="7" t="str">
        <f>_xll.AtlasFormulas.AtlasFunctions.AtlasTable("PROD",DataAreaId,"T.SalesTable","%CustAccount","","","","","","","SalesId",$A33)</f>
        <v>364-000034</v>
      </c>
      <c r="C33" s="7" t="str">
        <f>_xll.AtlasFormulas.AtlasFunctions.AtlasTable("PROD",DataAreaId,"T.CustTable","%Name","","","","","","","AccountNum",$B33)</f>
        <v>Mouwrik Waardenburg B.V.</v>
      </c>
      <c r="D33" s="4" t="s">
        <v>111</v>
      </c>
      <c r="E33" s="4" t="s">
        <v>112</v>
      </c>
      <c r="F33" s="6">
        <v>42907</v>
      </c>
      <c r="G33" s="4" t="s">
        <v>606</v>
      </c>
      <c r="H33" s="9">
        <v>97</v>
      </c>
      <c r="I33" s="6"/>
      <c r="J33" s="4" t="s">
        <v>1017</v>
      </c>
      <c r="K33" s="7">
        <f>_xll.AtlasFormulas.AtlasFunctions.AtlasBalance("PROD",DataAreaId,"T.LedgerTrans","Sum|AmountMST|0","","","","","","","AccountNum|Voucher","120010",$J33)</f>
        <v>331.3</v>
      </c>
    </row>
    <row r="34" spans="1:11" x14ac:dyDescent="0.25">
      <c r="A34" s="4" t="s">
        <v>416</v>
      </c>
      <c r="B34" s="7" t="str">
        <f>_xll.AtlasFormulas.AtlasFunctions.AtlasTable("PROD",DataAreaId,"T.SalesTable","%CustAccount","","","","","","","SalesId",$A34)</f>
        <v>364-000034</v>
      </c>
      <c r="C34" s="7" t="str">
        <f>_xll.AtlasFormulas.AtlasFunctions.AtlasTable("PROD",DataAreaId,"T.CustTable","%Name","","","","","","","AccountNum",$B34)</f>
        <v>Mouwrik Waardenburg B.V.</v>
      </c>
      <c r="D34" s="4" t="s">
        <v>15</v>
      </c>
      <c r="E34" s="4" t="s">
        <v>16</v>
      </c>
      <c r="F34" s="6">
        <v>42907</v>
      </c>
      <c r="G34" s="4" t="s">
        <v>606</v>
      </c>
      <c r="H34" s="9">
        <v>1</v>
      </c>
      <c r="I34" s="6"/>
      <c r="J34" s="4" t="s">
        <v>1017</v>
      </c>
      <c r="K34" s="7">
        <f>_xll.AtlasFormulas.AtlasFunctions.AtlasBalance("PROD",DataAreaId,"T.LedgerTrans","Sum|AmountMST|0","","","","","","","AccountNum|Voucher","120010",$J34)</f>
        <v>331.3</v>
      </c>
    </row>
    <row r="35" spans="1:11" x14ac:dyDescent="0.25">
      <c r="A35" s="4" t="s">
        <v>431</v>
      </c>
      <c r="B35" s="7" t="str">
        <f>_xll.AtlasFormulas.AtlasFunctions.AtlasTable("PROD",DataAreaId,"T.SalesTable","%CustAccount","","","","","","","SalesId",$A35)</f>
        <v>364-000041</v>
      </c>
      <c r="C35" s="7" t="str">
        <f>_xll.AtlasFormulas.AtlasFunctions.AtlasTable("PROD",DataAreaId,"T.CustTable","%Name","","","","","","","AccountNum",$B35)</f>
        <v>Dura Vermeer Infrastructuur Noord West</v>
      </c>
      <c r="D35" s="4" t="s">
        <v>116</v>
      </c>
      <c r="E35" s="4" t="s">
        <v>112</v>
      </c>
      <c r="F35" s="6">
        <v>42909</v>
      </c>
      <c r="G35" s="4" t="s">
        <v>606</v>
      </c>
      <c r="H35" s="9">
        <v>75</v>
      </c>
      <c r="I35" s="6"/>
      <c r="J35" s="4" t="s">
        <v>1102</v>
      </c>
      <c r="K35" s="7">
        <f>_xll.AtlasFormulas.AtlasFunctions.AtlasBalance("PROD",DataAreaId,"T.LedgerTrans","Sum|AmountMST|0","","","","","","","AccountNum|Voucher","120010",$J35)</f>
        <v>227</v>
      </c>
    </row>
    <row r="36" spans="1:11" x14ac:dyDescent="0.25">
      <c r="A36" s="4" t="s">
        <v>431</v>
      </c>
      <c r="B36" s="7" t="str">
        <f>_xll.AtlasFormulas.AtlasFunctions.AtlasTable("PROD",DataAreaId,"T.SalesTable","%CustAccount","","","","","","","SalesId",$A36)</f>
        <v>364-000041</v>
      </c>
      <c r="C36" s="7" t="str">
        <f>_xll.AtlasFormulas.AtlasFunctions.AtlasTable("PROD",DataAreaId,"T.CustTable","%Name","","","","","","","AccountNum",$B36)</f>
        <v>Dura Vermeer Infrastructuur Noord West</v>
      </c>
      <c r="D36" s="4" t="s">
        <v>15</v>
      </c>
      <c r="E36" s="4" t="s">
        <v>16</v>
      </c>
      <c r="F36" s="6">
        <v>42909</v>
      </c>
      <c r="G36" s="4" t="s">
        <v>606</v>
      </c>
      <c r="H36" s="9">
        <v>1</v>
      </c>
      <c r="I36" s="6"/>
      <c r="J36" s="4" t="s">
        <v>1102</v>
      </c>
      <c r="K36" s="7">
        <f>_xll.AtlasFormulas.AtlasFunctions.AtlasBalance("PROD",DataAreaId,"T.LedgerTrans","Sum|AmountMST|0","","","","","","","AccountNum|Voucher","120010",$J36)</f>
        <v>227</v>
      </c>
    </row>
    <row r="37" spans="1:11" x14ac:dyDescent="0.25">
      <c r="A37" s="4" t="s">
        <v>262</v>
      </c>
      <c r="B37" s="7" t="str">
        <f>_xll.AtlasFormulas.AtlasFunctions.AtlasTable("PROD",DataAreaId,"T.SalesTable","%CustAccount","","","","","","","SalesId",$A37)</f>
        <v>364-000044</v>
      </c>
      <c r="C37" s="7" t="str">
        <f>_xll.AtlasFormulas.AtlasFunctions.AtlasTable("PROD",DataAreaId,"T.CustTable","%Name","","","","","","","AccountNum",$B37)</f>
        <v>Schagen Infra B.V.</v>
      </c>
      <c r="D37" s="4" t="s">
        <v>235</v>
      </c>
      <c r="E37" s="4" t="s">
        <v>237</v>
      </c>
      <c r="F37" s="6">
        <v>42909</v>
      </c>
      <c r="G37" s="4" t="s">
        <v>606</v>
      </c>
      <c r="H37" s="9">
        <v>1</v>
      </c>
      <c r="I37" s="6"/>
      <c r="J37" s="4" t="s">
        <v>1099</v>
      </c>
      <c r="K37" s="7">
        <f>_xll.AtlasFormulas.AtlasFunctions.AtlasBalance("PROD",DataAreaId,"T.LedgerTrans","Sum|AmountMST|0","","","","","","","AccountNum|Voucher","120010",$J37)</f>
        <v>70456.3</v>
      </c>
    </row>
    <row r="38" spans="1:11" x14ac:dyDescent="0.25">
      <c r="A38" s="4" t="s">
        <v>415</v>
      </c>
      <c r="B38" s="7" t="str">
        <f>_xll.AtlasFormulas.AtlasFunctions.AtlasTable("PROD",DataAreaId,"T.SalesTable","%CustAccount","","","","","","","SalesId",$A38)</f>
        <v>364-000149</v>
      </c>
      <c r="C38" s="7" t="str">
        <f>_xll.AtlasFormulas.AtlasFunctions.AtlasTable("PROD",DataAreaId,"T.CustTable","%Name","","","","","","","AccountNum",$B38)</f>
        <v>BAM Contractors</v>
      </c>
      <c r="D38" s="4" t="s">
        <v>111</v>
      </c>
      <c r="E38" s="4" t="s">
        <v>112</v>
      </c>
      <c r="F38" s="6">
        <v>42907</v>
      </c>
      <c r="G38" s="4" t="s">
        <v>606</v>
      </c>
      <c r="H38" s="9">
        <v>1358</v>
      </c>
      <c r="I38" s="6"/>
      <c r="J38" s="4" t="s">
        <v>1020</v>
      </c>
      <c r="K38" s="7">
        <f>_xll.AtlasFormulas.AtlasFunctions.AtlasBalance("PROD",DataAreaId,"T.LedgerTrans","Sum|AmountMST|0","","","","","","","AccountNum|Voucher","120010",$J38)</f>
        <v>3734.5</v>
      </c>
    </row>
    <row r="39" spans="1:11" x14ac:dyDescent="0.25">
      <c r="A39" s="4" t="s">
        <v>424</v>
      </c>
      <c r="B39" s="7" t="str">
        <f>_xll.AtlasFormulas.AtlasFunctions.AtlasTable("PROD",DataAreaId,"T.SalesTable","%CustAccount","","","","","","","SalesId",$A39)</f>
        <v>364-000120</v>
      </c>
      <c r="C39" s="7" t="str">
        <f>_xll.AtlasFormulas.AtlasFunctions.AtlasTable("PROD",DataAreaId,"T.CustTable","%Name","","","","","","","AccountNum",$B39)</f>
        <v>BAM Infra Projecten</v>
      </c>
      <c r="D39" s="4" t="s">
        <v>113</v>
      </c>
      <c r="E39" s="4" t="s">
        <v>114</v>
      </c>
      <c r="F39" s="6">
        <v>42907</v>
      </c>
      <c r="G39" s="4" t="s">
        <v>606</v>
      </c>
      <c r="H39" s="9">
        <v>485</v>
      </c>
      <c r="I39" s="6"/>
      <c r="J39" s="4" t="s">
        <v>1021</v>
      </c>
      <c r="K39" s="7">
        <f>_xll.AtlasFormulas.AtlasFunctions.AtlasBalance("PROD",DataAreaId,"T.LedgerTrans","Sum|AmountMST|0","","","","","","","AccountNum|Voucher","120010",$J39)</f>
        <v>1503.5</v>
      </c>
    </row>
    <row r="40" spans="1:11" x14ac:dyDescent="0.25">
      <c r="A40" s="4" t="s">
        <v>480</v>
      </c>
      <c r="B40" s="7" t="str">
        <f>_xll.AtlasFormulas.AtlasFunctions.AtlasTable("PROD",DataAreaId,"T.SalesTable","%CustAccount","","","","","","","SalesId",$A40)</f>
        <v>364-000010</v>
      </c>
      <c r="C40" s="7" t="str">
        <f>_xll.AtlasFormulas.AtlasFunctions.AtlasTable("PROD",DataAreaId,"T.CustTable","%Name","","","","","","","AccountNum",$B40)</f>
        <v>Balm Uitwendige Wapening B.V.</v>
      </c>
      <c r="D40" s="4" t="s">
        <v>126</v>
      </c>
      <c r="E40" s="4" t="s">
        <v>127</v>
      </c>
      <c r="F40" s="6">
        <v>42914</v>
      </c>
      <c r="G40" s="4" t="s">
        <v>606</v>
      </c>
      <c r="H40" s="9">
        <v>100</v>
      </c>
      <c r="I40" s="6"/>
      <c r="J40" s="4" t="s">
        <v>1103</v>
      </c>
      <c r="K40" s="7">
        <f>_xll.AtlasFormulas.AtlasFunctions.AtlasBalance("PROD",DataAreaId,"T.LedgerTrans","Sum|AmountMST|0","","","","","","","AccountNum|Voucher","120010",$J40)</f>
        <v>1793.75</v>
      </c>
    </row>
    <row r="41" spans="1:11" x14ac:dyDescent="0.25">
      <c r="A41" s="4" t="s">
        <v>480</v>
      </c>
      <c r="B41" s="7" t="str">
        <f>_xll.AtlasFormulas.AtlasFunctions.AtlasTable("PROD",DataAreaId,"T.SalesTable","%CustAccount","","","","","","","SalesId",$A41)</f>
        <v>364-000010</v>
      </c>
      <c r="C41" s="7" t="str">
        <f>_xll.AtlasFormulas.AtlasFunctions.AtlasTable("PROD",DataAreaId,"T.CustTable","%Name","","","","","","","AccountNum",$B41)</f>
        <v>Balm Uitwendige Wapening B.V.</v>
      </c>
      <c r="D41" s="4" t="s">
        <v>151</v>
      </c>
      <c r="E41" s="4" t="s">
        <v>152</v>
      </c>
      <c r="F41" s="6">
        <v>42914</v>
      </c>
      <c r="G41" s="4" t="s">
        <v>606</v>
      </c>
      <c r="H41" s="9">
        <v>25</v>
      </c>
      <c r="I41" s="6"/>
      <c r="J41" s="4" t="s">
        <v>1103</v>
      </c>
      <c r="K41" s="7">
        <f>_xll.AtlasFormulas.AtlasFunctions.AtlasBalance("PROD",DataAreaId,"T.LedgerTrans","Sum|AmountMST|0","","","","","","","AccountNum|Voucher","120010",$J41)</f>
        <v>1793.75</v>
      </c>
    </row>
    <row r="42" spans="1:11" x14ac:dyDescent="0.25">
      <c r="A42" s="4" t="s">
        <v>387</v>
      </c>
      <c r="B42" s="7" t="str">
        <f>_xll.AtlasFormulas.AtlasFunctions.AtlasTable("PROD",DataAreaId,"T.SalesTable","%CustAccount","","","","","","","SalesId",$A42)</f>
        <v>364-000080</v>
      </c>
      <c r="C42" s="7" t="str">
        <f>_xll.AtlasFormulas.AtlasFunctions.AtlasTable("PROD",DataAreaId,"T.CustTable","%Name","","","","","","","AccountNum",$B42)</f>
        <v>Aannemingsmaatschappij van Gelder B.V. Noord Braba</v>
      </c>
      <c r="D42" s="4" t="s">
        <v>111</v>
      </c>
      <c r="E42" s="4" t="s">
        <v>112</v>
      </c>
      <c r="F42" s="6">
        <v>42909</v>
      </c>
      <c r="G42" s="4" t="s">
        <v>606</v>
      </c>
      <c r="H42" s="9">
        <v>679</v>
      </c>
      <c r="I42" s="6"/>
      <c r="J42" s="4" t="s">
        <v>1104</v>
      </c>
      <c r="K42" s="7">
        <f>_xll.AtlasFormulas.AtlasFunctions.AtlasBalance("PROD",DataAreaId,"T.LedgerTrans","Sum|AmountMST|0","","","","","","","AccountNum|Voucher","120010",$J42)</f>
        <v>1969.1</v>
      </c>
    </row>
    <row r="43" spans="1:11" x14ac:dyDescent="0.25">
      <c r="A43" s="4" t="s">
        <v>265</v>
      </c>
      <c r="B43" s="7" t="str">
        <f>_xll.AtlasFormulas.AtlasFunctions.AtlasTable("PROD",DataAreaId,"T.SalesTable","%CustAccount","","","","","","","SalesId",$A43)</f>
        <v>364-000058</v>
      </c>
      <c r="C43" s="7" t="str">
        <f>_xll.AtlasFormulas.AtlasFunctions.AtlasTable("PROD",DataAreaId,"T.CustTable","%Name","","","","","","","AccountNum",$B43)</f>
        <v>D. van der Steen B.V.</v>
      </c>
      <c r="D43" s="4" t="s">
        <v>98</v>
      </c>
      <c r="E43" s="4" t="s">
        <v>99</v>
      </c>
      <c r="F43" s="6">
        <v>42914</v>
      </c>
      <c r="G43" s="4" t="s">
        <v>606</v>
      </c>
      <c r="H43" s="9">
        <v>194</v>
      </c>
      <c r="I43" s="6"/>
      <c r="J43" s="4" t="s">
        <v>1105</v>
      </c>
      <c r="K43" s="7">
        <f>_xll.AtlasFormulas.AtlasFunctions.AtlasBalance("PROD",DataAreaId,"T.LedgerTrans","Sum|AmountMST|0","","","","","","","AccountNum|Voucher","120010",$J43)</f>
        <v>22533.25</v>
      </c>
    </row>
    <row r="44" spans="1:11" x14ac:dyDescent="0.25">
      <c r="A44" s="4" t="s">
        <v>265</v>
      </c>
      <c r="B44" s="7" t="str">
        <f>_xll.AtlasFormulas.AtlasFunctions.AtlasTable("PROD",DataAreaId,"T.SalesTable","%CustAccount","","","","","","","SalesId",$A44)</f>
        <v>364-000058</v>
      </c>
      <c r="C44" s="7" t="str">
        <f>_xll.AtlasFormulas.AtlasFunctions.AtlasTable("PROD",DataAreaId,"T.CustTable","%Name","","","","","","","AccountNum",$B44)</f>
        <v>D. van der Steen B.V.</v>
      </c>
      <c r="D44" s="4" t="s">
        <v>101</v>
      </c>
      <c r="E44" s="4" t="s">
        <v>99</v>
      </c>
      <c r="F44" s="6">
        <v>42914</v>
      </c>
      <c r="G44" s="4" t="s">
        <v>606</v>
      </c>
      <c r="H44" s="9">
        <v>525</v>
      </c>
      <c r="I44" s="6"/>
      <c r="J44" s="4" t="s">
        <v>1105</v>
      </c>
      <c r="K44" s="7">
        <f>_xll.AtlasFormulas.AtlasFunctions.AtlasBalance("PROD",DataAreaId,"T.LedgerTrans","Sum|AmountMST|0","","","","","","","AccountNum|Voucher","120010",$J44)</f>
        <v>22533.25</v>
      </c>
    </row>
    <row r="45" spans="1:11" x14ac:dyDescent="0.25">
      <c r="A45" s="4" t="s">
        <v>265</v>
      </c>
      <c r="B45" s="7" t="str">
        <f>_xll.AtlasFormulas.AtlasFunctions.AtlasTable("PROD",DataAreaId,"T.SalesTable","%CustAccount","","","","","","","SalesId",$A45)</f>
        <v>364-000058</v>
      </c>
      <c r="C45" s="7" t="str">
        <f>_xll.AtlasFormulas.AtlasFunctions.AtlasTable("PROD",DataAreaId,"T.CustTable","%Name","","","","","","","AccountNum",$B45)</f>
        <v>D. van der Steen B.V.</v>
      </c>
      <c r="D45" s="4" t="s">
        <v>103</v>
      </c>
      <c r="E45" s="4" t="s">
        <v>99</v>
      </c>
      <c r="F45" s="6">
        <v>42914</v>
      </c>
      <c r="G45" s="4" t="s">
        <v>606</v>
      </c>
      <c r="H45" s="9">
        <v>2632.5</v>
      </c>
      <c r="I45" s="6"/>
      <c r="J45" s="4" t="s">
        <v>1105</v>
      </c>
      <c r="K45" s="7">
        <f>_xll.AtlasFormulas.AtlasFunctions.AtlasBalance("PROD",DataAreaId,"T.LedgerTrans","Sum|AmountMST|0","","","","","","","AccountNum|Voucher","120010",$J45)</f>
        <v>22533.25</v>
      </c>
    </row>
    <row r="46" spans="1:11" x14ac:dyDescent="0.25">
      <c r="A46" s="4" t="s">
        <v>265</v>
      </c>
      <c r="B46" s="7" t="str">
        <f>_xll.AtlasFormulas.AtlasFunctions.AtlasTable("PROD",DataAreaId,"T.SalesTable","%CustAccount","","","","","","","SalesId",$A46)</f>
        <v>364-000058</v>
      </c>
      <c r="C46" s="7" t="str">
        <f>_xll.AtlasFormulas.AtlasFunctions.AtlasTable("PROD",DataAreaId,"T.CustTable","%Name","","","","","","","AccountNum",$B46)</f>
        <v>D. van der Steen B.V.</v>
      </c>
      <c r="D46" s="4" t="s">
        <v>235</v>
      </c>
      <c r="E46" s="4" t="s">
        <v>237</v>
      </c>
      <c r="F46" s="6">
        <v>42914</v>
      </c>
      <c r="G46" s="4" t="s">
        <v>606</v>
      </c>
      <c r="H46" s="9">
        <v>1</v>
      </c>
      <c r="I46" s="6"/>
      <c r="J46" s="4" t="s">
        <v>1105</v>
      </c>
      <c r="K46" s="7">
        <f>_xll.AtlasFormulas.AtlasFunctions.AtlasBalance("PROD",DataAreaId,"T.LedgerTrans","Sum|AmountMST|0","","","","","","","AccountNum|Voucher","120010",$J46)</f>
        <v>22533.25</v>
      </c>
    </row>
    <row r="47" spans="1:11" x14ac:dyDescent="0.25">
      <c r="A47" s="4" t="s">
        <v>411</v>
      </c>
      <c r="B47" s="7" t="str">
        <f>_xll.AtlasFormulas.AtlasFunctions.AtlasTable("PROD",DataAreaId,"T.SalesTable","%CustAccount","","","","","","","SalesId",$A47)</f>
        <v>364-000013</v>
      </c>
      <c r="C47" s="7" t="str">
        <f>_xll.AtlasFormulas.AtlasFunctions.AtlasTable("PROD",DataAreaId,"T.CustTable","%Name","","","","","","","AccountNum",$B47)</f>
        <v>BAM Wegen B.V. Zuidoost</v>
      </c>
      <c r="D47" s="4" t="s">
        <v>235</v>
      </c>
      <c r="E47" s="4" t="s">
        <v>237</v>
      </c>
      <c r="F47" s="6">
        <v>42909</v>
      </c>
      <c r="G47" s="4" t="s">
        <v>606</v>
      </c>
      <c r="H47" s="9">
        <v>12</v>
      </c>
      <c r="I47" s="6"/>
      <c r="J47" s="4" t="s">
        <v>1106</v>
      </c>
      <c r="K47" s="7">
        <f>_xll.AtlasFormulas.AtlasFunctions.AtlasBalance("PROD",DataAreaId,"T.LedgerTrans","Sum|AmountMST|0","","","","","","","AccountNum|Voucher","120010",$J47)</f>
        <v>420</v>
      </c>
    </row>
    <row r="48" spans="1:11" x14ac:dyDescent="0.25">
      <c r="A48" s="4" t="s">
        <v>411</v>
      </c>
      <c r="B48" s="7" t="str">
        <f>_xll.AtlasFormulas.AtlasFunctions.AtlasTable("PROD",DataAreaId,"T.SalesTable","%CustAccount","","","","","","","SalesId",$A48)</f>
        <v>364-000013</v>
      </c>
      <c r="C48" s="7" t="str">
        <f>_xll.AtlasFormulas.AtlasFunctions.AtlasTable("PROD",DataAreaId,"T.CustTable","%Name","","","","","","","AccountNum",$B48)</f>
        <v>BAM Wegen B.V. Zuidoost</v>
      </c>
      <c r="D48" s="4" t="s">
        <v>235</v>
      </c>
      <c r="E48" s="4" t="s">
        <v>237</v>
      </c>
      <c r="F48" s="6">
        <v>42909</v>
      </c>
      <c r="G48" s="4" t="s">
        <v>606</v>
      </c>
      <c r="H48" s="9">
        <v>1</v>
      </c>
      <c r="I48" s="6"/>
      <c r="J48" s="4" t="s">
        <v>1107</v>
      </c>
      <c r="K48" s="7">
        <f>_xll.AtlasFormulas.AtlasFunctions.AtlasBalance("PROD",DataAreaId,"T.LedgerTrans","Sum|AmountMST|0","","","","","","","AccountNum|Voucher","120010",$J48)</f>
        <v>180</v>
      </c>
    </row>
    <row r="49" spans="1:11" x14ac:dyDescent="0.25">
      <c r="A49" s="4" t="s">
        <v>1088</v>
      </c>
      <c r="B49" s="7" t="str">
        <f>_xll.AtlasFormulas.AtlasFunctions.AtlasTable("PROD",DataAreaId,"T.SalesTable","%CustAccount","","","","","","","SalesId",$A49)</f>
        <v>364-000043</v>
      </c>
      <c r="C49" s="7" t="str">
        <f>_xll.AtlasFormulas.AtlasFunctions.AtlasTable("PROD",DataAreaId,"T.CustTable","%Name","","","","","","","AccountNum",$B49)</f>
        <v>Gebr. Van Kessel Wegenbouw B.V. Regio West</v>
      </c>
      <c r="D49" s="4" t="s">
        <v>113</v>
      </c>
      <c r="E49" s="4" t="s">
        <v>114</v>
      </c>
      <c r="F49" s="6">
        <v>42909</v>
      </c>
      <c r="G49" s="4" t="s">
        <v>606</v>
      </c>
      <c r="H49" s="9">
        <v>97</v>
      </c>
      <c r="I49" s="6"/>
      <c r="J49" s="4" t="s">
        <v>1108</v>
      </c>
      <c r="K49" s="7">
        <f>_xll.AtlasFormulas.AtlasFunctions.AtlasBalance("PROD",DataAreaId,"T.LedgerTrans","Sum|AmountMST|0","","","","","","","AccountNum|Voucher","120010",$J49)</f>
        <v>0</v>
      </c>
    </row>
    <row r="50" spans="1:11" x14ac:dyDescent="0.25">
      <c r="A50" s="4" t="s">
        <v>1109</v>
      </c>
      <c r="B50" s="7" t="str">
        <f>_xll.AtlasFormulas.AtlasFunctions.AtlasTable("PROD",DataAreaId,"T.SalesTable","%CustAccount","","","","","","","SalesId",$A50)</f>
        <v>364-000002</v>
      </c>
      <c r="C50" s="7" t="str">
        <f>_xll.AtlasFormulas.AtlasFunctions.AtlasTable("PROD",DataAreaId,"T.CustTable","%Name","","","","","","","AccountNum",$B50)</f>
        <v>Aannemingsbedrijf De Jong en Zoon Beesd B.V.</v>
      </c>
      <c r="D50" s="4" t="s">
        <v>122</v>
      </c>
      <c r="E50" s="4" t="s">
        <v>123</v>
      </c>
      <c r="F50" s="6">
        <v>42909</v>
      </c>
      <c r="G50" s="4" t="s">
        <v>606</v>
      </c>
      <c r="H50" s="9">
        <v>1755</v>
      </c>
      <c r="I50" s="6"/>
      <c r="J50" s="4" t="s">
        <v>1110</v>
      </c>
      <c r="K50" s="7">
        <f>_xll.AtlasFormulas.AtlasFunctions.AtlasBalance("PROD",DataAreaId,"T.LedgerTrans","Sum|AmountMST|0","","","","","","","AccountNum|Voucher","120010",$J50)</f>
        <v>5699.7</v>
      </c>
    </row>
    <row r="51" spans="1:11" x14ac:dyDescent="0.25">
      <c r="A51" s="4" t="s">
        <v>1109</v>
      </c>
      <c r="B51" s="7" t="str">
        <f>_xll.AtlasFormulas.AtlasFunctions.AtlasTable("PROD",DataAreaId,"T.SalesTable","%CustAccount","","","","","","","SalesId",$A51)</f>
        <v>364-000002</v>
      </c>
      <c r="C51" s="7" t="str">
        <f>_xll.AtlasFormulas.AtlasFunctions.AtlasTable("PROD",DataAreaId,"T.CustTable","%Name","","","","","","","AccountNum",$B51)</f>
        <v>Aannemingsbedrijf De Jong en Zoon Beesd B.V.</v>
      </c>
      <c r="D51" s="4" t="s">
        <v>235</v>
      </c>
      <c r="E51" s="4" t="s">
        <v>237</v>
      </c>
      <c r="F51" s="6">
        <v>42909</v>
      </c>
      <c r="G51" s="4" t="s">
        <v>606</v>
      </c>
      <c r="H51" s="9">
        <v>1</v>
      </c>
      <c r="I51" s="6"/>
      <c r="J51" s="4" t="s">
        <v>1110</v>
      </c>
      <c r="K51" s="7">
        <f>_xll.AtlasFormulas.AtlasFunctions.AtlasBalance("PROD",DataAreaId,"T.LedgerTrans","Sum|AmountMST|0","","","","","","","AccountNum|Voucher","120010",$J51)</f>
        <v>5699.7</v>
      </c>
    </row>
    <row r="52" spans="1:11" x14ac:dyDescent="0.25">
      <c r="A52" s="4" t="s">
        <v>1111</v>
      </c>
      <c r="B52" s="7" t="str">
        <f>_xll.AtlasFormulas.AtlasFunctions.AtlasTable("PROD",DataAreaId,"T.SalesTable","%CustAccount","","","","","","","SalesId",$A52)</f>
        <v>364-000007</v>
      </c>
      <c r="C52" s="7" t="str">
        <f>_xll.AtlasFormulas.AtlasFunctions.AtlasTable("PROD",DataAreaId,"T.CustTable","%Name","","","","","","","AccountNum",$B52)</f>
        <v>Versluys &amp; Zoon B.V.</v>
      </c>
      <c r="D52" s="4" t="s">
        <v>103</v>
      </c>
      <c r="E52" s="4" t="s">
        <v>99</v>
      </c>
      <c r="F52" s="6">
        <v>42914</v>
      </c>
      <c r="G52" s="4" t="s">
        <v>606</v>
      </c>
      <c r="H52" s="9">
        <v>975</v>
      </c>
      <c r="I52" s="6"/>
      <c r="J52" s="4" t="s">
        <v>1112</v>
      </c>
      <c r="K52" s="7">
        <f>_xll.AtlasFormulas.AtlasFunctions.AtlasBalance("PROD",DataAreaId,"T.LedgerTrans","Sum|AmountMST|0","","","","","","","AccountNum|Voucher","120010",$J52)</f>
        <v>10366</v>
      </c>
    </row>
    <row r="53" spans="1:11" x14ac:dyDescent="0.25">
      <c r="A53" s="4" t="s">
        <v>1111</v>
      </c>
      <c r="B53" s="7" t="str">
        <f>_xll.AtlasFormulas.AtlasFunctions.AtlasTable("PROD",DataAreaId,"T.SalesTable","%CustAccount","","","","","","","SalesId",$A53)</f>
        <v>364-000007</v>
      </c>
      <c r="C53" s="7" t="str">
        <f>_xll.AtlasFormulas.AtlasFunctions.AtlasTable("PROD",DataAreaId,"T.CustTable","%Name","","","","","","","AccountNum",$B53)</f>
        <v>Versluys &amp; Zoon B.V.</v>
      </c>
      <c r="D53" s="4" t="s">
        <v>98</v>
      </c>
      <c r="E53" s="4" t="s">
        <v>99</v>
      </c>
      <c r="F53" s="6">
        <v>42914</v>
      </c>
      <c r="G53" s="4" t="s">
        <v>606</v>
      </c>
      <c r="H53" s="9">
        <v>485</v>
      </c>
      <c r="I53" s="6"/>
      <c r="J53" s="4" t="s">
        <v>1112</v>
      </c>
      <c r="K53" s="7">
        <f>_xll.AtlasFormulas.AtlasFunctions.AtlasBalance("PROD",DataAreaId,"T.LedgerTrans","Sum|AmountMST|0","","","","","","","AccountNum|Voucher","120010",$J53)</f>
        <v>10366</v>
      </c>
    </row>
    <row r="54" spans="1:11" x14ac:dyDescent="0.25">
      <c r="A54" s="4" t="s">
        <v>1113</v>
      </c>
      <c r="B54" s="7" t="str">
        <f>_xll.AtlasFormulas.AtlasFunctions.AtlasTable("PROD",DataAreaId,"T.SalesTable","%CustAccount","","","","","","","SalesId",$A54)</f>
        <v>364-000079</v>
      </c>
      <c r="C54" s="7" t="str">
        <f>_xll.AtlasFormulas.AtlasFunctions.AtlasTable("PROD",DataAreaId,"T.CustTable","%Name","","","","","","","AccountNum",$B54)</f>
        <v>Bruud</v>
      </c>
      <c r="D54" s="4" t="s">
        <v>61</v>
      </c>
      <c r="E54" s="4" t="s">
        <v>60</v>
      </c>
      <c r="F54" s="6">
        <v>42914</v>
      </c>
      <c r="G54" s="4" t="s">
        <v>606</v>
      </c>
      <c r="H54" s="9">
        <v>97.5</v>
      </c>
      <c r="I54" s="6"/>
      <c r="J54" s="4" t="s">
        <v>1114</v>
      </c>
      <c r="K54" s="7">
        <f>_xll.AtlasFormulas.AtlasFunctions.AtlasBalance("PROD",DataAreaId,"T.LedgerTrans","Sum|AmountMST|0","","","","","","","AccountNum|Voucher","120010",$J54)</f>
        <v>1057.8800000000001</v>
      </c>
    </row>
    <row r="55" spans="1:11" x14ac:dyDescent="0.25">
      <c r="A55" s="4" t="s">
        <v>1115</v>
      </c>
      <c r="B55" s="7" t="str">
        <f>_xll.AtlasFormulas.AtlasFunctions.AtlasTable("PROD",DataAreaId,"T.SalesTable","%CustAccount","","","","","","","SalesId",$A55)</f>
        <v>364-000058</v>
      </c>
      <c r="C55" s="7" t="str">
        <f>_xll.AtlasFormulas.AtlasFunctions.AtlasTable("PROD",DataAreaId,"T.CustTable","%Name","","","","","","","AccountNum",$B55)</f>
        <v>D. van der Steen B.V.</v>
      </c>
      <c r="D55" s="4" t="s">
        <v>98</v>
      </c>
      <c r="E55" s="4" t="s">
        <v>99</v>
      </c>
      <c r="F55" s="6">
        <v>42914</v>
      </c>
      <c r="G55" s="4" t="s">
        <v>606</v>
      </c>
      <c r="H55" s="9">
        <v>291</v>
      </c>
      <c r="I55" s="6"/>
      <c r="J55" s="4" t="s">
        <v>1116</v>
      </c>
      <c r="K55" s="7">
        <f>_xll.AtlasFormulas.AtlasFunctions.AtlasBalance("PROD",DataAreaId,"T.LedgerTrans","Sum|AmountMST|0","","","","","","","AccountNum|Voucher","120010",$J55)</f>
        <v>1600.5</v>
      </c>
    </row>
    <row r="56" spans="1:11" x14ac:dyDescent="0.25">
      <c r="A56" s="4" t="s">
        <v>1115</v>
      </c>
      <c r="B56" s="7" t="str">
        <f>_xll.AtlasFormulas.AtlasFunctions.AtlasTable("PROD",DataAreaId,"T.SalesTable","%CustAccount","","","","","","","SalesId",$A56)</f>
        <v>364-000058</v>
      </c>
      <c r="C56" s="7" t="str">
        <f>_xll.AtlasFormulas.AtlasFunctions.AtlasTable("PROD",DataAreaId,"T.CustTable","%Name","","","","","","","AccountNum",$B56)</f>
        <v>D. van der Steen B.V.</v>
      </c>
      <c r="D56" s="4" t="s">
        <v>98</v>
      </c>
      <c r="E56" s="4" t="s">
        <v>99</v>
      </c>
      <c r="F56" s="6">
        <v>42914</v>
      </c>
      <c r="G56" s="4" t="s">
        <v>606</v>
      </c>
      <c r="H56" s="9">
        <v>194</v>
      </c>
      <c r="I56" s="6"/>
      <c r="J56" s="4" t="s">
        <v>1117</v>
      </c>
      <c r="K56" s="7">
        <f>_xll.AtlasFormulas.AtlasFunctions.AtlasBalance("PROD",DataAreaId,"T.LedgerTrans","Sum|AmountMST|0","","","","","","","AccountNum|Voucher","120010",$J56)</f>
        <v>1067</v>
      </c>
    </row>
    <row r="57" spans="1:11" x14ac:dyDescent="0.25">
      <c r="A57" s="4" t="s">
        <v>1118</v>
      </c>
      <c r="B57" s="7" t="str">
        <f>_xll.AtlasFormulas.AtlasFunctions.AtlasTable("PROD",DataAreaId,"T.SalesTable","%CustAccount","","","","","","","SalesId",$A57)</f>
        <v>364-000080</v>
      </c>
      <c r="C57" s="7" t="str">
        <f>_xll.AtlasFormulas.AtlasFunctions.AtlasTable("PROD",DataAreaId,"T.CustTable","%Name","","","","","","","AccountNum",$B57)</f>
        <v>Aannemingsmaatschappij van Gelder B.V. Noord Braba</v>
      </c>
      <c r="D57" s="4" t="s">
        <v>111</v>
      </c>
      <c r="E57" s="4" t="s">
        <v>112</v>
      </c>
      <c r="F57" s="6">
        <v>42914</v>
      </c>
      <c r="G57" s="4" t="s">
        <v>606</v>
      </c>
      <c r="H57" s="9">
        <v>291</v>
      </c>
      <c r="I57" s="6"/>
      <c r="J57" s="4" t="s">
        <v>1119</v>
      </c>
      <c r="K57" s="7">
        <f>_xll.AtlasFormulas.AtlasFunctions.AtlasBalance("PROD",DataAreaId,"T.LedgerTrans","Sum|AmountMST|0","","","","","","","AccountNum|Voucher","120010",$J57)</f>
        <v>903.9</v>
      </c>
    </row>
    <row r="58" spans="1:11" x14ac:dyDescent="0.25">
      <c r="A58" s="4" t="s">
        <v>1118</v>
      </c>
      <c r="B58" s="7" t="str">
        <f>_xll.AtlasFormulas.AtlasFunctions.AtlasTable("PROD",DataAreaId,"T.SalesTable","%CustAccount","","","","","","","SalesId",$A58)</f>
        <v>364-000080</v>
      </c>
      <c r="C58" s="7" t="str">
        <f>_xll.AtlasFormulas.AtlasFunctions.AtlasTable("PROD",DataAreaId,"T.CustTable","%Name","","","","","","","AccountNum",$B58)</f>
        <v>Aannemingsmaatschappij van Gelder B.V. Noord Braba</v>
      </c>
      <c r="D58" s="4" t="s">
        <v>15</v>
      </c>
      <c r="E58" s="4" t="s">
        <v>16</v>
      </c>
      <c r="F58" s="6">
        <v>42914</v>
      </c>
      <c r="G58" s="4" t="s">
        <v>606</v>
      </c>
      <c r="H58" s="9">
        <v>1</v>
      </c>
      <c r="I58" s="6"/>
      <c r="J58" s="4" t="s">
        <v>1119</v>
      </c>
      <c r="K58" s="7">
        <f>_xll.AtlasFormulas.AtlasFunctions.AtlasBalance("PROD",DataAreaId,"T.LedgerTrans","Sum|AmountMST|0","","","","","","","AccountNum|Voucher","120010",$J58)</f>
        <v>903.9</v>
      </c>
    </row>
    <row r="59" spans="1:11" x14ac:dyDescent="0.25">
      <c r="A59" s="4" t="s">
        <v>1120</v>
      </c>
      <c r="B59" s="7" t="str">
        <f>_xll.AtlasFormulas.AtlasFunctions.AtlasTable("PROD",DataAreaId,"T.SalesTable","%CustAccount","","","","","","","SalesId",$A59)</f>
        <v>364-000187</v>
      </c>
      <c r="C59" s="7" t="str">
        <f>_xll.AtlasFormulas.AtlasFunctions.AtlasTable("PROD",DataAreaId,"T.CustTable","%Name","","","","","","","AccountNum",$B59)</f>
        <v>Coaton B.V.</v>
      </c>
      <c r="D59" s="4" t="s">
        <v>126</v>
      </c>
      <c r="E59" s="4" t="s">
        <v>127</v>
      </c>
      <c r="F59" s="6">
        <v>42914</v>
      </c>
      <c r="G59" s="4" t="s">
        <v>606</v>
      </c>
      <c r="H59" s="9">
        <v>3.4</v>
      </c>
      <c r="I59" s="6"/>
      <c r="J59" s="4" t="s">
        <v>1121</v>
      </c>
      <c r="K59" s="7">
        <f>_xll.AtlasFormulas.AtlasFunctions.AtlasBalance("PROD",DataAreaId,"T.LedgerTrans","Sum|AmountMST|0","","","","","","","AccountNum|Voucher","120010",$J59)</f>
        <v>94.54</v>
      </c>
    </row>
    <row r="60" spans="1:11" x14ac:dyDescent="0.25">
      <c r="A60" s="4" t="s">
        <v>265</v>
      </c>
      <c r="B60" s="7" t="str">
        <f>_xll.AtlasFormulas.AtlasFunctions.AtlasTable("PROD",DataAreaId,"T.SalesTable","%CustAccount","","","","","","","SalesId",$A60)</f>
        <v>364-000058</v>
      </c>
      <c r="C60" s="7" t="str">
        <f>_xll.AtlasFormulas.AtlasFunctions.AtlasTable("PROD",DataAreaId,"T.CustTable","%Name","","","","","","","AccountNum",$B60)</f>
        <v>D. van der Steen B.V.</v>
      </c>
      <c r="D60" s="4" t="s">
        <v>235</v>
      </c>
      <c r="E60" s="4" t="s">
        <v>237</v>
      </c>
      <c r="F60" s="6">
        <v>42914</v>
      </c>
      <c r="G60" s="4" t="s">
        <v>606</v>
      </c>
      <c r="H60" s="9">
        <v>1</v>
      </c>
      <c r="I60" s="6"/>
      <c r="J60" s="4" t="s">
        <v>1105</v>
      </c>
      <c r="K60" s="7">
        <f>_xll.AtlasFormulas.AtlasFunctions.AtlasBalance("PROD",DataAreaId,"T.LedgerTrans","Sum|AmountMST|0","","","","","","","AccountNum|Voucher","120010",$J60)</f>
        <v>22533.25</v>
      </c>
    </row>
    <row r="61" spans="1:11" x14ac:dyDescent="0.25">
      <c r="A61" s="4" t="s">
        <v>1122</v>
      </c>
      <c r="B61" s="7" t="str">
        <f>_xll.AtlasFormulas.AtlasFunctions.AtlasTable("PROD",DataAreaId,"T.SalesTable","%CustAccount","","","","","","","SalesId",$A61)</f>
        <v>364-000049</v>
      </c>
      <c r="C61" s="7" t="str">
        <f>_xll.AtlasFormulas.AtlasFunctions.AtlasTable("PROD",DataAreaId,"T.CustTable","%Name","","","","","","","AccountNum",$B61)</f>
        <v>Dirkzwager Groep B.V.</v>
      </c>
      <c r="D61" s="4" t="s">
        <v>561</v>
      </c>
      <c r="E61" s="4" t="s">
        <v>562</v>
      </c>
      <c r="F61" s="6">
        <v>42914</v>
      </c>
      <c r="G61" s="4" t="s">
        <v>606</v>
      </c>
      <c r="H61" s="9">
        <v>60</v>
      </c>
      <c r="I61" s="6"/>
      <c r="J61" s="4" t="s">
        <v>1123</v>
      </c>
      <c r="K61" s="7">
        <f>_xll.AtlasFormulas.AtlasFunctions.AtlasBalance("PROD",DataAreaId,"T.LedgerTrans","Sum|AmountMST|0","","","","","","","AccountNum|Voucher","120010",$J61)</f>
        <v>99</v>
      </c>
    </row>
    <row r="62" spans="1:11" x14ac:dyDescent="0.25">
      <c r="A62" s="4" t="s">
        <v>1124</v>
      </c>
      <c r="B62" s="7" t="str">
        <f>_xll.AtlasFormulas.AtlasFunctions.AtlasTable("PROD",DataAreaId,"T.SalesTable","%CustAccount","","","","","","","SalesId",$A62)</f>
        <v>364-000129</v>
      </c>
      <c r="C62" s="7" t="str">
        <f>_xll.AtlasFormulas.AtlasFunctions.AtlasTable("PROD",DataAreaId,"T.CustTable","%Name","","","","","","","AccountNum",$B62)</f>
        <v>SAAone GWW V.O.F.</v>
      </c>
      <c r="D62" s="4" t="s">
        <v>66</v>
      </c>
      <c r="E62" s="4" t="s">
        <v>64</v>
      </c>
      <c r="F62" s="6">
        <v>42914</v>
      </c>
      <c r="G62" s="4" t="s">
        <v>606</v>
      </c>
      <c r="H62" s="9">
        <v>1072.5</v>
      </c>
      <c r="I62" s="6"/>
      <c r="J62" s="4" t="s">
        <v>1125</v>
      </c>
      <c r="K62" s="7">
        <f>_xll.AtlasFormulas.AtlasFunctions.AtlasBalance("PROD",DataAreaId,"T.LedgerTrans","Sum|AmountMST|0","","","","","","","AccountNum|Voucher","120010",$J62)</f>
        <v>8364.3799999999992</v>
      </c>
    </row>
    <row r="63" spans="1:11" x14ac:dyDescent="0.25">
      <c r="A63" s="4" t="s">
        <v>1124</v>
      </c>
      <c r="B63" s="7" t="str">
        <f>_xll.AtlasFormulas.AtlasFunctions.AtlasTable("PROD",DataAreaId,"T.SalesTable","%CustAccount","","","","","","","SalesId",$A63)</f>
        <v>364-000129</v>
      </c>
      <c r="C63" s="7" t="str">
        <f>_xll.AtlasFormulas.AtlasFunctions.AtlasTable("PROD",DataAreaId,"T.CustTable","%Name","","","","","","","AccountNum",$B63)</f>
        <v>SAAone GWW V.O.F.</v>
      </c>
      <c r="D63" s="4" t="s">
        <v>235</v>
      </c>
      <c r="E63" s="4" t="s">
        <v>237</v>
      </c>
      <c r="F63" s="6">
        <v>42914</v>
      </c>
      <c r="G63" s="4" t="s">
        <v>606</v>
      </c>
      <c r="H63" s="9">
        <v>1</v>
      </c>
      <c r="I63" s="6"/>
      <c r="J63" s="4" t="s">
        <v>1125</v>
      </c>
      <c r="K63" s="7">
        <f>_xll.AtlasFormulas.AtlasFunctions.AtlasBalance("PROD",DataAreaId,"T.LedgerTrans","Sum|AmountMST|0","","","","","","","AccountNum|Voucher","120010",$J63)</f>
        <v>8364.3799999999992</v>
      </c>
    </row>
    <row r="64" spans="1:11" x14ac:dyDescent="0.25">
      <c r="A64" s="4" t="s">
        <v>1126</v>
      </c>
      <c r="B64" s="7" t="str">
        <f>_xll.AtlasFormulas.AtlasFunctions.AtlasTable("PROD",DataAreaId,"T.SalesTable","%CustAccount","","","","","","","SalesId",$A64)</f>
        <v>364-000059</v>
      </c>
      <c r="C64" s="7" t="str">
        <f>_xll.AtlasFormulas.AtlasFunctions.AtlasTable("PROD",DataAreaId,"T.CustTable","%Name","","","","","","","AccountNum",$B64)</f>
        <v>Kreeft Betonrenovatie &amp; Injectietechnieken BV</v>
      </c>
      <c r="D64" s="4" t="s">
        <v>151</v>
      </c>
      <c r="E64" s="4" t="s">
        <v>152</v>
      </c>
      <c r="F64" s="6">
        <v>42914</v>
      </c>
      <c r="G64" s="4" t="s">
        <v>606</v>
      </c>
      <c r="H64" s="9">
        <v>10</v>
      </c>
      <c r="I64" s="6"/>
      <c r="J64" s="4" t="s">
        <v>1127</v>
      </c>
      <c r="K64" s="7">
        <f>_xll.AtlasFormulas.AtlasFunctions.AtlasBalance("PROD",DataAreaId,"T.LedgerTrans","Sum|AmountMST|0","","","","","","","AccountNum|Voucher","120010",$J64)</f>
        <v>497.5</v>
      </c>
    </row>
    <row r="65" spans="1:11" x14ac:dyDescent="0.25">
      <c r="A65" s="4" t="s">
        <v>1126</v>
      </c>
      <c r="B65" s="7" t="str">
        <f>_xll.AtlasFormulas.AtlasFunctions.AtlasTable("PROD",DataAreaId,"T.SalesTable","%CustAccount","","","","","","","SalesId",$A65)</f>
        <v>364-000059</v>
      </c>
      <c r="C65" s="7" t="str">
        <f>_xll.AtlasFormulas.AtlasFunctions.AtlasTable("PROD",DataAreaId,"T.CustTable","%Name","","","","","","","AccountNum",$B65)</f>
        <v>Kreeft Betonrenovatie &amp; Injectietechnieken BV</v>
      </c>
      <c r="D65" s="4" t="s">
        <v>52</v>
      </c>
      <c r="E65" s="4" t="s">
        <v>51</v>
      </c>
      <c r="F65" s="6">
        <v>42914</v>
      </c>
      <c r="G65" s="4" t="s">
        <v>606</v>
      </c>
      <c r="H65" s="9">
        <v>1</v>
      </c>
      <c r="I65" s="6"/>
      <c r="J65" s="4" t="s">
        <v>1127</v>
      </c>
      <c r="K65" s="7">
        <f>_xll.AtlasFormulas.AtlasFunctions.AtlasBalance("PROD",DataAreaId,"T.LedgerTrans","Sum|AmountMST|0","","","","","","","AccountNum|Voucher","120010",$J65)</f>
        <v>497.5</v>
      </c>
    </row>
    <row r="66" spans="1:11" x14ac:dyDescent="0.25">
      <c r="A66" s="4" t="s">
        <v>1126</v>
      </c>
      <c r="B66" s="7" t="str">
        <f>_xll.AtlasFormulas.AtlasFunctions.AtlasTable("PROD",DataAreaId,"T.SalesTable","%CustAccount","","","","","","","SalesId",$A66)</f>
        <v>364-000059</v>
      </c>
      <c r="C66" s="7" t="str">
        <f>_xll.AtlasFormulas.AtlasFunctions.AtlasTable("PROD",DataAreaId,"T.CustTable","%Name","","","","","","","AccountNum",$B66)</f>
        <v>Kreeft Betonrenovatie &amp; Injectietechnieken BV</v>
      </c>
      <c r="D66" s="4" t="s">
        <v>15</v>
      </c>
      <c r="E66" s="4" t="s">
        <v>16</v>
      </c>
      <c r="F66" s="6">
        <v>42914</v>
      </c>
      <c r="G66" s="4" t="s">
        <v>606</v>
      </c>
      <c r="H66" s="9">
        <v>1</v>
      </c>
      <c r="I66" s="6"/>
      <c r="J66" s="4" t="s">
        <v>1128</v>
      </c>
      <c r="K66" s="7">
        <f>_xll.AtlasFormulas.AtlasFunctions.AtlasBalance("PROD",DataAreaId,"T.LedgerTrans","Sum|AmountMST|0","","","","","","","AccountNum|Voucher","120010",$J66)</f>
        <v>45</v>
      </c>
    </row>
    <row r="67" spans="1:11" x14ac:dyDescent="0.25">
      <c r="A67" s="4" t="s">
        <v>1120</v>
      </c>
      <c r="B67" s="7" t="str">
        <f>_xll.AtlasFormulas.AtlasFunctions.AtlasTable("PROD",DataAreaId,"T.SalesTable","%CustAccount","","","","","","","SalesId",$A67)</f>
        <v>364-000187</v>
      </c>
      <c r="C67" s="7" t="str">
        <f>_xll.AtlasFormulas.AtlasFunctions.AtlasTable("PROD",DataAreaId,"T.CustTable","%Name","","","","","","","AccountNum",$B67)</f>
        <v>Coaton B.V.</v>
      </c>
      <c r="D67" s="4" t="s">
        <v>15</v>
      </c>
      <c r="E67" s="4" t="s">
        <v>16</v>
      </c>
      <c r="F67" s="6">
        <v>42914</v>
      </c>
      <c r="G67" s="4" t="s">
        <v>606</v>
      </c>
      <c r="H67" s="9">
        <v>1</v>
      </c>
      <c r="I67" s="6"/>
      <c r="J67" s="4" t="s">
        <v>1121</v>
      </c>
      <c r="K67" s="7">
        <f>_xll.AtlasFormulas.AtlasFunctions.AtlasBalance("PROD",DataAreaId,"T.LedgerTrans","Sum|AmountMST|0","","","","","","","AccountNum|Voucher","120010",$J67)</f>
        <v>94.54</v>
      </c>
    </row>
    <row r="68" spans="1:11" x14ac:dyDescent="0.25">
      <c r="A68" s="2" t="s">
        <v>9</v>
      </c>
      <c r="B68" s="2"/>
      <c r="C68" s="2"/>
      <c r="D68" s="3" t="s">
        <v>9</v>
      </c>
      <c r="E68" s="3"/>
      <c r="F68" s="5"/>
      <c r="G68" s="3"/>
      <c r="H68" s="8">
        <f>SUBTOTAL(109,AtlasReport_8_Table_1[Quantity])</f>
        <v>50288.200000000004</v>
      </c>
      <c r="I68" s="5"/>
      <c r="J68" s="3"/>
      <c r="K68" s="2">
        <f>SUBTOTAL(109,AtlasReport_8_Table_1[120010 balance])</f>
        <v>697821.65000000014</v>
      </c>
    </row>
    <row r="69" spans="1:11" x14ac:dyDescent="0.25">
      <c r="A69" s="2"/>
      <c r="B69" s="2"/>
      <c r="C69" s="2"/>
      <c r="D69" s="2"/>
      <c r="E69" s="2"/>
      <c r="F69" s="5"/>
      <c r="G69" s="2"/>
      <c r="H69" s="8"/>
      <c r="I69" s="5"/>
      <c r="J69" s="2"/>
      <c r="K69" s="2"/>
    </row>
    <row r="70" spans="1:11" x14ac:dyDescent="0.25">
      <c r="A70" s="2"/>
      <c r="B70" s="2"/>
      <c r="C70" s="2"/>
      <c r="D70" s="2"/>
      <c r="E70" s="2"/>
      <c r="F70" s="5"/>
      <c r="G70" s="2"/>
      <c r="H70" s="8"/>
      <c r="I70" s="5"/>
      <c r="J70" s="2"/>
      <c r="K70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Atlas>
  <Query type="ReportList" id="39c3c458-75c8-4e3c-ab51-96ad0b71253f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g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kwrU2IKD75Ejv2SVRBqxyo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80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zOWMzYzQ1OC03NWM4LTRlM2MtYWI1MS05NmFkMGI3MTI1M2YBuP///7v///8Bt////7r///8AAAAABkoAAAAEVHJ1ZQG1////u////wG0////uv///wsAAAAGTQAAABRPcGVuIHB1cmNoYXNlIG9yZGVycwGy////u////wGx////uv///xsAAAAJSgAAAAGv////u////wGu////uv///wYAAAAGUwAAAAVGYWxzZQGs////u////wGr////uv///xwAAAAJSgAAAAGp////u////wGo////uv///x0AAAAJUwAAAAGm////u////wGl////uv///yoAAAAJSgAAAAGj////u////wGi////uv///wEAAAAGXwAAAAMzNjQBoP///7v///8Bn////7r///8nAAAABmIAAAALPURhdGFBcmVhSWQBnf///7v///8BnP///7r///8ZAAAABmUAAAAPQ2VsbHNWZXJ0aWNhbGx5AZr///+7////AZn///+6////CQAAAAoBmP///7v///8Bl////7r///8oAAAABmoAAAACMTMBlf///7v///8BlP///7r///8rAAAABm0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L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bwAAAAtJbnZlbnRUcmFucwEAAAABkP///5L///8GcQ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YAAAAJcgAAAAcAAAAJcw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XUAAAABJQAAAAQAAAABAAAACXIAAAADAAAACXc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eAAAAAAAAAAHKgAAAAABAAAAAAAAAAQtR2xvYmVTb2Z0d2FyZS5BdGxhczQwLkF0bGFzQ29tbW9uLlR5cGUuQ29sdW1uAgAAAAExAAAADgAAAP////8GeQAAAAtJbnZlbnRUYWJsZQZ6AAAABUl0ZW1zCQgAAAAJCAAAAAkIAAAAAYT////g////AAAAAAl9AAAACX4AAAABgf///93///+E8Tv7E4p5Ro+fflmvnmzDCQgAAAAJCAAAAAmBAAAACTAAAAAGgwAAAAtJbnZlbnRUcmFucwaEAAAAEVRhYmxlLkludmVudFRyYW5zBoUAAAAYVGFibGUuSW52ZW50VHJhbnMuSXRlbUlkBoYAAAAGSXRlbUlkBocAAAAGSXRlbUlkAQAAAAF4////2f///wAAAAABd////9j///8AAAAAAAmK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sAAAAJjAAAAAmNAAAABo4AAAAKVHJhbnNSZWZJZAaPAAAACVBPIG51bWJlcgaQAAAABlN0cmluZwkIAAAABpIAAAAkMGY5ODYxNmYtYTM3Zi00NzUyLWEwOGUtYWM4MzdlMDllNzdmBW3///8tR2xvYmVTb2Z0d2FyZS5BdGxhczQwLkF0bGFzQ29tbW9uLkFnZ3JlZ2F0aW9uAQAAAAd2YWx1ZV9fAAgCAAAA/////wAAAAAFbP///yxHbG9iZVNvZnR3YXJlLkF0bGFzNDAuQXRsYXNDb21tb24uQ29sdW1uVHlwZQEAAAAHdmFsdWVfXwAIAgAAAAAAAAAFa////ytHbG9iZVNvZnR3YXJlLkF0bGFzNDAuQXRsYXNDb21tb24uU29ydE9yZGVyAQAAAAd2YWx1ZV9fAAgCAAAAAgAAAAAAAAAABWr///9AR2xvYmVTb2Z0d2FyZS5BdGxhczQwLkF0bGFzQ29tbW9uLlR5cGUuQ29sdW1uK0Nyb3NzVGFiQ29sdW1uVHlwZQEAAAAHdmFsdWVfXwAIAgAAAAAAAAAKAQAAAAAAAAAAAAAAAAAGlwAAACRmOGUxYzQ4Ni1jOTllLTRhODUtOGIwNC1mYTUyOWQ3N2IxMjMGmAAAABxUYWJsZS5JbnZlbnRUcmFucy5UcmFuc1JlZklkCgoKCgEzAAAAMgAAAAmZAAAACZoAAAAJmwAAAAacAAAAN0F0bGFzTWFuYWdlZENvbHVtbl82ZDNlOWM5OS0yNGViLTQyYjItOGJlOC01ZWZjZjhjMWIxNTgGnQAAAA5WZW5kb3IgYWNjb3VudAkIAAAACQgAAAAGnwAAACQyZGQ4NjBkZC0yYTBjLTRlZDUtYTllNi05YTA1YjlmNDViY2QBYP///23/////////AQAAAAFf////bP///wIAAAABXv///2v///8CAAAAAAAAAAABXf///2r///8AAAAACgEAAAAAAAAAAAEAAAAABqQAAAAkNWUwNTBlOTItNTJmMi00ZjM2LTk3ZTUtYTYwY2Y0YWNiNWU4CQgAAAAKCgoKATQAAAAyAAAACaYAAAAJpwAAAAmoAAAABqkAAAA3QXRsYXNNYW5hZ2VkQ29sdW1uX2JkMjg4ZDFkLWQ5OGQtNDYzNy1hOTdjLWY3MjljOWY1ODExZAaqAAAAC1ZlbmRvciBuYW1lCQgAAAAJCAAAAAasAAAAJDg1N2RhNGUxLTk1MTAtNDQ0ZC05MzcyLThiYjA5ZDU5Y2NiOAFT////bf////////8CAAAAAVL///9s////AgAAAAFR////a////wIAAAAAAAAAAAFQ////av///wAAAAAKAQAAAAAAAAAAAgAAAAAGsQAAACQ0MDBjOGY4Ny03YzIzLTRmMWYtYjc5NS01MWZhYzMwMGEwNmQJCAAAAAoKCgoBNQAAADIAAAAJswAAAAm0AAAACbUAAAAGtgAAAA1JbnZlbnRUcmFuc0lkBrcAAAAGTG90IElEBrgAAAAGU3RyaW5nCQgAAAAGugAAACQwMWQwYzU3Yi02NDhmLTRmNDQtYTg5Yy05MmE5YTNkNWM4OGUBRf///23/////////AwAAAAFE////bP///wAAAAABQ////2v///8CAAAAAAAAAAABQv///2r///8AAAAACgEAAAAAAAAAAAMAAAAABr8AAAAkYzA2MDcxYzctNTkyZS00M2Q3LWI2NmQtMmZhZmZkYTEwMmExBsAAAAAfVGFibGUuSW52ZW50VHJhbnMuSW52ZW50VHJhbnNJZAoKCgoBNgAAADIAAAAJwQAAAAnCAAAACcMAAAAGxAAAAAZJdGVtSWQGxQAAAAtJdGVtIG51bWJlcgbGAAAABlN0cmluZwkIAAAABsgAAAAkNDAzOGU3NjItMjhmOC00MjZkLWE3MzMtNGYyMDZiZmEyZmUyATf///9t/////////wQAAAABNv///2z///8AAAAAATX///9r////AgAAAAAAAAAAATT///9q////AAAAAAoBAAAAAAAAAAAEAAAAAAbNAAAAJDQ4YzY4NTVlLWZhM2ItNDFhZC1iMzY2LTM0MDZjOTJhNWZlYQbOAAAAGFRhYmxlLkludmVudFRyYW5zLkl0ZW1JZAoKCgoBNwAAADIAAAAJzwAAAAnQAAAACdEAAAAG0gAAAAhJdGVtTmFtZQbTAAAACUl0ZW0gbmFtZQbUAAAABlN0cmluZwkIAAAABtYAAAAkZDgxMTVkNGQtYTU5OC00N2RjLWIxOTgtMjU2NTE5ZmQyNjgwASn///9t/////////wUAAAABKP///2z///8AAAAAASf///9r////AgAAAAAAAAAAASb///9q////AAAAAAoBAAAAAAAAAAAFAAAAAAbbAAAAJDQ0MDNhYzE5LWI1OWItNGNhMi1hODExLWEyYWQxNGJjMmZlMgbcAAAAM1RhYmxlLkludmVudFRyYW5zLkl0ZW1JZH5UYWJsZS5JbnZlbnRUYWJsZS5JdGVtTmFtZQoKCgoBOAAAADIAAAAJ3QAAAAneAAAACd8AAAAG4AAAADdBdGxhc01hbmFnZWRDb2x1bW5fMGU3NzcwMTUtOTkwNC00OTdmLWI3M2UtODlhNTJlNWY0OTM1BuEAAAAKT3JkZXIgZGF0ZQkIAAAACQgAAAAG4wAAACQ0ZDVkYTg5Yi01N2NmLTQ2ZWQtYjIyOS03ZDg3ZGJmZWZlZmIBHP///23/////////BgAAAAEb////bP///wIAAAABGv///2v///8CAAAAAAAAAAABGf///2r///8AAAAACgEAAAAAAAAAAAYAAAAABugAAAAkY2RkY2JlNDctMjljMC00MGI0LWIzNzMtM2RmMGUyYzg4Y2UyCQgAAAAKCgoKATkAAAAyAAAACeoAAAAJ6wAAAAnsAAAABu0AAAADUXR5Bu4AAAAIUXVhbnRpdHkG7wAAAARSZWFsCQgAAAAG8QAAACQyNzIzMWEwMi1lYmU3LTQ4YjctYmJkNy1jYjU5NDBmNjMxNjEBDv///23///8BAAAABwAAAAEN////bP///wAAAAABDP///2v///8CAAAAAAAAAAABC////2r///8AAAAACgEAAAAAAAAAAAcAAAAABvYAAAAkZDdmNjE0MjYtZWFmZi00M2FhLThmNDEtODVlMjg2NGFkYTZmBvcAAAAVVGFibGUuSW52ZW50VHJhbnMuUXR5CgoKCgE6AAAAMgAAAAn4AAAACfkAAAAJ+gAAAAb7AAAAN0F0bGFzTWFuYWdlZENvbHVtbl80M2I4N2I0My1hYzJiLTRkYTktODcyZC1jYjVkZDNjMWE5NzkG/AAAAApVbml0IHByaWNlCQgAAAAJCAAAAAb+AAAAJGVmY2U5NTJiLWM0YjMtNGVkMS1hODgwLTQyMGM3Mzk4N2ExNwEB////bf////////8IAAAAAQD///9s////AgAAAAH//v//a////wIAAAAAAAAAAAH+/v//av///wAAAAAKAQAAAAAAAAAACAAAAAAGAwEAACQ5M2Y0MDE4Ni1mY2U4LTQ2YWMtYWMyYy00ODhkMGNjMmEzMTUJCAAAAAoKCgoBOwAAADIAAAAJBQEAAAkGAQAACQcBAAAGCAEAADdBdGxhc01hbmFnZWRDb2x1bW5fOTEzYmM4YzQtNzAyNy00N2U0LTg2NjItNmVjYWFiNGNiYmY4BgkBAAAIQ3VycmVuY3kJCAAAAAkIAAAABgsBAAAkYTQzOWM4MTEtOTExYy00N2VlLWE0NjQtODM3MmQ1NWJjMzcxAfT+//9t/////////wkAAAAB8/7//2z///8CAAAAAfL+//9r////AgAAAAAAAAAAAfH+//9q////AAAAAAoBAAAAAAAAAAAJAAAAAAYQAQAAJDNkNWU0ODI1LTc5YjItNGE0Mi05ODMyLWZkMmU4YWI2MmQ5YwkIAAAACgoKCgE8AAAAMgAAAAkSAQAACRMBAAAJFAEAAAYVAQAAN0F0bGFzTWFuYWdlZENvbHVtbl84MThiOTc5ZS0xNzkxLTQzZmItOGE5Mi1jMWU1ZTliNGNmYTAGFgEAABNOZXQgYW1vdW50IGN1cnJlbmN5CQgAAAAJCAAAAAYYAQAAJDMxYTU0MTllLTIzYWYtNDhjMi04M2I2LTdhY2JjMTUzMzMyMgHn/v//bf////////8KAAAAAeb+//9s////AgAAAAHl/v//a////wIAAAAAAAAAAAHk/v//av///wAAAAAKAQAAAAAAAAAACgAAAAAGHQEAACRkMzQ4M2M1NC0yYzllLTQ0MTItOTY0Yi04YmExNDI2ZDYwM2MJCAAAAAoKCgoBPQAAADIAAAAJHwEAAAkgAQAACSEBAAAGIgEAAA1EYXRlRmluYW5jaWFsBiMBAAAORmluYW5jaWFsIGRhdGUGJAEAAAREYXRlCQgAAAAGJgEAACQyMWY4NDcyNS05MDc2LTQ2NjgtOGYwZi01ZDdmYjg5OWYxYmYB2f7//23/////////CwAAAAHY/v//bP///wAAAAAB1/7//2v///8CAAAAAAAAAAAB1v7//2r///8AAAAACgEAAAAAAAAAAAsAAAAABisBAAAkNzIxNThjMmUtMTdhMi00OWEyLWJhZTMtYTVmNTdlNzQ4MGQ2BiwBAAAfVGFibGUuSW52ZW50VHJhbnMuRGF0ZUZpbmFuY2lhbAoKCgoBPgAAADIAAAAJLQEAAAkuAQAACS8BAAAGMAEAAAxEYXRlUGh5c2ljYWwGMQEAAA1QaHlzaWNhbCBkYXRlBjIBAAAERGF0ZQkIAAAABjQBAAAkYzkzZDVjNGEtYTE5NC00Njk4LWEyM2YtYjNmMTA1OWNjMjI5Acv+//9t/////////wwAAAAByv7//2z///8AAAAAAcn+//9r////AgAAAAAAAAAAAcj+//9q////AAAAAAoBAAAAAAAAAAAMAAAAAAY5AQAAJDk3YzMwYWU0LTdkYzMtNGEyNy05OWUxLWE4ZmU5YzA4MmI5MAY6AQAAHlRhYmxlLkludmVudFRyYW5zLkRhdGVQaHlzaWNhbAoKCgoBcgAAABIAAAAHcw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xf7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PAEAABxUYWJsZS5JbnZlbnRUcmFucy5UcmFuc1JlZklkCT0BAAABwv7//8X+//8GPwEAAB9UYWJsZS5JbnZlbnRUcmFucy5JbnZlbnRUcmFuc0lkCUABAAABv/7//8X+//8GQgEAABhUYWJsZS5JbnZlbnRUcmFucy5JdGVtSWQJQwEAAAG8/v//xf7//wZFAQAAFVRhYmxlLkludmVudFRyYW5zLlF0eQlGAQAAAbn+///F/v//BkgBAAAfVGFibGUuSW52ZW50VHJhbnMuRGF0ZUZpbmFuY2lhbAlJAQAAAbb+///F/v//BksBAAAeVGFibGUuSW52ZW50VHJhbnMuRGF0ZVBoeXNpY2FsCUwBAAAHdQ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LP+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TgEAAB9UYWJsZS5JbnZlbnRUcmFucy5EYXRlRmluYW5jaWFsCU8BAAABsP7//7P+//8GUQEAAB5UYWJsZS5JbnZlbnRUcmFucy5EYXRlUGh5c2ljYWwJUgEAAAGt/v//s/7//wZUAQAAG1RhYmxlLkludmVudFRyYW5zLlRyYW5zVHlwZQlVAQAAB3c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ar+///U////CTAAAAAJMQAAAAR4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fQAAACEAAAABAAAACVkBAAADAAAACVoBAAAEf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SB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WQEAAAAAAAABigAAACkAAAAAAAAACV0BAAAAAAAABIs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V4BAAABAAAAAQAAAAS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dkAAAAJXwEAAAcAAAAJYAEAAAS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csAAAAJWQEAAAcAAAAJYgEAAAGZAAAAiwAAAAljAQAAAAAAAAAAAAABmgAAAIwAAADDAAAACV8BAAAHAAAACWUBAAAEm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122AAAACVkBAAAHAAAACWcBAAABpgAAAIsAAAAJYwEAAAAAAAAAAAAAAacAAACMAAAAwgAAAAlfAQAABwAAAAlqAQAABKg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tgAAAAlZAQAABwAAAAlsAQAAAbMAAACLAAAACW0BAAABAAAAAQAAAAG0AAAAjAAAALIAAAAJbgEAAAcAAAAJbwEAAAS1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8AAAAJcAEAAAcAAAAJcQEAAAHBAAAAiwAAAAlyAQAAAQAAAAEAAAABwgAAAIwAAADQAAAACV8BAAAHAAAACXQBAAAEw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LAAAACVkBAAAHAAAACXYBAAABzwAAAIsAAAAJdwEAAAEAAAABAAAAAdAAAACMAAAAwAAAAAlfAQAABwAAAAl5AQAABN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vQAAAAlZAQAABwAAAAl7AQAAAd0AAACLAAAACWMBAAAAAAAAAAAAAAHeAAAAjAAAAMIAAAAJXwEAAAcAAAAJfgEAAATf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bYAAAAJWQEAAAcAAAAJgAEAAAHqAAAAiwAAAAmBAQAAAQAAAAEAAAAB6wAAAIwAAADPAAAACV8BAAAHAAAACYMBAAAE7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LAAAACVkBAAAHAAAACYUBAAAB+AAAAIsAAAAJYwEAAAAAAAAAAAAAAfkAAACMAAAAwgAAAAlfAQAABwAAAAmIAQAABPo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tgAAAAlZAQAABwAAAAmKAQAAAQUBAACLAAAACYsBAAAAAAAAAAAAAAEGAQAAjAAAAJoAAAAJjAEAAAcAAAAJjQEAAAQ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MAAAAJjgEAAAcAAAAJjwEAAAESAQAAiwAAAAmQAQAAAAAAAAAAAAABEwEAAIwAAACzAAAACZEBAAAHAAAACZIBAAAEF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oAAAACZMBAAAHAAAACZQBAAABHwEAAIsAAAAJlQEAAAEAAAABAAAAASABAACMAAAAbAAAAAmWAQAABwAAAAmXAQAABC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QAAAAkSAAAABwAAAAmZAQAAAS0BAACLAAAACZoBAAABAAAAAQAAAAEuAQAAjAAAAGwAAAAJlgEAAAcAAAAJnA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kAAAAJEgAAAAcAAAAJngEAAAU9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Fh/v//bf////////8ABqABAAAGU3RyaW5nBqEBAAAGTnVtYmVyCaIBAAABXf7//2v///8CAAAABVz+//85R2xvYmVTb2Z0d2FyZS5BdGxhczQwLkF0bGFzQ29tbW9uLk51bWJlclNlcXVlbmNlQ29uZGl0aW9uAQAAAAd2YWx1ZV9fAAgCAAAAAQAAAAAABqUBAAARVGFibGUuSW52ZW50VHJhbnMJjgAAAAkIAAAACv////8JpQEAAAoJjgAAAAoKCgkIAAAACasBAAAJCAAAAAFAAQAAPQEAAAFT/v//bf////////8ABq4BAAAGU3RyaW5nBq8BAAAGTG90IElECbABAAABT/7//2v///8CAAAAAU7+//9c/v//AQAAAAAABrMBAAARVGFibGUuSW52ZW50VHJhbnMJtgAAAAkIAAAACv////8JswEAAAoJtgAAAAoKCgkIAAAACbkBAAAJCAAAAAFDAQAAPQEAAAFF/v//bf////////8ABrwBAAAGU3RyaW5nBr0BAAALSXRlbSBudW1iZXIJogEAAAFB/v//a////wIAAAABQP7//1z+//8BAAAAAAAJpQEAAAnEAAAACQgAAAAK/////wmlAQAACgnEAAAACgoKCQgAAAAJxwEAAAkIAAAAAUYBAAA9AQAAATf+//9t/////////wAGygEAAARSZWFsBssBAAAIUXVhbnRpdHkJogEAAAEz/v//a////wIAAAABMv7//1z+//8BAAAAAAAJpQEAAAntAAAACQgAAAAK/////wmlAQAACgntAAAACgoKCQgAAAAJ1QEAAAkIAAAAAUkBAAA9AQAAASn+//9t/////////wAG2AEAAAREYXRlBtkBAAAORmluYW5jaWFsIGRhdGUJ2gEAAAEl/v//a////wIAAAABJP7//1z+//8BAAAAAAAG3QEAABFUYWJsZS5JbnZlbnRUcmFucwkiAQAACQgAAAAK/////wndAQAACgkiAQAACgoKCQgAAAAJ4wEAAAkIAAAAAUwBAAA9AQAAARv+//9t/////////wAG5gEAAAREYXRlBucBAAANUGh5c2ljYWwgZGF0ZQnaAQAAARf+//9r////AgAAAAEW/v//XP7//wEAAAAAAAndAQAACTABAAAJCAAAAAr/////Cd0BAAAKCTABAAAKCgoJCAAAAAnxAQAACQgAAAAFT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aUBAAAG9AEAAA1EYXRlRmluYW5jaWFsCQgAAAAG9gEAABwwNi4yOS4yMDE3IC4uIDEyLjMxLjIwOTksICIi/////wmlAQAACgn0AQAACgoKCQgAAAAJ+gEAAAkIAAAAAVIBAABPAQAACaUBAAAG/QEAAAxEYXRlUGh5c2ljYWwJCAAAAAb/AQAAHDA2LjI5LjIwMTcgLi4gMTIuMzEuMjA5OSwgIiL/////CaUBAAAKCf0BAAAKCgoJCAAAAAkDAgAACQgAAAABVQEAAE8BAAAJpQEAAAYGAgAACVRyYW5zVHlwZQkIAAAABggCAAAFUHVyY2j/////CaUBAAAGCgIAAAtJbnZlbnRUcmFucwkGAgAACgoKCQgAAAAJDQIAAAkIAAAAAVkBAAASAAAAB1o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fH9///F/v//BhACAAAzVGFibGUuSW52ZW50VHJhbnMuSXRlbUlkflRhYmxlLkludmVudFRhYmxlLkl0ZW1OYW1lCRECAAABXQEAAHgAAAAHXgEAAAABAAAABAAAAAQ3R2xvYmVTb2Z0d2FyZS5BdGxhczQwLkF0bGFzQ29tbW9uLlR5cGUuRmllbGRPdXRwdXRGaWVsZAIAAAAJPQEAAA0DBF8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2A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t/f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ez9//8yR2xvYmVTb2Z0d2FyZS5BdGxhczQwLkF0bGFzQ29tbW9uLkNvbHVtbkF0dHJpYnV0ZXMBAAAAB3ZhbHVlX18ACAIAAAAQAAAABhUCAAAETm9uZQHq/f//7f3//wHp/f//7P3//wkAAAAJCAAAAAHn/f//7f3//wHm/f//7P3//wsAAAAGGwIAAAEwAeT9///t/f//AeP9///s/f//JAAAAAmPAAAAAeH9///t/f//AeD9///s/f//BAAAAAYhAgAAB0dlbmVyYWwB3v3//+39//8B3f3//+z9//8CAAAABiQCAAABMQHb/f//7f3//wHa/f//7P3//wAAAAAGJwIAAAUxMC44Ngdi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Nj9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KQIAAAhGb250Qm9sZAYqAgAABUZhbHNlAdX9///Y/f//BiwCAAAKRm9udEl0YWxpYwkqAgAAAdL9///Y/f//Bi8CAAANRm9udFVuZGVybGluZQYwAgAABS00MTQyAc/9///Y/f//BjICAAAIRm9udE5hbWUGMwIAAAdDYWxpYnJpAcz9///Y/f//BjUCAAAJRm9udENvbG9yBjYCAAABMAHJ/f//2P3//wY4AgAACEZvbnRTaXplBjkCAAACMTEBxv3//9j9//8GOwIAAAlGb250U3R5bGUGPAIAAAdSZWd1bGFyB2MBAAAAAQAAAAAAAAAEN0dsb2JlU29mdHdhcmUuQXRsYXM0MC5BdGxhc0NvbW1vbi5UeXBlLkZpZWxkT3V0cHV0RmllbGQCAAAAB2U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D/f//7f3//wHC/f//7P3//yQAAAAJnQAAAAHA/f//7f3//wG//f//7P3//wsAAAAGQgIAAAExAb39///t/f//Abz9///s/f//BAAAAAZFAgAAB0dlbmVyYWwBuv3//+39//8Buf3//+z9//8CAAAABkgCAAABMQG3/f//7f3//wG2/f//7P3//wAAAAAGSwIAAAUxMC44NgG0/f//7f3//wGz/f//7P3//wMAAAAGTgIAAF09QXRsYXNUYWJsZSgiUFJPRCIsRGF0YUFyZWFJZCwiVC5QdXJjaFRhYmxlIiwiJU9yZGVyQWNjb3VudCIsIiIsIiIsIiIsIiIsIiIsIiIsIlB1cmNoSWQiLCRBMykHZ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/f//2P3//wZQAgAACEZvbnRCb2xkCSoCAAABrv3//9j9//8GUwIAAApGb250SXRhbGljCSoCAAABq/3//9j9//8GVgIAAA1Gb250VW5kZXJsaW5lBlcCAAAFLTQxNDIBqP3//9j9//8GWQIAAAhGb250TmFtZQZaAgAAB0NhbGlicmkBpf3//9j9//8GXAIAAAlGb250Q29sb3IGXQIAAAEwAaL9///Y/f//Bl8CAAAIRm9udFNpemUGYAIAAAIxMQGf/f//2P3//wZiAgAACUZvbnRTdHlsZQZjAgAAB1JlZ3VsYXIHa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z9///t/f//AZv9///s/f//JAAAAAmqAAAAAZn9///t/f//AZj9///s/f//CwAAAAZpAgAAATIBlv3//+39//8Blf3//+z9//8EAAAABmwCAAAHR2VuZXJhbAGT/f//7f3//wGS/f//7P3//wIAAAAGbwIAAAExAZD9///t/f//AY/9///s/f//AAAAAAZyAgAABTM1LjI5AY39///t/f//AYz9///s/f//AwAAAAZ1AgAAVz1BdGxhc1RhYmxlKCJQUk9EIixEYXRhQXJlYUlkLCJULlZlbmRUYWJsZSIsIiVOYW1lIiwiIiwiIiwiIiwiIiwiIiwiIiwiQWNjb3VudE51bSIsJEIzKQds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r9///Y/f//CVACAAAJKgIAAAGH/f//2P3//wlTAgAACSoCAAABhP3//9j9//8JVgIAAAZ+AgAABS00MTQyAYH9///Y/f//CVkCAAAGgQIAAAdDYWxpYnJpAX79///Y/f//CVwCAAAGhAIAAAEwAXv9///Y/f//CV8CAAAGhwIAAAIxMQF4/f//2P3//wliAgAABooCAAAHUmVndWxhcgdtAQAAAAEAAAAEAAAABDdHbG9iZVNvZnR3YXJlLkF0bGFzNDAuQXRsYXNDb21tb24uVHlwZS5GaWVsZE91dHB1dEZpZWxkAgAAAAlAAQAADQMBbgEAAF8BAAAHbw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T9///t/f//AXP9///s/f//CQAAAAkIAAAAAXH9///t/f//AXD9///s/f//CwAAAAaRAgAAATMBbv3//+39//8Bbf3//+z9//8EAAAABpQCAAAHR2VuZXJhbAFr/f//7f3//wFq/f//7P3//wIAAAAGlwIAAAExAWj9///t/f//AWf9///s/f//AAAAAAaaAgAABTExLjE0AXABAAASAAAAB3E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f3//9j9//8GnAIAAAhGb250Qm9sZAkqAgAAAWL9///Y/f//Bp8CAAAKRm9udEl0YWxpYwkqAgAAAV/9///Y/f//BqICAAANRm9udFVuZGVybGluZQajAgAABS00MTQyAVz9///Y/f//BqUCAAAIRm9udE5hbWUGpgIAAAdDYWxpYnJpAVn9///Y/f//BqgCAAAJRm9udENvbG9yBqkCAAABMAFW/f//2P3//warAgAACEZvbnRTaXplBqwCAAACMTEBU/3//9j9//8GrgIAAAlGb250U3R5bGUGrwIAAAdSZWd1bGFyB3IBAAAAAQAAAAQAAAAEN0dsb2JlU29mdHdhcmUuQXRsYXM0MC5BdGxhc0NvbW1vbi5UeXBlLkZpZWxkT3V0cHV0RmllbGQCAAAACUMBAAANAwd0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T/3//+39//8BTv3//+z9//8GAAAABrMCAAAFVG90YWwBTP3//+39//8BS/3//+z9//8QAAAACRUCAAABSf3//+39//8BSP3//+z9//8JAAAACQgAAAABRv3//+39//8BRf3//+z9//8LAAAABrwCAAABNAFD/f//7f3//wFC/f//7P3//wQAAAAGvwIAAAdHZW5lcmFsAUD9///t/f//AT/9///s/f//AgAAAAbCAgAAATEBPf3//+39//8BPP3//+z9//8AAAAABsUCAAAFMjIuNTc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6/f//2P3//wkpAgAACSoCAAABN/3//9j9//8JLAIAAAkqAgAAATT9///Y/f//CS8CAAAGzgIAAAUtNDE0MgEx/f//2P3//wkyAgAABtECAAAHQ2FsaWJyaQEu/f//2P3//wk1AgAABtQCAAABMAEr/f//2P3//wk4AgAABtcCAAACMTEBKP3//9j9//8JOwIAAAbaAgAAB1JlZ3VsYXIHdwEAAAABAAAABAAAAAQ3R2xvYmVTb2Z0d2FyZS5BdGxhczQwLkF0bGFzQ29tbW9uLlR5cGUuRmllbGRPdXRwdXRGaWVsZAIAAAAJEQIAAA0DB3k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k/f//7f3//wEj/f//7P3//wkAAAAJCAAAAAEh/f//7f3//wEg/f//7P3//wsAAAAG4QIAAAE1AR79///t/f//AR39///s/f//BAAAAAbkAgAAB0dlbmVyYWwBG/3//+39//8BGv3//+z9//8CAAAABucCAAABMQEY/f//7f3//wEX/f//7P3//wAAAAAG6gIAAAUzMC44Ngd7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X9///Y/f//CSkCAAAJKgIAAAES/f//2P3//wksAgAACSoCAAABD/3//9j9//8JLwIAAAbzAgAABS00MTQyAQz9///Y/f//CTICAAAG9gIAAAdDYWxpYnJpAQn9///Y/f//CTUCAAAG+QIAAAEwAQb9///Y/f//CTgCAAAG/AIAAAIxMQED/f//2P3//wk7AgAABv8CAAAHUmVndWxhcgd+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AP3//+39//8B//z//+z9//8kAAAACeEAAAAB/fz//+39//8B/Pz//+z9//8LAAAABgUDAAABNgH6/P//7f3//wH5/P//7P3//wQAAAAGCAMAAAdHZW5lcmFsAff8///t/f//Afb8///s/f//AgAAAAYLAwAAATEB9Pz//+39//8B8/z//+z9//8AAAAABg4DAAAFMTIuMTQB8fz//+39//8B8Pz//+z9//8DAAAABhEDAABtPUF0bGFzVGFibGUoIlBST0QiLERhdGFBcmVhSWQsIlQuUHVyY2hMaW5lIiwiJURlbGl2ZXJ5RGF0ZSIsIiIsIiIsIiIsIiIsIiIsIiIsIkl0ZW1JZHxJbnZlbnRUcmFuc0lkIiwkRTMsJEQzKQeA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78///Y/f//CVACAAAJKgIAAAHr/P//2P3//wlTAgAACSoCAAAB6Pz//9j9//8JVgIAAAYaAwAABS00MTQyAeX8///Y/f//CVkCAAAGHQMAAAdDYWxpYnJpAeL8///Y/f//CVwCAAAGIAMAAAEwAd/8///Y/f//CV8CAAAGIwMAAAIxMQHc/P//2P3//wliAgAABiYDAAAHUmVndWxhcgeBAQAAAAEAAAAEAAAABDdHbG9iZVNvZnR3YXJlLkF0bGFzNDAuQXRsYXNDb21tb24uVHlwZS5GaWVsZE91dHB1dEZpZWxkAgAAAAlGAQ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j8///t/f//Adf8///s/f//EAAAAAkVAgAAAdX8///t/f//AdT8///s/f//CQAAAAkIAAAAAdL8///t/f//AdH8///s/f//CwAAAAYwAwAAATcBz/z//+39//8Bzvz//+z9//8EAAAABjMDAAAwXyAqICMsIyMwLjAwXyA7XyAqIC0jLCMjMC4wMF8gO18gKiAiLSI/P18gO18gQF8gAcz8///t/f//Acv8///s/f//AgAAAAY2AwAAATEByfz//+39//8ByPz//+z9//8AAAAABjkDAAAFMTAuMjkHh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G/P//2P3//wkpAgAACSoCAAABw/z//9j9//8JLAIAAAkqAgAAAcD8///Y/f//CS8CAAAGQgMAAAUtNDE0MgG9/P//2P3//wkyAgAABkUDAAAHQ2FsaWJyaQG6/P//2P3//wk1AgAABkgDAAABMAG3/P//2P3//wk4AgAABksDAAACMTEBtPz//9j9//8JOwIAAAZOAwAAB1JlZ3VsYXI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H8///t/f//AbD8///s/f//JAAAAAn8AAAAAa78///t/f//Aa38///s/f//CwAAAAZUAwAAATgBq/z//+39//8Bqvz//+z9//8EAAAABlcDAAAwXyAqICMsIyMwLjAwXyA7XyAqIC0jLCMjMC4wMF8gO18gKiAiLSI/P18gO18gQF8gAaj8///t/f//Aaf8///s/f//AgAAAAZaAwAAATEBpfz//+39//8BpPz//+z9//8AAAAABl0DAAAFMTEuMjkBovz//+39//8Bofz//+z9//8DAAAABmADAAByPUF0bGFzQmFsYW5jZSgiUFJPRCIsRGF0YUFyZWFJZCwiVC5QdXJjaExpbmUiLCJTdW18UHVyY2hQcmljZXwwIiwiIiwiIiwiIiwiIiwiIiwiIiwiSXRlbUlkfEludmVudFRyYW5zSWQiLCRFMywkRDMpB4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z//9j9//8JUAIAAAkqAgAAAZz8///Y/f//CVMCAAAJKgIAAAGZ/P//2P3//wlWAgAABmkDAAAFLTQxNDIBlvz//9j9//8JWQIAAAZsAwAAB0NhbGlicmkBk/z//9j9//8JXAIAAAZvAwAAATABkPz//9j9//8JXwIAAAZyAwAAAjExAY38///Y/f//CWICAAAGdQMAAAdSZWd1bGFyB4sBAAAAAQAAAAAAAAAEN0dsb2JlU29mdHdhcmUuQXRsYXM0MC5BdGxhc0NvbW1vbi5UeXBlLkZpZWxkT3V0cHV0RmllbGQCAAAAAYwBAABfAQAAB40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K/P//7f3//wGJ/P//7P3//yQAAAAJCQEAAAGH/P//7f3//wGG/P//7P3//wsAAAAGewMAAAE5AYT8///t/f//AYP8///s/f//BAAAAAZ+AwAAB0dlbmVyYWwBgfz//+39//8BgPz//+z9//8CAAAABoEDAAABMQF+/P//7f3//wF9/P//7P3//wAAAAAGhAMAAAUxMC40MwF7/P//7f3//wF6/P//7P3//wMAAAAGhwMAAG09QXRsYXNUYWJsZSgiUFJPRCIsRGF0YUFyZWFJZCwiVC5QdXJjaExpbmUiLCIlQ3VycmVuY3lDb2RlIiwiIiwiIiwiIiwiIiwiIiwiIiwiSXRlbUlkfEludmVudFRyYW5zSWQiLCRFMywkRDMpAY4BAAASAAAAB48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Pz//9j9//8GiQMAAAhGb250Qm9sZAkqAgAAAXX8///Y/f//BowDAAAKRm9udEl0YWxpYwkqAgAAAXL8///Y/f//Bo8DAAANRm9udFVuZGVybGluZQaQAwAABS00MTQyAW/8///Y/f//BpIDAAAIRm9udE5hbWUGkwMAAAdDYWxpYnJpAWz8///Y/f//BpUDAAAJRm9udENvbG9yBpYDAAABMAFp/P//2P3//waYAwAACEZvbnRTaXplBpkDAAACMTEBZvz//9j9//8GmwMAAAlGb250U3R5bGUGnAMAAAdSZWd1bGFyB5ABAAAAAQAAAAAAAAAEN0dsb2JlU29mdHdhcmUuQXRsYXM0MC5BdGxhc0NvbW1vbi5UeXBlLkZpZWxkT3V0cHV0RmllbGQCAAAAAZEBAABfAQAAB5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j/P//7f3//wFi/P//7P3//yQAAAAJFgEAAAFg/P//7f3//wFf/P//7P3//wsAAAAGogMAAAIxMAFd/P//7f3//wFc/P//7P3//wQAAAAGpQMAADBfICogIywjIzAuMDBfIDtfICogLSMsIyMwLjAwXyA7XyAqICItIj8/XyA7XyBAXyABWvz//+39//8BWfz//+z9//8CAAAABqgDAAABMQFX/P//7f3//wFW/P//7P3//wAAAAAGqwMAAAIyMAFU/P//7f3//wFT/P//7P3//wMAAAAGrgMAAHI9QXRsYXNCYWxhbmNlKCJQUk9EIixEYXRhQXJlYUlkLCJULlB1cmNoTGluZSIsIlN1bXxMaW5lQW1vdW50fDAiLCIiLCIiLCIiLCIiLCIiLCIiLCJJdGVtSWR8SW52ZW50VHJhbnNJZCIsJEUzLCREMykBkwEAABIAAAA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R/P//2P3//wawAwAACEZvbnRCb2xkCSoCAAABTvz//9j9//8GswMAAApGb250SXRhbGljCSoCAAABS/z//9j9//8GtgMAAA1Gb250VW5kZXJsaW5lBrcDAAAFLTQxNDIBSPz//9j9//8GuQMAAAhGb250TmFtZQa6AwAAB0NhbGlicmkBRfz//9j9//8GvAMAAAlGb250Q29sb3IGvQMAAAEwAUL8///Y/f//Br8DAAAIRm9udFNpemUGwAMAAAIxMQE//P//2P3//wbCAwAACUZvbnRTdHlsZQbDAwAAB1JlZ3VsYXIHlQEAAAABAAAABAAAAAQ3R2xvYmVTb2Z0d2FyZS5BdGxhczQwLkF0bGFzQ29tbW9uLlR5cGUuRmllbGRPdXRwdXRGaWVsZAIAAAAJSQEAAA0DAZYBAABfAQAAB5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7/P//7f3//wE6/P//7P3//wkAAAAJCAAAAAE4/P//7f3//wE3/P//7P3//wsAAAAGygMAAAIxMQE1/P//7f3//wE0/P//7P3//wQAAAAGzQMAAAhtL2QveXl5eQEy/P//7f3//wEx/P//7P3//wIAAAAG0AMAAAExAS/8///t/f//AS78///s/f//AAAAAAbTAwAAAjE1B5k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Pz//9j9//8G1QMAAAhGb250Qm9sZAkqAgAAASn8///Y/f//BtgDAAAKRm9udEl0YWxpYwkqAgAAASb8///Y/f//BtsDAAANRm9udFVuZGVybGluZQbcAwAABS00MTQyASP8///Y/f//Bt4DAAAIRm9udE5hbWUG3wMAAAdDYWxpYnJpASD8///Y/f//BuEDAAAJRm9udENvbG9yBuIDAAABMAEd/P//2P3//wbkAwAACEZvbnRTaXplBuUDAAACMTEBGvz//9j9//8G5wMAAAlGb250U3R5bGUG6AMAAAdSZWd1bGFyB5oBAAAAAQAAAAQAAAAEN0dsb2JlU29mdHdhcmUuQXRsYXM0MC5BdGxhc0NvbW1vbi5UeXBlLkZpZWxkT3V0cHV0RmllbGQCAAAACUwBAAANAwec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Fvz//+39//8BFfz//+z9//8JAAAACQgAAAABE/z//+39//8BEvz//+z9//8LAAAABu8DAAACMTIBEPz//+39//8BD/z//+z9//8EAAAABvIDAAAIbS9kL3l5eXkBDfz//+39//8BDPz//+z9//8CAAAABvUDAAABMQEK/P//7f3//wEJ/P//7P3//wAAAAAG+AMAAAUxNC4xNAee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f8///Y/f//CdUDAAAJKgIAAAEE/P//2P3//wnYAwAACSoCAAABAfz//9j9//8J2wMAAAYBBAAABS00MTQyAf77///Y/f//Cd4DAAAGBAQAAAdDYWxpYnJpAfv7///Y/f//CeEDAAAGBwQAAAEwAfj7///Y/f//CeQDAAAGCgQAAAIxMQH1+///2P3//wnnAwAABg0EAAAHUmVndWxhcgGiAQAADgAAALEAAAAGDgQAAAtJbnZlbnRUcmFucwYPBAAAFkludmVudG9yeSB0cmFuc2FjdGlvbnMJCAAAAAkIAAAACQgAAAAB7/v//+D///8AAAAACRIEAAAJEwQAAAHs+///3f///9XuQuh1TZdJtciHxd98tbsJCAAAAAkIAAAACRYEAAAJpQEAAAoKCgoKAQAAAAHo+///2f///wAAAAAB5/v//9j///8AAAAAAAkaBAAABK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wAAAAlZAQAAAwAAAAkcBAAAAbABAAAOAAAA/////wYdBAAAC0ludmVudFRyYW5zBh4EAAAWSW52ZW50b3J5IHRyYW5zYWN0aW9ucwkIAAAACQgAAAAJCAAAAAHg+///4P///wAAAAAJIQQAAAkiBAAAAd37///d////3jYP5AVU6EeHmf5rb2AgRgkIAAAACQgAAAAJJQQAAAmzAQAACgoKCgoBAAAAAdn7///Z////AAAAAAHY+///2P///wAAAAAACSkEAAAEu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QAAAACXABAAADAAAACSsEAAAEx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rAAAACVkBAAADAAAACS0EAAAE1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rAAAACVkBAAADAAAACS8EAAAB2gEAAA4AAAD/////BjAEAAALSW52ZW50VHJhbnMGMQQAABZJbnZlbnRvcnkgdHJhbnNhY3Rpb25zCQgAAAAJCAAAAAkIAAAAAc37///g////AAAAAAk0BAAACTUEAAAByvv//93////+fKri8M2AT7A25OqX9CXpCQgAAAAJCAAAAAk4BAAACd0BAAAKCgoKCgEAAAABxvv//9n///8AAAAAAcX7///Y////AAAAAAAJPAQAAAT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AAAAAJEgAAAAMAAAAJPgQAAAT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AAAAAJEgAAAAMAAAAJQAQAAAT6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wAAAAJWQEAAAMAAAAJQgQAAAQD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wAAAAJWQEAAAMAAAAJRAQAAAQN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oAAAAJWQEAAAMAAAAJRgQAAAERAgAAPQEAAAG5+///bf////////8ABkgEAAAGU3RyaW5nBkkEAAAJSXRlbSBuYW1lCTEAAAABtfv//2v///8CAAAAAbT7//9c/v//AQAAAAAACTAAAAAJ0gAAAAkIAAAACv////8JMAAAAAoJ0gAAAAZSBAAABkl0ZW1JZAZTBAAAC0ludmVudFRyYW5zCgkIAAAACVUEAAAJCAAAAAESBAAAIQAAAAoAAAAJVwQAABEAAAAJWAQAAAETBAAAIgAAAAgAAAAJWQEAABEAAAAJWgQAAAQWB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VwQAAAAAAAABGgQAACkAAAAAAAAACVwEAAAAAAAABx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/v//9j9//8GXgQAAAhIZWxwVGV4dAZfBAAANU9yZGVyIG51bWJlciwgcHJvamVjdCBudW1iZXIsIHByb2R1Y3Rpb24gbnVtYmVyLCBldGMuAaD7///Y/f//BmEEAAAFTGFiZWwJoQEAAAGd+///2P3//wZkBAAABFR5cGUJoAEAAAEhBAAAIQAAAAQAAAAJZgQAAAcAAAAJZwQAAAEiBAAAIgAAAAMAAAAJWQEAAAMAAAAJaQQAAAElBAAABAAAAAEAAAAJZgQAAAMAAAAJawQAAAEpBAAAKQAAAAAAAAAJbAQAAAAAAAAHK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+///2P3//wZuBAAABUxhYmVsCa8BAAABkPv//9j9//8GcQQAAARUeXBlCa4BAAAHL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+///2P3//wleBAAABnUEAAAOSWRlbnRpZnkgaXRlbS4Bivv//9j9//8JYQQAAAm9AQAAAYf7///Y/f//CWQEAAAJvAEAAAcv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T7///Y/f//CV4EAAAGfgQAACRRdWFudGl0eSBhdHRhY2hlZCB0byB0aGUgdHJhbnNhY3Rpb24Bgfv//9j9//8JYQQAAAnLAQAAAX77///Y/f//CWQEAAAJygEAAAE0BAAAIQAAAAYAAAAJhQQAAAcAAAAJhgQAAAE1BAAAIgAAAAMAAAAJEgAAAAMAAAAJiAQAAAE4BAAABAAAAAEAAAAJhQQAAAMAAAAJigQAAAE8BAAAKQAAAAAAAAAJiwQAAAAAAAAHP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0+///2P3//waNBAAABUxhYmVsCdkBAAABcfv//9j9//8GkAQAAARUeXBlCdgBAAAHQ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u+///2P3//wmNBAAACecBAAABa/v//9j9//8JkAQAAAnmAQAAB0I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Pv//9j9//8JZAQAAAnYAQAAAWX7///Y/f//CWEEAAAJ2QEAAAFi+///2P3//wafBAAACFJlZmVyc1RvBqAEAAAMPUV4Y2x1ZGVEYXRlB0Q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/v//9j9//8JZAQAAAnmAQAAAVz7///Y/f//CWEEAAAJ5wEAAAFZ+///2P3//wmfBAAABqkEAAAMPUV4Y2x1ZGVEYXRlB0Y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vv//9j9//8JZAQAAAasBAAABEVudW0BU/v//9j9//8JYQQAAAavBAAACVJlZmVyZW5jZQRV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wAAAAJWQEAAAMAAAAJsQQAAAFXBAAAEgAAAAdYBA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O+///xf7//wazBAAAGFRhYmxlLkludmVudFRyYW5zLkl0ZW1JZAlDAQAAAUv7///F/v//BrYEAAAfVGFibGUuSW52ZW50VHJhbnMuSW52ZW50VHJhbnNJZAm3BAAAAUj7///F/v//BrkEAAAbVGFibGUuSW52ZW50VHJhbnMuVHJhbnNUeXBlCboEAAABRfv//8X+//8GvAQAABxUYWJsZS5JbnZlbnRUcmFucy5UcmFuc1JlZklkCT0BAAABQvv//8X+//8GvwQAAB5UYWJsZS5JbnZlbnRUcmFucy5EYXRlUGh5c2ljYWwJwAQAAAE/+///xf7//wbCBAAAH1RhYmxlLkludmVudFRyYW5zLkRhdGVGaW5hbmNpYWwJwwQAAAE8+///xf7//wbFBAAAH1RhYmxlLkludmVudFRyYW5zLlN0YXR1c1JlY2VpcHQJxgQAAAE5+///xf7//wbIBAAAHVRhYmxlLkludmVudFRyYW5zLlN0YXR1c0lzc3VlCckEAAABNvv//8X+//8GywQAABVUYWJsZS5JbnZlbnRUcmFucy5RdHkJRgEAAAEz+///xf7//wbOBAAAIlRhYmxlLkludmVudFRyYW5zLkNvc3RBbW91bnRQb3N0ZWQJzwQAAAdaBA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MPv//7P+//8G0QQAAB9UYWJsZS5JbnZlbnRUcmFucy5EYXRlRmluYW5jaWFsCU8BAAABLfv//7P+//8G1AQAAB1UYWJsZS5JbnZlbnRUcmFucy5TdGF0dXNJc3N1ZQnVBAAAASr7//+z/v//BtcEAAAYVGFibGUuSW52ZW50VHJhbnMuSXRlbUlkCdgEAAABJ/v//7P+//8G2gQAAB9UYWJsZS5JbnZlbnRUcmFucy5JbnZlbnRUcmFuc0lkCdsEAAABJPv//7P+//8G3QQAABxUYWJsZS5JbnZlbnRUcmFucy5UcmFuc1JlZklkCd4EAAABIfv//7P+//8G4AQAAB5UYWJsZS5JbnZlbnRUcmFucy5EYXRlUGh5c2ljYWwJUgEAAAEe+///s/7//wbjBAAAH1RhYmxlLkludmVudFRyYW5zLlN0YXR1c1JlY2VpcHQJ5AQAAAEb+///s/7//wbmBAAAG1RhYmxlLkludmVudFRyYW5zLlRyYW5zVHlwZQlVAQAAAVwEAAB4AAAAAWYEAAASAAAAB2cEAAAAAQAAAAQ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Rj7///F/v//BukEAAAcVGFibGUuSW52ZW50VHJhbnMuVHJhbnNSZWZJZAk9AQAAARX7///F/v//BuwEAAAYVGFibGUuSW52ZW50VHJhbnMuSXRlbUlkCUMBAAABEvv//8X+//8G7wQAABVUYWJsZS5JbnZlbnRUcmFucy5RdHkJRgEAAAEP+///xf7//wbyBAAAH1RhYmxlLkludmVudFRyYW5zLkludmVudFRyYW5zSWQJQAEAAAdp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DPv//7P+//8G9QQAAB9UYWJsZS5JbnZlbnRUcmFucy5EYXRlRmluYW5jaWFsCU8BAAABCfv//7P+//8G+AQAAB5UYWJsZS5JbnZlbnRUcmFucy5EYXRlUGh5c2ljYWwJUgEAAAEG+///s/7//wb7BAAAG1RhYmxlLkludmVudFRyYW5zLlRyYW5zVHlwZQlVAQAAB2s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QP7///U////CTAAAAAJMQAAAAFsBAAAeAAAAAGFBAAAEgAAAAeGB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A+///xf7//wYBBQAAHFRhYmxlLkludmVudFRyYW5zLlRyYW5zUmVmSWQJPQEAAAH9+v//xf7//wYEBQAAH1RhYmxlLkludmVudFRyYW5zLkludmVudFRyYW5zSWQJQAEAAAH6+v//xf7//wYHBQAAGFRhYmxlLkludmVudFRyYW5zLkl0ZW1JZAlDAQAAAff6///F/v//BgoFAAAVVGFibGUuSW52ZW50VHJhbnMuUXR5CUYBAAAB9Pr//8X+//8GDQUAAB9UYWJsZS5JbnZlbnRUcmFucy5EYXRlRmluYW5jaWFsCUkBAAAB8fr//8X+//8GEAUAAB5UYWJsZS5JbnZlbnRUcmFucy5EYXRlUGh5c2ljYWwJTAEAAAeI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7vr//7P+//8GEwUAAB9UYWJsZS5JbnZlbnRUcmFucy5EYXRlRmluYW5jaWFsCU8BAAAB6/r//7P+//8GFgUAAB5UYWJsZS5JbnZlbnRUcmFucy5EYXRlUGh5c2ljYWwJUgEAAAHo+v//s/7//wYZBQAAG1RhYmxlLkludmVudFRyYW5zLlRyYW5zVHlwZQlVAQAAB4o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eX6///U////CTAAAAAJMQAAAAGLBAAAeAAAAAex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L6///Y/f//CWEEAAAJSQQAAAHf+v//2P3//wlkBAAACUgEAAABtwQAAD0BAAAB3Pr//23/////////AAYlBQAABlN0cmluZwYmBQAABkxvdCBJRAmiAQAAAdj6//9r////AgAAAAHX+v//XP7//wEAAAAAAAmlAQAABisFAAANSW52ZW50VHJhbnNJZAkIAAAACv////8JpQEAAAoJKwUAAAoKCgkIAAAACTAFAAAJCAAAAAG6BAAAPQEAAAHO+v//bf////////8ABjMFAAAERW51bQY0BQAACVJlZmVyZW5jZQmiAQAAAcr6//9r////AgAAAAHJ+v//XP7//wEAAAAAAAmlAQAABjkFAAAJVHJhbnNUeXBlCQgAAAAK/////wmlAQAACgk5BQAACgoKCQgAAAAJPgUAAAkIAAAAAcAEAAA9AQAAAcD6//9t/////////wAGQQUAAAREYXRlBkIFAAANUGh5c2ljYWwgZGF0ZQmiAQAAAbz6//9r////AgAAAAG7+v//XP7//wEAAAAAAAmlAQAABkcFAAAMRGF0ZVBoeXNpY2FsCQgAAAAK/////wmlAQAACglHBQAACgoKCQgAAAAJTAUAAAkIAAAAAcMEAAA9AQAAAbL6//9t/////////wAGTwUAAAREYXRlBlAFAAAORmluYW5jaWFsIGRhdGUJogEAAAGu+v//a////wIAAAABrfr//1z+//8BAAAAAAAJpQEAAAZVBQAADURhdGVGaW5hbmNpYWwJCAAAAAr/////CaUBAAAKCVUFAAAKCgoJCAAAAAlaBQAACQgAAAABxgQAAD0BAAABpPr//23/////////AAZdBQAABEVudW0GXgUAAA5SZWNlaXB0IHN0YXR1cwmiAQAAAaD6//9r////AgAAAAGf+v//XP7//wEAAAAAAAmlAQAABmMFAAANU3RhdHVzUmVjZWlwdAkIAAAACv////8JpQEAAAoJYwUAAAoKCgkIAAAACWgFAAAJCAAAAAHJBAAAPQEAAAGW+v//bf////////8ABmsFAAAERW51bQZsBQAADElzc3VlIHN0YXR1cwmiAQAAAZL6//9r////AgAAAAGR+v//XP7//wEAAAAAAAmlAQAABnEFAAALU3RhdHVzSXNzdWUJCAAAAAr/////CaUBAAAKCXEFAAAKCgoJCAAAAAl2BQAACQgAAAABzwQAAD0BAAABiPr//23/////////AAZ5BQAABFJlYWwGegUAABVGaW5hbmNpYWwgY29zdCBhbW91bnQJogEAAAGE+v//a////wIAAAABg/r//1z+//8BAAAAAAAJpQEAAAZ/BQAAEENvc3RBbW91bnRQb3N0ZWQJCAAAAAr/////CaUBAAAKCX8FAAAKCgoJCAAAAAmEBQAACQgAAAAB1QQAAE8BAAAJpQEAAAaHBQAAC1N0YXR1c0lzc3VlCQgAAAAJCAAAAP////8JpQEAAAoJhwUAAAoKCgkIAAAACYwFAAAJCAAAAAHYBAAATwEAAAmlAQAABo8FAAAGSXRlbUlkCQgAAAAJCAAAAP////8JpQEAAAoJjwUAAAoKCgkIAAAACZQFAAAJCAAAAAHbBAAATwEAAAmlAQAABpcFAAANSW52ZW50VHJhbnNJZAkIAAAACQgAAAD/////CaUBAAAKCZcFAAAKCgoJCAAAAAmcBQAACQgAAAAB3gQAAE8BAAAJpQEAAAafBQAAClRyYW5zUmVmSWQJCAAAAAkIAAAA/////wmlAQAACgmfBQAACgoKCQgAAAAJpAUAAAkIAAAAAeQEAABPAQAACaUBAAAGpwUAAA1TdGF0dXNSZWNlaXB0CQgAAAAJCAAAAP////8JpQEAAAoJpwUAAAoKCgkIAAAACawFAAAJCAAAAAQw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rwUAAAQ+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sQUAAARM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swUAAARa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tQUAAARo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twUAAAR2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uQUAAASE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uwUAAASM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vQUAAASU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vwUAAASc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wQUAAASk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wwUAAASs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xQUAAAev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6///Y/f//CV4EAAAGyAUAAFJTdW1tYXJ5IG51bWJlci9Mb3QgSUQgZm9yIHRyYW5zYWN0aW9ucyBhdHRhY2hlZCB0byB0aGUgc2FtZSBpbnZlbnRvcnkgdHJhbnNhY3Rpb24uATf6///Y/f//CWEEAAAJJgUAAAE0+v//2P3//wlkBAAACSUFAAAHs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x+v//2P3//wleBAAABtEFAAAyU3BlY2lmeSB0aGUgbW9kdWxlIHRoYXQgZ2VuZXJhdGVkIHRoZSB0cmFuc2FjdGlvbi4BLvr//9j9//8JYQQAAAk0BQAAASv6///Y/f//CWQEAAAJMwUAAAez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j6///Y/f//CV4EAAAG2gUAABxEYXRlIG9mIHBoeXNpY2FsIHRyYW5zYWN0aW9uASX6///Y/f//CWEEAAAJQgUAAAEi+v//2P3//wlkBAAACUEFAAAHt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f+v//2P3//wleBAAABuMFAAAdRGF0ZSBvZiBmaW5hbmNpYWwgdHJhbnNhY3Rpb24BHPr//9j9//8JYQQAAAlQBQAAARn6///Y/f//CWQEAAAJTwUAAAe3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6///Y/f//CV4EAAAG7AUAAClTdGF0dXMgb2YgcXVhbnRpdHkgaW4gcmVsYXRpb24gdG8gcmVjZWlwdAET+v//2P3//wlhBAAACV4FAAABEPr//9j9//8JZAQAAAldBQAAB7k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fr//9j9//8JXgQAAAb1BQAAKVN0YXR1cyBmb3IgcXVhbnRpdHkgaW4gcmVsYXRpb24gdG8gaXNzdWVzAQr6///Y/f//CWEEAAAJbAUAAAEH+v//2P3//wlkBAAACWsFAAAHu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E+v//2P3//wleBAAABv4FAAA1SW52ZW50b3J5IHZhbHVlIGZvciB0aGUgZmluYW5jaWFsbHkgdXBkYXRlZCBxdWFudGl0eS4BAfr//9j9//8JYQQAAAl6BQAAAf75///Y/f//CWQEAAAJeQUAAAe9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v5///Y/f//CWQEAAAGBwYAAARFbnVtAfj5///Y/f//CWEEAAAGCgYAAAxJc3N1ZSBzdGF0dXMHvw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1+f//2P3//wlkBAAABg0GAAAGU3RyaW5nAfL5///Y/f//CWEEAAAGEAYAAAtJdGVtIG51bWJlcgfB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/5///Y/f//CWQEAAAGEwYAAAZTdHJpbmcB7Pn//9j9//8JYQQAAAYWBgAABkxvdCBJRAfD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n5///Y/f//CWQEAAAGGQYAAAZTdHJpbmcB5vn//9j9//8JYQQAAAYcBgAABk51bWJlcgfF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P5///Y/f//CWQEAAAGHwYAAARFbnVtAeD5///Y/f//CWEEAAAGIgYAAA5SZWNlaXB0IHN0YXR1cws=
    <Output>
      <OutputObject name="AtlasReport_4"/>
    </Output>
  </Query>
</Atlas>
</file>

<file path=customXml/item10.xml><?xml version="1.0" encoding="utf-8"?>
<Atlas>
  <Report name="AtlasReport_1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QAAAAkDAAAACQQAAAAGBQAAAA1BdGxhc1JlcG9ydF8x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LAAAAC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0FDB8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HwAAAAgCAAAABiAAAAAVQXRsYXNSZXBvcnRfMV9UYWJsZV8xCSE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8AAAAICAki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IwAAAAkkAAAACSUAAAAGJgAAAApUcmFuc1JlZklkBicAAAALUHJvZCBudW1iZXIGKAAAAAZTdHJpbmcGKQAAAAAGKgAAACQxMDg2MDc0Ny1kYTg2LTQxNGEtYTQyMC03YzUyMTI3MWRhMTcF1f///y1HbG9iZVNvZnR3YXJlLkF0bGFzNDAuQXRsYXNDb21tb24uQWdncmVnYXRpb24BAAAAB3ZhbHVlX18ACA4AAAD/////AAAAAAXU////LEdsb2JlU29mdHdhcmUuQXRsYXM0MC5BdGxhc0NvbW1vbi5Db2x1bW5UeXBlAQAAAAd2YWx1ZV9fAAgOAAAAAAAAAAXT////K0dsb2JlU29mdHdhcmUuQXRsYXM0MC5BdGxhc0NvbW1vbi5Tb3J0T3JkZXIBAAAAB3ZhbHVlX18ACA4AAAACAAAAAAAAAAAF0v///0BHbG9iZVNvZnR3YXJlLkF0bGFzNDAuQXRsYXNDb21tb24uVHlwZS5Db2x1bW4rQ3Jvc3NUYWJDb2x1bW5UeXBlAQAAAAd2YWx1ZV9fAAgOAAAAAAAAAAoBAAAAAAAAAAAAAAAAAAYvAAAAJDlkZmU4ODNiLThiMmMtNDM1My05MGVjLWI4ZTM1MDk1ZmIxMQYwAAAAHFRhYmxlLkludmVudFRyYW5zLlRyYW5zUmVmSWQKCgoKARUAAAAUAAAACTEAAAAJMgAAAAkzAAAABjQAAAA3QXRsYXNNYW5hZ2VkQ29sdW1uXzI4NzBhNjhiLWJmYmMtNDAyZC1hOTcxLTM1NzFlNzU5NjdmZAY1AAAADlZlbmRvciBhY2NvdW50CSkAAAAJKQAAAAY3AAAAJGYxNDJkMTIyLTcyYzItNDQ1YS04MGI2LWFiNGZmNDUwYzVjNAHI////1f////////8BAAAAAcf////U////AgAAAAHG////0////wIAAAAAAAAAAAHF////0v///wAAAAAKAQAAAAAAAAAAAQAAAAAGPAAAACQyMTgwMjFhYi1hZjdkLTQxYmEtYTczNC05MTZkMTI4ZTgyZmUJKQAAAAoKCgoBFgAAABQAAAAJPgAAAAk/AAAACUAAAAAGQQAAADdBdGxhc01hbmFnZWRDb2x1bW5fZGFhNDQ3MjktZTMwMC00MGRmLTliZDQtMDIxNTUzNjhlMTc2BkIAAAALVmVuZG9yIG5hbWUJKQAAAAkpAAAABkQAAAAkOWY3OWQxNDktNTAxMy00ZmEwLTk5NzYtM2Y1M2Y5OThhZWNmAbv////V/////////wIAAAABuv///9T///8CAAAAAbn////T////AgAAAAAAAAAAAbj////S////AAAAAAoBAAAAAAAAAAACAAAAAAZJAAAAJDAzMDMzMzQ2LWEwYzYtNDliZi04YzdlLWQ5MzZmZDBmZmFkNgkpAAAACgoKCgEXAAAAFAAAAAlLAAAACUwAAAAJTQAAAAZOAAAACEl0ZW1OYW1lBk8AAAAJSXRlbSBuYW1lBlAAAAAGU3RyaW5nCSkAAAAGUgAAACQzNjVhNWZlMi01YTVlLTQzODgtOGJjNS01ODA1ODFhOTkyMDEBrf///9X/////////AwAAAAGs////1P///wAAAAABq////9P///8CAAAAAAAAAAABqv///9L///8AAAAACgEAAAAAAAAAAAMAAAAABlcAAAAkZTI5MTk4NGYtODE1Ni00MzEzLWJlYjQtMjFiOTYxM2YzMzZkBlgAAAAzVGFibGUuSW52ZW50VHJhbnMuSXRlbUlkflRhYmxlLkludmVudFRhYmxlLkl0ZW1OYW1lCgoKCgEYAAAAFAAAAAlZAAAACVoAAAAJWwAAAAZcAAAABkl0ZW1JZAZdAAAAC0l0ZW0gbnVtYmVyBl4AAAAGU3RyaW5nCSkAAAAGYAAAACRlMmZlZmRkNS1hY2E4LTQyODQtODUyMS0zMTUyNjg4OTQyNzcBn////9X/////////BAAAAAGe////1P///wAAAAABnf///9P///8CAAAAAAAAAAABnP///9L///8AAAAACgEAAAAAAAAAAAQAAAAABmUAAAAkYjYxOWJiZjItNWI5MS00ODk2LTk2MDMtYzRkYmEyOTM1NzMxBmYAAAAYVGFibGUuSW52ZW50VHJhbnMuSXRlbUlkCgoKCgEZAAAAFAAAAAlnAAAACWgAAAAJaQAAAAZqAAAADERhdGVQaHlzaWNhbAZrAAAADVBoeXNpY2FsIGRhdGUGbAAAAAREYXRlCSkAAAAGbgAAACQ1NzQ4OTYzYi03YzA0LTQwN2UtYTRjMi1kNjM4MTIzOWY1ODIBkf///9X/////////BQAAAAGQ////1P///wAAAAABj////9P///8CAAAAAAAAAAABjv///9L///8AAAAACgEAAAAAAAAAAAUAAAAABnMAAAAkZTA2ZGM0MGYtMGQ2ZC00M2Q2LTljNzAtZmY0YzIyN2E4MTI5BnQAAAAeVGFibGUuSW52ZW50VHJhbnMuRGF0ZVBoeXNpY2FsCgoKCgEaAAAAFAAAAAl1AAAACXYAAAAJdwAAAAZ4AAAADVN0YXR1c1JlY2VpcHQGeQAAAA5SZWNlaXB0IHN0YXR1cwZ6AAAABEVudW0JKQAAAAZ8AAAAJDMyMTkxMzU2LTQwODYtNDZmZC1hZGFhLWYyNDE4YzVkNmM2MgGD////1f////////8GAAAAAYL////U////AAAAAAGB////0////wAAAAAAAAAAAAGA////0v///wAAAAAKAQAAAAAAAAAABgAAAAAGgQAAACQ3NjZhYTc4YS03OGE2LTQxNzYtYWMwMS03MGI0YzNlZDJhYjgGggAAAB9UYWJsZS5JbnZlbnRUcmFucy5TdGF0dXNSZWNlaXB0CgoKCgEbAAAAFAAAAAmDAAAACYQAAAAJhQAAAAaGAAAAA1F0eQaHAAAACFF1YW50aXR5BogAAAAEUmVhbAkpAAAABooAAAAkNjEwZGI1N2ItNmQ3Ni00ODcyLWE3Y2ItNjU5OGZmMDZmYmZlAXX////V////AQAAAAcAAAABdP///9T///8AAAAAAXP////T////AgAAAAAAAAAAAXL////S////AAAAAAoBAAAAAAAAAAAHAAAAAAaPAAAAJGUxOGJkYjU3LTM1MTEtNDg0Yi1iZDFmLTYzMjVkZGY2MWMwNAaQAAAAFVRhYmxlLkludmVudFRyYW5zLlF0eQoKCgoBHAAAABQAAAAJkQAAAAmSAAAACZMAAAAGlAAAAA1EYXRlRmluYW5jaWFsBpUAAAAORmluYW5jaWFsIGRhdGUGlgAAAAREYXRlCSkAAAAGmAAAACQ4NzM3NTY5Ni1kMjdkLTQ5YjUtYjNhMi04YmY5NmRmNzkzYWIBZ////9X/////////CAAAAAFm////1P///wAAAAABZf///9P///8CAAAAAAAAAAABZP///9L///8AAAAACgEAAAAAAAAAAAgAAAAABp0AAAAkZWM1M2U1ZTEtZTQxNC00ZGUwLTlmNDEtZGViZDY2MTg0ZjI1Bp4AAAAfVGFibGUuSW52ZW50VHJhbnMuRGF0ZUZpbmFuY2lhbAoKCgoBHQAAABQAAAAJnwAAAAmgAAAACaEAAAAGogAAAA9Wb3VjaGVyUGh5c2ljYWwGowAAABBQaHlzaWNhbCB2b3VjaGVyBqQAAAAGU3RyaW5nCSkAAAAGpgAAACQwNTlhZjgxMy02ODQzLTRkYTctYjA1Zi01ZjRhZjQ0MmNmYWMBWf///9X/////////CQAAAAFY////1P///wAAAAABV////9P///8CAAAAAAAAAAABVv///9L///8AAAAACgEAAAAAAAAAAAkAAAAABqsAAAAkNGRmMDgyOWYtNzk3Ni00NWE1LWJhMzAtOGIyMzU3ZDFmY2YwBqwAAAAhVGFibGUuSW52ZW50VHJhbnMuVm91Y2hlclBoeXNpY2FsCgoKCgEeAAAAFAAAAAmtAAAACa4AAAAJrwAAAAawAAAAN0F0bGFzTWFuYWdlZENvbHVtbl8xYWFjNmJmYS1lYTVmLTQyMjgtYWRjYi0wOWNkMjZhZWM3MWEGsQAAAA4yMTAwMTAgYmFsYW5jZQkpAAAACSkAAAAGswAAACQ5YmNhNDJiYy1jZjNhLTQ2MGYtYWZlNy0zZWMwYThmOTIzNjgBTP///9X/////////CgAAAAFL////1P///wIAAAABSv///9P///8CAAAAAAAAAAABSf///9L///8AAAAACgEAAAAAAAAAAAoAAAAABrgAAAAkMGEzMzViM2MtZGU5YS00ZmY2LTg4NjUtM2NjYmQ1NTY1NWJiCSkAAAAKCgoKBSEAAAA4R2xvYmVTb2Z0d2FyZS5BdGxhczQwLkF0bGFzQ29tbW9uQ2xpZW50LlJlcG9ydC5SZWZlcmVuY2UBAAAACl9yZWZlcmVuY2UHCB8AAAAJugAAAAciAAAAAAEAAAAEAAAABDxHbG9iZVNvZnR3YXJlLkF0bGFzNDAuQXRsYXNDb21tb25DbGllbnQuRGF0YVNvdXJjZUZpZWxkVmFsdWUfAAAACbsAAAAJvAAAAAm9AAAACb4AAAAEI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vwAAAAEAAAABAAAABCQ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yQAAAAnAAAAABwAAAAnBAAAABC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vQAAAAnCAAAABwAAAAnDAAAAATEAAAAjAAAACcQAAAAAAAAAAAAAAAEyAAAAJAAAAKIAAAAJxQAAAAcAAAAJxgAAAAEzAAAAJQAAAJoAAAAJxwAAAAcAAAAJyAAAAAE+AAAAIwAAAAnJAAAAAAAAAAAAAAABPwAAACQAAACqAAAACcAAAAAHAAAACcsAAAABQAAAACUAAAChAAAACcIAAAAHAAAACc0AAAABSwAAACMAAAAJzgAAAAEAAAABAAAAAUwAAAAkAAAApAAAAAnAAAAABwAAAAnQAAAAAU0AAAAlAAAAoQAAAAnCAAAABwAAAAnSAAAAAVkAAAAjAAAACdMAAAABAAAAAQAAAAFaAAAAJAAAAMIAAAAJwAAAAAcAAAAJ1QAAAAFbAAAAJQAAAL0AAAAJwgAAAAcAAAAJ1wAAAAFnAAAAIwAAAAnYAAAAAQAAAAEAAAABaAAAACQAAADBAAAACcAAAAAHAAAACdoAAAABaQAAACUAAAC9AAAACcIAAAAHAAAACdwAAAABdQAAACMAAAAJ3QAAAAEAAAABAAAAAXYAAAAkAAAAwQAAAAnAAAAABwAAAAnfAAAAAXcAAAAlAAAAvQAAAAnCAAAABwAAAAnhAAAAAYMAAAAjAAAACeIAAAABAAAAAQAAAAGEAAAAJAAAAMEAAAAJwAAAAAcAAAAJ5AAAAAGFAAAAJQAAAL0AAAAJwgAAAAcAAAAJ5gAAAAGRAAAAIwAAAAnnAAAAAQAAAAEAAAABkgAAACQAAABsAAAACegAAAAHAAAACekAAAABkwAAACUAAABpAAAACeoAAAAHAAAACesAAAABnwAAACMAAAAJ7AAAAAEAAAABAAAAAaAAAAAkAAAAEQAAAAntAAAABwAAAAnuAAAAAaEAAAAlAAAADgAAAAnvAAAABwAAAAnwAAAAAa0AAAAjAAAACfEAAAAAAAAAAAAAAAGuAAAAJAAAABMAAAAJ7QAAAAcAAAAJ8wAAAAGvAAAAJQAAAA4AAAAJ7wAAAAcAAAAJ9QAAAA+6AAAAAQAAAAgBAAAABbsAAAA8R2xvYmVTb2Z0d2FyZS5BdGxhczQwLkF0bGFzQ29tbW9uQ2xpZW50LkRhdGFTb3VyY2VGaWVsZFZhbHVlBAAAABJfaXNEcmlsbERvd25GaWx0ZXIGX2RzS2V5Cl9maWVsZG5hbWULX2ZpZWxkVmFsdWUAAQEBAR8AAAAABvYAAAARVGFibGUuSW52ZW50VHJhbnMG9wAAAApEYXRhQXJlYUlkCQYAAAABvAAAALsAAAAACfYAAAAG+gAAAAlUcmFuc1R5cGUG+wAAAAVQdXJjaAG9AAAAuwAAAAAJ9gAAAAb9AAAADURhdGVGaW5hbmNpYWwG/gAAABwwNi4yOS4yMDE3IC4uIDEyLjMxLjIwOTksICIiAb4AAAC7AAAAAAn2AAAABgABAAAMRGF0ZVBoeXNpY2FsBgEBAAAYMDEuMDEuMjAwOCAuLiAwNi4yOC4yMDE3B78AAAAAAQAAAAQAAAAEN0dsb2JlU29mdHdhcmUuQXRsYXM0MC5BdGxhc0NvbW1vbi5UeXBlLkZpZWxkT3V0cHV0RmllbGQOAAAACQIBAAANAwTAAA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fB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/f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DgAAAAX8/v//Mkdsb2JlU29mdHdhcmUuQXRsYXM0MC5BdGxhc0NvbW1vbi5Db2x1bW5BdHRyaWJ1dGVzAQAAAAd2YWx1ZV9fAAgOAAAAEAAAAAYFAQAABE5vbmUB+v7///3+//8B+f7///z+//8JAAAACSkAAAAB9/7///3+//8B9v7///z+//8LAAAABgsBAAABMAH0/v///f7//wHz/v///P7//wQAAAAGDgEAAAdHZW5lcmFsAfH+///9/v//AfD+///8/v//AgAAAAYRAQAAATEB7v7///3+//8B7f7///z+//8AAAAABhQBAAAFMTAuODYB6/7///3+//8B6v7///z+//8kAAAACScAAAABwgAAAAwAAAAHw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o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hkBAAAIRm9udEJvbGQGGgEAAAVGYWxzZQHl/v//6P7//wYcAQAACkZvbnRJdGFsaWMJGgEAAAHi/v//6P7//wYfAQAADUZvbnRVbmRlcmxpbmUGIAEAAAUtNDE0MgHf/v//6P7//wYiAQAACEZvbnROYW1lBiMBAAAHQ2FsaWJyaQHc/v//6P7//wYlAQAACUZvbnRDb2xvcgYmAQAAATAB2f7//+j+//8GKAEAAAhGb250U2l6ZQYpAQAAAjExAdb+///o/v//BisBAAAJRm9udFN0eWxlBiwBAAAHUmVndWxhcgfEAAAAAAEAAAAAAAAABDdHbG9iZVNvZnR3YXJlLkF0bGFzNDAuQXRsYXNDb21tb24uVHlwZS5GaWVsZE91dHB1dEZpZWxkDgAAAAHFAAAAwAAAAAfG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0/7///3+//8B0v7///z+//8kAAAACTUAAAAB0P7///3+//8Bz/7///z+//8LAAAABjIBAAABMQHN/v///f7//wHM/v///P7//wQAAAAGNQEAAAdHZW5lcmFsAcr+///9/v//Acn+///8/v//AgAAAAY4AQAAATEBx/7///3+//8Bxv7///z+//8AAAAABjsBAAAFMTAuNzEBxP7///3+//8Bw/7///z+//8DAAAABj4BAABdPUF0bGFzVGFibGUoIlBST0QiLERhdGFBcmVhSWQsIlQuUHVyY2hUYWJsZSIsIiVPcmRlckFjY291bnQiLCIiLCIiLCIiLCIiLCIiLCIiLCJQdXJjaElkIiwkQTMpAccAAAAMAAAAB8g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7//+j+//8GQAEAAAhGb250Qm9sZAkaAQAAAb7+///o/v//BkMBAAAKRm9udEl0YWxpYwkaAQAAAbv+///o/v//BkYBAAANRm9udFVuZGVybGluZQZHAQAABS00MTQyAbj+///o/v//BkkBAAAIRm9udE5hbWUGSgEAAAdDYWxpYnJpAbX+///o/v//BkwBAAAJRm9udENvbG9yBk0BAAABMAGy/v//6P7//wZPAQAACEZvbnRTaXplBlABAAACMTEBr/7//+j+//8GUgEAAAlGb250U3R5bGUGUwEAAAdSZWd1bGFyB8kAAAAAAQAAAAAAAAAEN0dsb2JlU29mdHdhcmUuQXRsYXM0MC5BdGxhc0NvbW1vbi5UeXBlLkZpZWxkT3V0cHV0RmllbGQOAAAAB8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s/v///f7//wGr/v///P7//yQAAAAJQgAAAAGp/v///f7//wGo/v///P7//wsAAAAGWQEAAAEyAab+///9/v//AaX+///8/v//BAAAAAZcAQAAB0dlbmVyYWwBo/7///3+//8Bov7///z+//8CAAAABl8BAAABMQGg/v///f7//wGf/v///P7//wAAAAAGYgEAAAUzMC4yOQGd/v///f7//wGc/v///P7//wMAAAAGZQEAAFc9QXRsYXNUYWJsZSgiUFJPRCIsRGF0YUFyZWFJZCwiVC5WZW5kVGFibGUiLCIlTmFtZSIsIiIsIiIsIiIsIiIsIiIsIiIsIkFjY291bnROdW0iLCRCMykHz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a/v//6P7//wZnAQAACEZvbnRCb2xkCRoBAAABl/7//+j+//8GagEAAApGb250SXRhbGljCRoBAAABlP7//+j+//8GbQEAAA1Gb250VW5kZXJsaW5lBm4BAAAFLTQxNDIBkf7//+j+//8GcAEAAAhGb250TmFtZQZxAQAAB0NhbGlicmkBjv7//+j+//8GcwEAAAlGb250Q29sb3IGdAEAAAEwAYv+///o/v//BnYBAAAIRm9udFNpemUGdwEAAAIxMQGI/v//6P7//wZ5AQAACUZvbnRTdHlsZQZ6AQAAB1JlZ3VsYXIHzgAAAAABAAAABAAAAAQ3R2xvYmVTb2Z0d2FyZS5BdGxhczQwLkF0bGFzQ29tbW9uLlR5cGUuRmllbGRPdXRwdXRGaWVsZA4AAAAJewEAAA0DB9A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E/v///f7//wGD/v///P7//wkAAAAJKQAAAAGB/v///f7//wGA/v///P7//wsAAAAGgQEAAAEzAX7+///9/v//AX3+///8/v//BAAAAAaEAQAAB0dlbmVyYWwBe/7///3+//8Bev7///z+//8CAAAABocBAAABMQF4/v///f7//wF3/v///P7//wAAAAAGigEAAAU1OC4xNAfS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X+///o/v//CWcBAAAJGgEAAAFy/v//6P7//wlqAQAACRoBAAABb/7//+j+//8JbQEAAAaTAQAABS00MTQyAWz+///o/v//CXABAAAGlgEAAAdDYWxpYnJpAWn+///o/v//CXMBAAAGmQEAAAEwAWb+///o/v//CXYBAAAGnAEAAAIxMQFj/v//6P7//wl5AQAABp8BAAAHUmVndWxhcgfTAAAAAAEAAAAEAAAABDdHbG9iZVNvZnR3YXJlLkF0bGFzNDAuQXRsYXNDb21tb24uVHlwZS5GaWVsZE91dHB1dEZpZWxkDgAAAAmgAQAADQMH1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/+///9/v//AV7+///8/v//BgAAAAajAQAABVRvdGFsAVz+///9/v//AVv+///8/v//EAAAAAkFAQAAAVn+///9/v//AVj+///8/v//CQAAAAkpAAAAAVb+///9/v//AVX+///8/v//CwAAAAasAQAAATQBU/7///3+//8BUv7///z+//8EAAAABq8BAAAHR2VuZXJhbAFQ/v///f7//wFP/v///P7//wIAAAAGsgEAAAExAU3+///9/v//AUz+///8/v//AAAAAAa1AQAABTE2LjU3B9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7//+j+//8JGQEAAAkaAQAAAUf+///o/v//CRwBAAAJGgEAAAFE/v//6P7//wkfAQAABr4BAAAFLTQxNDIBQf7//+j+//8JIgEAAAbBAQAAB0NhbGlicmkBPv7//+j+//8JJQEAAAbEAQAAATABO/7//+j+//8JKAEAAAbHAQAAAjExATj+///o/v//CSsBAAAGygEAAAdSZWd1bGFyB9gAAAAAAQAAAAQAAAAEN0dsb2JlU29mdHdhcmUuQXRsYXM0MC5BdGxhc0NvbW1vbi5UeXBlLkZpZWxkT3V0cHV0RmllbGQOAAAACcsBAAANAwfa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7///3+//8BM/7///z+//8QAAAACQUBAAABMf7///3+//8BMP7///z+//8JAAAACSkAAAABLv7///3+//8BLf7///z+//8LAAAABtQBAAABNQEr/v///f7//wEq/v///P7//wQAAAAG1wEAAAhtL2QveXl5eQEo/v///f7//wEn/v///P7//wIAAAAG2gEAAAExASX+///9/v//AST+///8/v//AAAAAAbdAQAABTE0LjE0B9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v7//+j+//8JGQEAAAkaAQAAAR/+///o/v//CRwBAAAJGgEAAAEc/v//6P7//wkfAQAABuYBAAAFLTQxNDIBGf7//+j+//8JIgEAAAbpAQAAB0NhbGlicmkBFv7//+j+//8JJQEAAAbsAQAAATABE/7//+j+//8JKAEAAAbvAQAAAjExARD+///o/v//CSsBAAAG8gEAAAdSZWd1bGFyB90AAAAAAQAAAAQAAAAEN0dsb2JlU29mdHdhcmUuQXRsYXM0MC5BdGxhc0NvbW1vbi5UeXBlLkZpZWxkT3V0cHV0RmllbGQOAAAACfMBAAANAwff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P7///3+//8BC/7///z+//8QAAAACQUBAAABCf7///3+//8BCP7///z+//8JAAAACSkAAAABBv7///3+//8BBf7///z+//8LAAAABvwBAAABNgED/v///f7//wEC/v///P7//wQAAAAG/wEAAAdHZW5lcmFsAQD+///9/v//Af/9///8/v//AgAAAAYCAgAAATEB/f3///3+//8B/P3///z+//8AAAAABgUCAAAFMTUuMTQH4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/f//6P7//wkZAQAACRoBAAAB9/3//+j+//8JHAEAAAkaAQAAAfT9///o/v//CR8BAAAGDgIAAAUtNDE0MgHx/f//6P7//wkiAQAABhECAAAHQ2FsaWJyaQHu/f//6P7//wklAQAABhQCAAABMAHr/f//6P7//wkoAQAABhcCAAACMTEB6P3//+j+//8JKwEAAAYaAgAAB1JlZ3VsYXIH4gAAAAABAAAABAAAAAQ3R2xvYmVTb2Z0d2FyZS5BdGxhczQwLkF0bGFzQ29tbW9uLlR5cGUuRmllbGRPdXRwdXRGaWVsZA4AAAAJGwIAAA0DB+Q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k/f///f7//wHj/f///P7//xAAAAAJBQEAAAHh/f///f7//wHg/f///P7//wkAAAAJKQAAAAHe/f///f7//wHd/f///P7//wsAAAAGJAIAAAE3Adv9///9/v//Adr9///8/v//BAAAAAYnAgAAMF8gKiAjLCMjMC4wMF8gO18gKiAtIywjIzAuMDBfIDtfICogIi0iPz9fIDtfIEBfIAHY/f///f7//wHX/f///P7//wIAAAAGKgIAAAExAdX9///9/v//AdT9///8/v//AAAAAAYtAgAABTExLjE0B+Y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v3//+j+//8JGQEAAAkaAQAAAc/9///o/v//CRwBAAAJGgEAAAHM/f//6P7//wkfAQAABjYCAAAFLTQxNDIByf3//+j+//8JIgEAAAY5AgAAB0NhbGlicmkBxv3//+j+//8JJQEAAAY8AgAAATABw/3//+j+//8JKAEAAAY/AgAAAjExAcD9///o/v//CSsBAAAGQgIAAAdSZWd1bGFyB+cAAAAAAQAAAAQAAAAEN0dsb2JlU29mdHdhcmUuQXRsYXM0MC5BdGxhc0NvbW1vbi5UeXBlLkZpZWxkT3V0cHV0RmllbGQOAAAACUMCAAANAwHoAAAAwAAAAAfp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vP3///3+//8Bu/3///z+//8JAAAACSkAAAABuf3///3+//8BuP3///z+//8LAAAABkkCAAABOAG2/f///f7//wG1/f///P7//wQAAAAGTAIAAAhtL2QveXl5eQGz/f///f7//wGy/f///P7//wIAAAAGTwIAAAExAbD9///9/v//Aa/9///8/v//AAAAAAZSAgAAAjE1AeoAAAAMAAAAB+s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f3//+j+//8GVAIAAAhGb250Qm9sZAkaAQAAAar9///o/v//BlcCAAAKRm9udEl0YWxpYwkaAQAAAaf9///o/v//BloCAAANRm9udFVuZGVybGluZQZbAgAABS00MTQyAaT9///o/v//Bl0CAAAIRm9udE5hbWUGXgIAAAdDYWxpYnJpAaH9///o/v//BmACAAAJRm9udENvbG9yBmECAAABMAGe/f//6P7//wZjAgAACEZvbnRTaXplBmQCAAACMTEBm/3//+j+//8GZgIAAAlGb250U3R5bGUGZwIAAAdSZWd1bGFyB+wAAAAAAQAAAAQAAAAEN0dsb2JlU29mdHdhcmUuQXRsYXM0MC5BdGxhc0NvbW1vbi5UeXBlLkZpZWxkT3V0cHV0RmllbGQOAAAACWgCAAANAwHtAAAAwAAAAAfu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l/3///3+//8Blv3///z+//8JAAAACSkAAAABlP3///3+//8Bk/3///z+//8LAAAABm4CAAABOQGR/f///f7//wGQ/f///P7//wQAAAAGcQIAAAdHZW5lcmFsAY79///9/v//AY39///8/v//AgAAAAZ0AgAAATEBi/3///3+//8Biv3///z+//8AAAAABncCAAAFMTcuNDMB7wAAAAwAAAAH8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I/f//6P7//wZ5AgAACEZvbnRCb2xkCRoBAAABhf3//+j+//8GfAIAAApGb250SXRhbGljCRoBAAABgv3//+j+//8GfwIAAA1Gb250VW5kZXJsaW5lBoACAAAFLTQxNDIBf/3//+j+//8GggIAAAhGb250TmFtZQaDAgAAB0NhbGlicmkBfP3//+j+//8GhQIAAAlGb250Q29sb3IGhgIAAAEwAXn9///o/v//BogCAAAIRm9udFNpemUGiQIAAAIxMQF2/f//6P7//waLAgAACUZvbnRTdHlsZQaMAgAAB1JlZ3VsYXIH8QAAAAABAAAAAAAAAAQ3R2xvYmVTb2Z0d2FyZS5BdGxhczQwLkF0bGFzQ29tbW9uLlR5cGUuRmllbGRPdXRwdXRGaWVsZA4AAAAH8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P9///9/v//AXL9///8/v//JAAAAAmxAAAAAXD9///9/v//AW/9///8/v//CwAAAAaSAgAAAjEwAW39///9/v//AWz9///8/v//BAAAAAaVAgAAB0dlbmVyYWwBav3///3+//8Baf3///z+//8CAAAABpgCAAABMQFn/f///f7//wFm/f///P7//wAAAAAGmwIAAAIxNgFk/f///f7//wFj/f///P7//wMAAAAGngIAAHY9QXRsYXNCYWxhbmNlKCJQUk9EIixEYXRhQXJlYUlkLCJULkxlZGdlclRyYW5zIiwiU3VtfEFtb3VudE1TVHwwIiwiIiwiIiwiIiwiIiwiIiwiIiwiQWNjb3VudE51bXxWb3VjaGVyIiwiMjEwMDEwIiwkSjMpB/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f3//+j+//8JeQIAAAkaAQAAAV79///o/v//CXwCAAAJGgEAAAFb/f//6P7//wl/AgAABqcCAAAFLTQxNDIBWP3//+j+//8JggIAAAaqAgAAB0NhbGlicmkBVf3//+j+//8JhQIAAAatAgAAATABUv3//+j+//8JiAIAAAawAgAAAjExAU/9///o/v//CYsCAAAGswIAAAdSZWd1bGFyBQI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4AAAABMUdsb2JlU29mdHdhcmUuQXRsYXM0MC5BdGxhc0NvbW1vbi5UeXBlLkRhdGFTb3VyY2UOAAAAK0dsb2JlU29mdHdhcmUuQXRsYXM0MC5BdGxhc0NvbW1vbi5Tb3J0T3JkZXIOAAAAOUdsb2JlU29mdHdhcmUuQXRsYXM0MC5BdGxhc0NvbW1vbi5OdW1iZXJTZXF1ZW5jZUNvbmRpdGlvbg4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AUz9///V/////////wAGtQIAAAZTdHJpbmcGtgIAAAZOdW1iZXIJtwIAAAFI/f//0////wIAAAAFR/3//zlHbG9iZVNvZnR3YXJlLkF0bGFzNDAuQXRsYXNDb21tb24uTnVtYmVyU2VxdWVuY2VDb25kaXRpb24BAAAAB3ZhbHVlX18ACA4AAAABAAAAAAAGugIAABFUYWJsZS5JbnZlbnRUcmFucwkmAAAACSkAAAAK/////wm6AgAACgkmAAAACgoKCSkAAAAJwAIAAAkpAAAAAXsBAAACAQAAAT79///V/////////wAGwwIAAAZTdHJpbmcGxAIAAAlJdGVtIG5hbWUJxQIAAAE6/f//0////wIAAAABOf3//0f9//8BAAAAAAAGyAIAACpUYWJsZS5JbnZlbnRUcmFucy5JdGVtSWR+VGFibGUuSW52ZW50VGFibGUJTgAAAAkpAAAACv////8JyAIAAAoJTgAAAAbNAgAABkl0ZW1JZAbOAgAAC0ludmVudFRyYW5zCgkpAAAACdACAAAJKQAAAAGgAQAAAgEAAAEu/f//1f////////8ABtMCAAAGU3RyaW5nBtQCAAALSXRlbSBudW1iZXIJtwIAAAEq/f//0////wIAAAABKf3//0f9//8BAAAAAAAJugIAAAlcAAAACSkAAAAK/////wm6AgAACglcAAAACgoKCSkAAAAJ3gIAAAkpAAAAAcsBAAACAQAAASD9///V/////////wAG4QIAAAREYXRlBuICAAANUGh5c2ljYWwgZGF0ZQm3AgAAARz9///T////AgAAAAEb/f//R/3//wEAAAAAAAm6AgAACWoAAAAJKQAAAAr/////CboCAAAKCWoAAAAKCgoJKQAAAAnsAgAACSkAAAAB8wEAAAIBAAABEv3//9X/////////AAbvAgAABEVudW0G8AIAAA5SZWNlaXB0IHN0YXR1cwm3AgAAAQ79///T////AAAAAAEN/f//R/3//wEAAAAAAAm6AgAACXgAAAAJKQAAAAr/////CboCAAAKCXgAAAAKCgoJKQAAAAn6AgAACSkAAAABGwIAAAIBAAABBP3//9X/////////AAb9AgAABFJlYWwG/gIAAAhRdWFudGl0eQm3AgAAAQD9///T////AgAAAAH//P//R/3//wEAAAAAAAm6AgAACYYAAAAJKQAAAAr/////CboCAAAKCYYAAAAKCgoJKQAAAAkIAwAACSkAAAABQwIAAAIBAAAB9vz//9X/////////AAYLAwAABERhdGUGDAMAAA5GaW5hbmNpYWwgZGF0ZQkNAwAAAfL8///T////AgAAAAHx/P//R/3//wEAAAAAAAYQAwAAEVRhYmxlLkludmVudFRyYW5zCZQAAAAJKQAAAAr/////CRADAAAKCZQAAAAKCgoJKQAAAAkWAwAACSkAAAABaAIAAAIBAAAB6Pz//9X/////////AAYZAwAABlN0cmluZwYaAwAAEFBoeXNpY2FsIHZvdWNoZXIJGwMAAAHk/P//0////wIAAAAB4/z//0f9//8BAAAAAAAGHgMAABFUYWJsZS5JbnZlbnRUcmFucwmiAAAACSkAAAAK/////wkeAwAACgmiAAAACgoKCSkAAAAJJAMAAAkpAAAABbcCAAAxR2xvYmVTb2Z0d2FyZS5BdGxhczQwLkF0bGFzQ29tbW9uLlR5cGUuRGF0YVNvdXJjZRgAAAADX2lkBV9uYW1lBl9sYWJlbAxfcGFyZW50VGFibGUMX3BhcmVudEZpZWxkC19jaGlsZEZpZWxkBV90eXBlDV9vdXRwdXRGaWVsZHMMX3JhbmdlRmllbGRzBV9ndWlkCV9yZWZlcnNUbxBfb3V0cHV0RmllbGRLZXkwEV9jaGlsZERhdGFTb3VyY2VzBF9rZXkVX3BhcmVudERhdGFTb3VyY2VOYW1lGV9wYXJlbnRGaWVsZERhdGFTb3VyY2VLZXkPX3BhcmVudEZpZWxkS2V5EF9wYXJlbnRGaWVsZE5hbWURX3JlbGF0ZWRGaWVsZE5hbWUGX2luZGV4CV9qb2luTW9kZQpfZmV0Y2hNb2RlB19pZ25vcmULX2F0dHJpYnV0ZXMAAQEBAQEEAwMDAQEDAQEBAQEBAAQEAAMIMEdsb2JlU29mdHdhcmUuQXRsYXM0MC5BdGxhc0NvbW1vbi5EYXRhU291cmNlVHlwZQ4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LU3lzdGVtLkd1aWS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CDRHbG9iZVNvZnR3YXJlLkF0bGFzNDAuQXRsYXNDb21tb24uRGF0YVNvdXJjZUpvaW5Nb2RlDgAAADVHbG9iZVNvZnR3YXJlLkF0bGFzNDAuQXRsYXNDb21tb24uRGF0YVNvdXJjZUZldGNoTW9kZQ4AAAAB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DgAAALEAAAAGJgMAAAtJbnZlbnRUcmFucwYnAwAAFkludmVudG9yeSB0cmFuc2FjdGlvbnMJKQAAAAkpAAAACSkAAAAF1/z//zBHbG9iZVNvZnR3YXJlLkF0bGFzNDAuQXRsYXNDb21tb24uRGF0YVNvdXJjZVR5cGUBAAAAB3ZhbHVlX18ACA4AAAAAAAAACSoDAAAJKwMAAATU/P//C1N5c3RlbS5HdWlkCwAAAAJfYQJfYgJfYwJfZAJfZQJfZgJfZwJfaAJfaQJfagJfawAAAAAAAAAAAAAACAcHAgICAgICAgI/nnUAkKabS6u8okOS7PJFCSkAAAAJKQAAAAkuAwAACboCAAAKCgoKCgEAAAAF0Pz//zRHbG9iZVNvZnR3YXJlLkF0bGFzNDAuQXRsYXNDb21tb24uRGF0YVNvdXJjZUpvaW5Nb2RlAQAAAAd2YWx1ZV9fAAgOAAAAAAAAAAXP/P//NUdsb2JlU29mdHdhcmUuQXRsYXM0MC5BdGxhc0NvbW1vbi5EYXRhU291cmNlRmV0Y2hNb2RlAQAAAAd2YWx1ZV9fAAgOAAAAAAAAAAAJMgMAAAHAAgAAJQAAAF8AAAAJwgAAAAMAAAAJNAMAAAHFAgAAtwIAAP////8GNQMAAAtJbnZlbnRUYWJsZQY2AwAABUl0ZW1zCSkAAAAJKQAAAAkpAAAAAcj8///X/P//AAAAAAk5AwAACToDAAABxfz//9T8//9DfOqvGIWJQYTkB7sF1BUTCSkAAAAJKQAAAAk9AwAACcgCAAAGPwMAAAtJbnZlbnRUcmFucwZAAwAAEVRhYmxlLkludmVudFRyYW5zBkEDAAAYVGFibGUuSW52ZW50VHJhbnMuSXRlbUlkBkIDAAAGSXRlbUlkBkMDAAAGSXRlbUlkAQAAAAG8/P//0Pz//wAAAAABu/z//8/8//8AAAAAAAlGAwAAAdACAAAlAAAARAAAAAnCAAAAAwAAAAlIAwAAAd4CAAAlAAAAXwAAAAnCAAAAAwAAAAlKAwAAAewCAAAlAAAAXwAAAAnCAAAAAwAAAAlMAwAAAfoCAAAlAAAAXwAAAAnCAAAAAwAAAAlOAwAAAQgDAAAlAAAAXwAAAAnCAAAAAwAAAAlQAwAAAQ0DAAC3AgAA/////wZRAwAAC0ludmVudFRyYW5zBlIDAAAWSW52ZW50b3J5IHRyYW5zYWN0aW9ucwkpAAAACSkAAAAJKQAAAAGs/P//1/z//wAAAAAJVQMAAAlWAwAAAan8///U/P//HItcOwAVsEWgPOfShcdObQkpAAAACSkAAAAJWQMAAAkQAwAACgoKCgoBAAAAAaX8///Q/P//AAAAAAGk/P//z/z//wAAAAAACV0DAAABFgMAACUAAAAkAAAACeoAAAADAAAACV8DAAABGwMAALcCAAD/////BmADAAALSW52ZW50VHJhbnMGYQMAABZJbnZlbnRvcnkgdHJhbnNhY3Rpb25zCSkAAAAJKQAAAAkpAAAAAZ38///X/P//AAAAAAlkAwAACWUDAAABmvz//9T8///7b1gMUJgCSpF+7Lj2zzGdCSkAAAAJKQAAAAloAwAACR4DAAAKCgoKCgEAAAABlvz//9D8//8AAAAAAZX8///P/P//AAAAAAAJbAMAAAEkAwAAJQAAAAYAAAAJ7wAAAAMAAAAJbgMAAAQq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lvAwAAEQAAAAlwAwAABCs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wgAAABEAAAAJcgMAAAQu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bwMAAAAAAAAEMg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dAMAAAAAAAAHN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L/P//6P7//wZ2AwAACEhlbHBUZXh0BncDAAA1T3JkZXIgbnVtYmVyLCBwcm9qZWN0IG51bWJlciwgcHJvZHVjdGlvbiBudW1iZXIsIGV0Yy4BiPz//+j+//8GeQMAAAVMYWJlbAm2AgAAAYX8///o/v//BnwDAAAEVHlwZQm1AgAAATkDAAAqAwAAAQAAAAnCAAAAAwAAAAl/AwAABDo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7wAAAAAAAAABPQMAAC4DAAAAAAAACcIAAAAAAAAAAUYDAAAyAwAAAAAAAAmCAwAAAAAAAAdI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38///o/v//CXkDAAAJxAIAAAF6/P//6P7//wl8AwAACcMCAAAHS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3/P//6P7//wl2AwAABosDAAAOSWRlbnRpZnkgaXRlbS4BdPz//+j+//8JeQMAAAnUAgAAAXH8///o/v//CXwDAAAJ0wIAAAd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78///o/v//CXYDAAAGlAMAABxEYXRlIG9mIHBoeXNpY2FsIHRyYW5zYWN0aW9uAWv8///o/v//CXkDAAAJ4gIAAAFo/P//6P7//wl8AwAACeECAAAHT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l/P//6P7//wl2AwAABp0DAAApU3RhdHVzIG9mIHF1YW50aXR5IGluIHJlbGF0aW9uIHRvIHJlY2VpcHQBYvz//+j+//8JeQMAAAnwAgAAAV/8///o/v//CXwDAAAJ7wIAAAdQ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z8///o/v//CXYDAAAGpgMAACRRdWFudGl0eSBhdHRhY2hlZCB0byB0aGUgdHJhbnNhY3Rpb24BWfz//+j+//8JeQMAAAn+AgAAAVb8///o/v//CXwDAAAJ/QIAAAFVAwAAKgMAAAcAAAAJrQMAAAcAAAAJrgMAAAFWAwAAKwMAAAMAAAAJrwMAAAMAAAAJsAMAAARZ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mtAwAAAwAAAAmyAwAAAV0DAAAyAwAAAAAAAAmzAwAAAAAAAAdf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8///o/v//BrUDAAAFTGFiZWwJDAMAAAFJ/P//6P7//wa4AwAABFR5cGUJCwMAAAFkAwAAKgMAAAkAAAAJugMAABEAAAAJuwMAAAFlAwAAKwMAAAMAAAAJ6gAAAAMAAAAJvQMAAARo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m6AwAAAwAAAAm/AwAAAWwDAAAyAwAAAAAAAAnAAwAAAAAAAAdu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/8///o/v//BsIDAAAFTGFiZWwJGgMAAAE8/P//6P7//wbFAwAABFR5cGUJGQMAAAFvAwAADAAAAAdwAw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5/P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bIAwAAGFRhYmxlLkludmVudFRyYW5zLkl0ZW1JZAmgAQAAATb8//85/P//BssDAAAfVGFibGUuSW52ZW50VHJhbnMuSW52ZW50VHJhbnNJZAnMAwAAATP8//85/P//Bs4DAAAbVGFibGUuSW52ZW50VHJhbnMuVHJhbnNUeXBlCc8DAAABMPz//zn8//8G0QMAABxUYWJsZS5JbnZlbnRUcmFucy5UcmFuc1JlZklkCQIBAAABLfz//zn8//8G1AMAAB5UYWJsZS5JbnZlbnRUcmFucy5EYXRlUGh5c2ljYWwJywEAAAEq/P//Ofz//wbXAwAAH1RhYmxlLkludmVudFRyYW5zLkRhdGVGaW5hbmNpYWwJ2AMAAAEn/P//Ofz//wbaAwAAH1RhYmxlLkludmVudFRyYW5zLlN0YXR1c1JlY2VpcHQJ8wEAAAEk/P//Ofz//wbdAwAAHVRhYmxlLkludmVudFRyYW5zLlN0YXR1c0lzc3VlCd4DAAABIfz//zn8//8G4AMAABVUYWJsZS5JbnZlbnRUcmFucy5RdHkJGwIAAAEe/P//Ofz//wbjAwAAIlRhYmxlLkludmVudFRyYW5zLkNvc3RBbW91bnRQb3N0ZWQJ5AMAAAdy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G/z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bmAwAAH1RhYmxlLkludmVudFRyYW5zLkRhdGVGaW5hbmNpYWwJ5wMAAAEY/P//G/z//wbpAwAAHVRhYmxlLkludmVudFRyYW5zLlN0YXR1c0lzc3VlCeoDAAABFfz//xv8//8G7AMAABhUYWJsZS5JbnZlbnRUcmFucy5JdGVtSWQJ7QMAAAES/P//G/z//wbvAwAAH1RhYmxlLkludmVudFRyYW5zLkludmVudFRyYW5zSWQJ8AMAAAEP/P//G/z//wbyAwAAHFRhYmxlLkludmVudFRyYW5zLlRyYW5zUmVmSWQJ8wMAAAEM/P//G/z//wb1AwAAHlRhYmxlLkludmVudFRyYW5zLkRhdGVQaHlzaWNhbAn2AwAAAQn8//8b/P//BvgDAAAfVGFibGUuSW52ZW50VHJhbnMuU3RhdHVzUmVjZWlwdAn5AwAAAQb8//8b/P//BvsDAAAbVGFibGUuSW52ZW50VHJhbnMuVHJhbnNUeXBlCfwDAAAEdAM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B38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QP8//85/P//Bv4DAAAzVGFibGUuSW52ZW50VHJhbnMuSXRlbUlkflRhYmxlLkludmVudFRhYmxlLkl0ZW1OYW1lCXsBAAABggMAAHQDAAABrQMAAAwAAAAHrgM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APz//zn8//8GAQQAABxUYWJsZS5JbnZlbnRUcmFucy5UcmFuc1JlZklkCQIBAAAB/fv//zn8//8GBAQAABhUYWJsZS5JbnZlbnRUcmFucy5JdGVtSWQJoAEAAAH6+///Ofz//wYHBAAAHlRhYmxlLkludmVudFRyYW5zLkRhdGVQaHlzaWNhbAnLAQAAAff7//85/P//BgoEAAAfVGFibGUuSW52ZW50VHJhbnMuU3RhdHVzUmVjZWlwdAnzAQAAAfT7//85/P//Bg0EAAAVVGFibGUuSW52ZW50VHJhbnMuUXR5CRsCAAAB8fv//zn8//8GEAQAACRUYWJsZS5JbnZlbnRUcmFucy5Db3N0QW1vdW50UGh5c2ljYWwJEQQAAAHu+///Ofz//wYTBAAAH1RhYmxlLkludmVudFRyYW5zLkRhdGVGaW5hbmNpYWwJQwIAAAGvAwAADAAAAAew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6/v//xv8//8GFgQAABtUYWJsZS5JbnZlbnRUcmFucy5UcmFuc1R5cGUJFwQAAAHo+///G/z//wYZBAAAH1RhYmxlLkludmVudFRyYW5zLkRhdGVGaW5hbmNpYWwJGgQAAAHl+///G/z//wYcBAAAHlRhYmxlLkludmVudFRyYW5zLkRhdGVQaHlzaWNhbAkdBAAAB7I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OL7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cgCAAAJxQIAAAGzAwAAdAMAAAG6AwAADAAAAAe7Aw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f+///Ofz//wYiBAAAHFRhYmxlLkludmVudFRyYW5zLlRyYW5zUmVmSWQJAgEAAAHc+///Ofz//wYlBAAAGFRhYmxlLkludmVudFRyYW5zLkl0ZW1JZAmgAQAAAdn7//85/P//BigEAAAeVGFibGUuSW52ZW50VHJhbnMuRGF0ZVBoeXNpY2FsCcsBAAAB1vv//zn8//8GKwQAAB9UYWJsZS5JbnZlbnRUcmFucy5TdGF0dXNSZWNlaXB0CfMBAAAB0/v//zn8//8GLgQAABVUYWJsZS5JbnZlbnRUcmFucy5RdHkJGwIAAAHQ+///Ofz//wYxBAAAH1RhYmxlLkludmVudFRyYW5zLkRhdGVGaW5hbmNpYWwJQwIAAAHN+///Ofz//wY0BAAAIVRhYmxlLkludmVudFRyYW5zLlZvdWNoZXJQaHlzaWNhbAloAgAAB70D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K+///G/z//wY3BAAAG1RhYmxlLkludmVudFRyYW5zLlRyYW5zVHlwZQkXBAAAAcf7//8b/P//BjoEAAAfVGFibGUuSW52ZW50VHJhbnMuRGF0ZUZpbmFuY2lhbAkaBAAAAcT7//8b/P//Bj0EAAAeVGFibGUuSW52ZW50VHJhbnMuRGF0ZVBoeXNpY2FsCR0EAAAHvwM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wfv//+L7//8JyAIAAAnFAgAAAcADAAB0AwAAAcwDAAACAQAAAb77///V/////////wAGQwQAAAZTdHJpbmcGRAQAAAZMb3QgSUQJtwIAAAG6+///0////wIAAAABufv//0f9//8BAAAAAAAJugIAAAZJBAAADUludmVudFRyYW5zSWQJKQAAAAr/////CboCAAAKCUkEAAAKCgoJKQAAAAlOBAAACSkAAAABzwMAAAIBAAABsPv//9X/////////AAZRBAAABEVudW0GUgQAAAlSZWZlcmVuY2UJtwIAAAGs+///0////wIAAAABq/v//0f9//8BAAAAAAAJugIAAAZXBAAACVRyYW5zVHlwZQkpAAAACv////8JugIAAAoJVwQAAAoKCgkpAAAACVwEAAAJKQAAAAHYAwAAAgEAAAGi+///1f////////8ABl8EAAAERGF0ZQZgBAAADkZpbmFuY2lhbCBkYXRlCbcCAAABnvv//9P///8CAAAAAZ37//9H/f//AQAAAAAACboCAAAGZQQAAA1EYXRlRmluYW5jaWFsCSkAAAAK/////wm6AgAACgllBAAACgoKCSkAAAAJagQAAAkpAAAAAd4DAAACAQAAAZT7///V/////////wAGbQQAAARFbnVtBm4EAAAMSXNzdWUgc3RhdHVzCbcCAAABkPv//9P///8CAAAAAY/7//9H/f//AQAAAAAACboCAAAGcwQAAAtTdGF0dXNJc3N1ZQkpAAAACv////8JugIAAAoJcwQAAAoKCgkpAAAACXgEAAAJKQAAAAHkAwAAAgEAAAGG+///1f////////8ABnsEAAAEUmVhbAZ8BAAAFUZpbmFuY2lhbCBjb3N0IGFtb3VudAm3AgAAAYL7///T////AgAAAAGB+///R/3//wEAAAAAAAm6AgAABoEEAAAQQ29zdEFtb3VudFBvc3RlZAkpAAAACv////8JugIAAAoJgQQAAAoKCgkpAAAACYYEAAAJKQAAAAXnAw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JugIAAAaJBAAADURhdGVGaW5hbmNpYWwJKQAAAAkpAAAA/////wm6AgAACgmJBAAACgoKCSkAAAAJjgQAAAkpAAAAAeoDAADnAwAACboCAAAGkQQAAAtTdGF0dXNJc3N1ZQkpAAAACSkAAAD/////CboCAAAKCZEEAAAKCgoJKQAAAAmWBAAACSkAAAAB7QMAAOcDAAAJugIAAAaZBAAABkl0ZW1JZAkpAAAACSkAAAD/////CboCAAAKCZkEAAAKCgoJKQAAAAmeBAAACSkAAAAB8AMAAOcDAAAJugIAAAahBAAADUludmVudFRyYW5zSWQJKQAAAAkpAAAA/////wm6AgAACgmhBAAACgoKCSkAAAAJpgQAAAkpAAAAAfMDAADnAwAACboCAAAGqQQAAApUcmFuc1JlZklkCSkAAAAJKQAAAP////8JugIAAAoJqQQAAAoKCgkpAAAACa4EAAAJKQAAAAH2AwAA5wMAAAm6AgAABrEEAAAMRGF0ZVBoeXNpY2FsCSkAAAAJKQAAAP////8JugIAAAoJsQQAAAoKCgkpAAAACbYEAAAJKQAAAAH5AwAA5wMAAAm6AgAABrkEAAANU3RhdHVzUmVjZWlwdAkpAAAACSkAAAD/////CboCAAAKCbkEAAAKCgoJKQAAAAm+BAAACSkAAAAB/AMAAOcDAAAJugIAAAn6AAAACSkAAAAJ+wAAAP////8JugIAAAbFBAAAC0ludmVudFRyYW5zCfoAAAAKCgoJKQAAAAnIBAAACSkAAAABEQQAAAIBAAABNvv//9X/////////AAbLBAAABFJlYWwGzAQAABRQaHlzaWNhbCBjb3N0IGFtb3VudAnNBAAAATL7///T////AgAAAAEx+///R/3//wEAAAAAAAbQBAAAEVRhYmxlLkludmVudFRyYW5zBtEEAAASQ29zdEFtb3VudFBoeXNpY2FsCSkAAAAK/////wnQBAAACgnRBAAACgoKCSkAAAAJ1gQAAAkpAAAAARcEAADnAwAABtgEAAARVGFibGUuSW52ZW50VHJhbnMJ+gAAAAkpAAAACfsAAAD/////CdgEAAAKCfoAAAAKCgoJKQAAAAnfBAAACSkAAAABGgQAAOcDAAAJ2AQAAAn9AAAACSkAAAAJ/gAAAP////8J2AQAAAoJ/QAAAAoKCgkpAAAACegEAAAJKQAAAAEdBAAA5wMAAAnYBAAACQABAAAJKQAAAAkBAQAA/////wnYBAAACgkAAQAACgoKCSkAAAAJ8QQAAAkpAAAAAU4EAAAlAAAADwAAAAnCAAAAAwAAAAn0BAAAAVwEAAAlAAAAFQAAAAnCAAAAAwAAAAn2BAAAAWoEAAAlAAAADwAAAAnCAAAAAwAAAAn4BAAAAXgEAAAlAAAAGwAAAAnCAAAAAwAAAAn6BAAAAYYEAAAlAAAADwAAAAnCAAAAAwAAAAn8BAAAAY4EAAAlAAAAAgAAAAnCAAAAAwAAAAn+BAAAAZYEAAAlAAAAAgAAAAnCAAAAAwAAAAkABQAAAZ4EAAAlAAAAAgAAAAnCAAAAAwAAAAkCBQAAAaYEAAAlAAAAAgAAAAnCAAAAAwAAAAkEBQAAAa4EAAAlAAAAAgAAAAnCAAAAAwAAAAkGBQAAAbYEAAAlAAAAAgAAAAnCAAAAAwAAAAkIBQAAAb4EAAAlAAAAAgAAAAnCAAAAAwAAAAkKBQAAAcgEAAAlAAAACAAAAAnCAAAAAwAAAAkMBQAAAc0EAAC3AgAA/////wYNBQAAC0ludmVudFRyYW5zBg4FAAAWSW52ZW50b3J5IHRyYW5zYWN0aW9ucwkpAAAACSkAAAAJKQAAAAHw+v//1/z//wAAAAAJEQUAAAkSBQAAAe36///U/P//7traxp7Zmkm9QP7l9efFEQkpAAAACSkAAAAJFQUAAAnQBAAACgoKCgoBAAAAAen6///Q/P//AAAAAAHo+v//z/z//wAAAAAACRkFAAAB1gQAACUAAABKAAAACcIAAAADAAAACRsFAAAB3wQAACUAAAA6AAAACRwFAAADAAAACR0FAAAB6AQAACUAAAA8AAAACRwFAAADAAAACR8FAAAB8QQAACUAAAA+AAAACRwFAAADAAAACSEFAAAH9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e+v//6P7//wl2AwAABiQFAABSU3VtbWFyeSBudW1iZXIvTG90IElEIGZvciB0cmFuc2FjdGlvbnMgYXR0YWNoZWQgdG8gdGhlIHNhbWUgaW52ZW50b3J5IHRyYW5zYWN0aW9uLgHb+v//6P7//wl5AwAACUQEAAAB2Pr//+j+//8JfAMAAAlDBAAAB/Y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fr//+j+//8JdgMAAAYtBQAAMlNwZWNpZnkgdGhlIG1vZHVsZSB0aGF0IGdlbmVyYXRlZCB0aGUgdHJhbnNhY3Rpb24uAdL6///o/v//CXkDAAAJUgQAAAHP+v//6P7//wl8AwAACVEEAAAH+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M+v//6P7//wl2AwAABjYFAAAdRGF0ZSBvZiBmaW5hbmNpYWwgdHJhbnNhY3Rpb24Byfr//+j+//8JeQMAAAlgBAAAAcb6///o/v//CXwDAAAJXwQAAAf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P6///o/v//CXYDAAAGPwUAAClTdGF0dXMgZm9yIHF1YW50aXR5IGluIHJlbGF0aW9uIHRvIGlzc3VlcwHA+v//6P7//wl5AwAACW4EAAABvfr//+j+//8JfAMAAAltBAAAB/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vr//+j+//8JdgMAAAZIBQAANUludmVudG9yeSB2YWx1ZSBmb3IgdGhlIGZpbmFuY2lhbGx5IHVwZGF0ZWQgcXVhbnRpdHkuAbf6///o/v//CXkDAAAJfAQAAAG0+v//6P7//wl8AwAACXsEAAAH/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+v//6P7//wl8AwAABlEFAAAERGF0ZQGu+v//6P7//wl5AwAABlQFAAAORmluYW5jaWFsIGRhdGUHA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+v//6P7//wl8AwAABlcFAAAERW51bQGo+v//6P7//wl5AwAABloFAAAMSXNzdWUgc3RhdHVzBwI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fr//+j+//8JfAMAAAZdBQAABlN0cmluZwGi+v//6P7//wl5AwAABmAFAAALSXRlbSBudW1iZXIHB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+v//6P7//wl8AwAABmMFAAAGU3RyaW5nAZz6///o/v//CXkDAAAGZgUAAAZMb3QgSUQHB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Z+v//6P7//wl8AwAABmkFAAAGU3RyaW5nAZb6///o/v//CXkDAAAGbAUAAAZOdW1iZXIHC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+v//6P7//wl8AwAABm8FAAAERGF0ZQGQ+v//6P7//wl5AwAABnIFAAANUGh5c2ljYWwgZGF0ZQcK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36///o/v//CXwDAAAGdQUAAARFbnVtAYr6///o/v//CXkDAAAGeAUAAA5SZWNlaXB0IHN0YXR1cwc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f6///o/v//CXwDAAAGewUAAARFbnVtAYT6///o/v//CXkDAAAGfgUAAAlSZWZlcmVuY2UBEQUAACoDAAAOAAAACX8FAAARAAAACYAFAAABEgUAACsDAAACAAAACcIAAAADAAAACYIFAAABFQUAAC4DAAAAAAAACX8FAAAAAAAAARkFAAAyAwAAAAAAAAmEBQAAAAAAAAcb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v6///o/v//CXkDAAAJzAQAAAF4+v//6P7//wl8AwAACcsEAAABHAUAAAwAAAAHHQ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1+v//6P7//waMBQAABFR5cGUGjQUAAARFbnVtAXL6///o/v//Bo8FAAAFTGFiZWwGkAUAAAlSZWZlcmVuY2UHH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v+v//6P7//wmMBQAACQsDAAABbPr//+j+//8JjwUAAAkMAwAAAWn6///o/v//BpgFAAAIUmVmZXJzVG8GmQUAAAw9RXhjbHVkZURhdGUHI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m+v//6P7//wmMBQAACeECAAABY/r//+j+//8JjwUAAAniAgAAAWD6///o/v//BqEFAAAIUmVmZXJzVG8GogUAAAs9RGF0ZVBlcmlvZAF/BQAADAAAAAeABQ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d+v//Ofz//wakBQAAGFRhYmxlLkludmVudFRyYW5zLkl0ZW1JZAmgAQAAAVr6//85/P//BqcFAAAbVGFibGUuSW52ZW50VHJhbnMuVHJhbnNUeXBlCc8DAAABV/r//zn8//8GqgUAABxUYWJsZS5JbnZlbnRUcmFucy5UcmFuc1JlZklkCQIBAAABVPr//zn8//8GrQUAAB5UYWJsZS5JbnZlbnRUcmFucy5EYXRlUGh5c2ljYWwJywEAAAFR+v//Ofz//wawBQAAH1RhYmxlLkludmVudFRyYW5zLlN0YXR1c1JlY2VpcHQJ8wEAAAFO+v//Ofz//wazBQAAHVRhYmxlLkludmVudFRyYW5zLlN0YXR1c0lzc3VlCd4DAAABS/r//zn8//8GtgUAABVUYWJsZS5JbnZlbnRUcmFucy5RdHkJGwIAAAFI+v//Ofz//wa5BQAAJFRhYmxlLkludmVudFRyYW5zLkNvc3RBbW91bnRQaHlzaWNhbAkRBAAAB4IF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F+v//G/z//wa8BQAAG1RhYmxlLkludmVudFRyYW5zLlRyYW5zVHlwZQm9BQAAAUL6//8b/P//Br8FAAAfVGFibGUuSW52ZW50VHJhbnMuRGF0ZUZpbmFuY2lhbAnABQAAAYQFAAB0AwAAAb0FAADnAwAABsEFAAARVGFibGUuSW52ZW50VHJhbnMJ+gAAAAkpAAAACfsAAAD/////CcEFAAAKCfoAAAAKCgoJKQAAAAnIBQAACSkAAAABwAUAAOcDAAAJwQUAAAn9AAAACSkAAAAGzQUAAAIiIv////8JwQUAAAoJ/QAAAAoKCgkpAAAACdEFAAAJKQAAAAHIBQAAJQAAACAAAAAJwgAAAAMAAAAJ1AUAAAHRBQAAJQAAACAAAAAJwgAAAAMAAAAJ1gUAAAfU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n6///o/v//CXwDAAAG2QUAAARFbnVtASb6///o/v//CXkDAAAG3AUAAAlSZWZlcmVuY2UH1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j+v//6P7//wl8AwAABt8FAAAERGF0ZQEg+v//6P7//wl5AwAABuIFAAAORmluYW5jaWFsIGRhdGUL</Report>
</Atlas>
</file>

<file path=customXml/item11.xml><?xml version="1.0" encoding="utf-8"?>
<Atlas>
  <Query type="ReportList" id="6a37d258-0052-4d1c-a852-78a00b67233f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HAAAAB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Q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g4Au6lL9U9IpVYbmN4mrhc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k4AAAAChEVAAAABAAAAAY5AAAADUF0bGFzUmVwb3J0Xzc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b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T////G////Bj0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w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XA////Pkdsb2JlU29mdHdhcmUuQXRsYXM0MC5BdGxhc0NvbW1vbi5UeXBlLkF0bGFzUXVlcnlBdHRyaWJ1dGVOYW1lAQAAAAd2YWx1ZV9fAAgCAAAAAgAAAAZBAAAAJDZhMzdkMjU4LTAwNTItNGQxYy1hODUyLTc4YTAwYjY3MjMzZgG+////wf///wG9////wP///wAAAAAGRAAAAARUcnVlAbv////B////Abr////A////CwAAAAZHAAAAHU9wZW4gcHJvZHVjdGlvbiBvcmRlciBkZXRhaWxzAbj////B////Abf////A////GwAAAAlEAAAAAbX////B////AbT////A////BgAAAAZNAAAABUZhbHNlAbL////B////AbH////A////HAAAAAlEAAAAAa/////B////Aa7////A////HQAAAAlNAAAAAaz////B////Aav////A////KgAAAAlEAAAAAan////B////Aaj////A////AQAAAAZZAAAAAzM2NAGm////wf///wGl////wP///ycAAAAGXAAAAAs9RGF0YUFyZWFJZAGj////wf///wGi////wP///wkAAAAKAaH////B////AaD////A////GQAAAAZhAAAAD0NlbGxzVmVydGljYWxseQGe////wf///wGd////wP///ygAAAAGZAAAAAE3AZv////B////AZr////A////KwAAAAZn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Y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kAAAALSW52ZW50VHJhbnMBAAAAAZb///+Y////Bms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GAAAACWwAAAAHAAAACW0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vAAAAASUAAAAEAAAAAQAAAAlsAAAAAwAAAAlx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IAAAAAAAAAByoAAAAAAQAAAAAAAAAELUdsb2JlU29mdHdhcmUuQXRsYXM0MC5BdGxhc0NvbW1vbi5UeXBlLkNvbHVtbgIAAAABMQAAAA4AAAD/////BnMAAAALSW52ZW50VGFibGUGdAAAAAVJdGVtcwkIAAAACQgAAAAJCAAAAAGK////4P///wAAAAAJdwAAAAl4AAAAAYf////d////nEW84gp6YU2I1vvOSZ13eQkIAAAACQgAAAAJewAAAAkwAAAABn0AAAALSW52ZW50VHJhbnMGfgAAABFUYWJsZS5JbnZlbnRUcmFucwZ/AAAAGFRhYmxlLkludmVudFRyYW5zLkl0ZW1JZAaAAAAABkl0ZW1JZAaBAAAABkl0ZW1JZAEAAAABfv///9n///8AAAAAAX3////Y////AAAAAAAJhA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FAAAACYYAAAAJhwAAAAaIAAAAClRyYW5zUmVmSWQGiQAAAAtQcm9kIG51bWJlcgaKAAAABlN0cmluZwkIAAAABowAAAAkMGFlN2IzOTItZDhiMi00MzE2LTk0NmYtNDAxMDY2NjYyN2ZmBXP///8tR2xvYmVTb2Z0d2FyZS5BdGxhczQwLkF0bGFzQ29tbW9uLkFnZ3JlZ2F0aW9uAQAAAAd2YWx1ZV9fAAgCAAAA/////wAAAAAFcv///yxHbG9iZVNvZnR3YXJlLkF0bGFzNDAuQXRsYXNDb21tb24uQ29sdW1uVHlwZQEAAAAHdmFsdWVfXwAIAgAAAAAAAAAFcf///ytHbG9iZVNvZnR3YXJlLkF0bGFzNDAuQXRsYXNDb21tb24uU29ydE9yZGVyAQAAAAd2YWx1ZV9fAAgCAAAAAAAAAAAAAAAABXD///9AR2xvYmVTb2Z0d2FyZS5BdGxhczQwLkF0bGFzQ29tbW9uLlR5cGUuQ29sdW1uK0Nyb3NzVGFiQ29sdW1uVHlwZQEAAAAHdmFsdWVfXwAIAgAAAAAAAAAKAQAAAAAAAAAAAAAAAAAGkQAAACRkNGYyNmYwYS00Y2YyLTQzMDEtOWY5OC1jMDgwMzIyNTAwZGQGkgAAABxUYWJsZS5JbnZlbnRUcmFucy5UcmFuc1JlZklkCgoKCgEzAAAAMgAAAAmTAAAACZQAAAAJlQAAAAaWAAAABkl0ZW1JZAaXAAAAC0l0ZW0gbnVtYmVyBpgAAAAGU3RyaW5nCQgAAAAGmgAAACQ5ZTY4MWM3Yi04ZTE2LTRlNjktOTE1Yy05OGY0ZjUyYjAxNmUBZf///3P/////////AQAAAAFk////cv///wAAAAABY////3H///8CAAAAAAAAAAABYv///3D///8AAAAACgEAAAAAAAAAAAEAAAAABp8AAAAkZWU4ODY2MTQtYzgyNy00YjIzLTk2ODMtNTBhYTExYmI5Y2QxBqAAAAAYVGFibGUuSW52ZW50VHJhbnMuSXRlbUlkCgoKCgE0AAAAMgAAAAmhAAAACaIAAAAJowAAAAakAAAACEl0ZW1OYW1lBqUAAAAJSXRlbSBuYW1lBqYAAAAGU3RyaW5nCQgAAAAGqAAAACQ3MjAwYTliYS04Y2IxLTRlZTMtOWEzOS01NDgzZWJjMGVlZTIBV////3P/////////AgAAAAFW////cv///wAAAAABVf///3H///8CAAAAAAAAAAABVP///3D///8AAAAACgEAAAAAAAAAAAIAAAAABq0AAAAkYjlmOWY2OTctNDk4ZC00NjZmLWI2NjctNTY5N2ZjYzY4ZjM2Bq4AAAAzVGFibGUuSW52ZW50VHJhbnMuSXRlbUlkflRhYmxlLkludmVudFRhYmxlLkl0ZW1OYW1lCgoKCgE1AAAAMgAAAAmvAAAACbAAAAAJsQAAAAayAAAACVRyYW5zVHlwZQazAAAACVJlZmVyZW5jZQa0AAAABEVudW0JCAAAAAa2AAAAJDFhNmVkMGY4LThiZDMtNDYyZS1hNDlmLTEyZGJiMTlmNjI2OQFJ////c/////////8DAAAAAUj///9y////AAAAAAFH////cf///wAAAAAAAAAAAAFG////cP///wAAAAAKAQAAAAAAAAAAAwAAAAAGuwAAACRhMzU1MWFlOC0zOTBiLTQ2ODgtYTc2MC00N2RhMDM3ODVjMTQGvAAAABtUYWJsZS5JbnZlbnRUcmFucy5UcmFuc1R5cGUKCgoKATYAAAAyAAAACb0AAAAJvgAAAAm/AAAABsAAAAADUXR5BsEAAAAIUXVhbnRpdHkGwgAAAARSZWFsCQgAAAAGxAAAACRlYTQ0NGRiMS0xMDhlLTRkY2EtYWU2OC00Nzc2YzMwYWY4NGIBO////3P///8BAAAABAAAAAE6////cv///wAAAAABOf///3H///8CAAAAAAAAAAABOP///3D///8AAAAACgEAAAAAAAAAAAQAAAAABskAAAAkOTY1MDdiMDktYjQ0Yi00YmI2LTgyZjktZjVhNWNjOGY1MmJjBsoAAAAVVGFibGUuSW52ZW50VHJhbnMuUXR5CgoKCgE3AAAAMgAAAAnLAAAACcwAAAAJzQAAAAbOAAAADURhdGVGaW5hbmNpYWwGzwAAAA5GaW5hbmNpYWwgZGF0ZQbQAAAABERhdGUJCAAAAAbSAAAAJDkwYWZkNWVjLTI1YmEtNDhlZC1hODdmLTEyZjYyZGZhYzg4OAEt////c/////////8FAAAAASz///9y////AAAAAAEr////cf///wIAAAAAAAAAAAEq////cP///wAAAAAKAQAAAAAAAAAABQAAAAAG1wAAACQwNDk2N2FmNi01Y2UwLTQ0OTItOTc0Zi1mZDZhMTM0NjEzNWUG2AAAAB9UYWJsZS5JbnZlbnRUcmFucy5EYXRlRmluYW5jaWFsCgoKCgE4AAAAMgAAAAnZAAAACdoAAAAJ2wAAAAbcAAAADERhdGVQaHlzaWNhbAbdAAAADVBoeXNpY2FsIGRhdGUG3gAAAAREYXRlCQgAAAAG4AAAACRiMjEzZjM4OC03YmY0LTRiYzAtOGNmZS1hZWMyOWUzYjA1ZTEBH////3P/////////BgAAAAEe////cv///wAAAAABHf///3H///8CAAAAAAAAAAABHP///3D///8AAAAACgEAAAAAAAAAAAYAAAAABuUAAAAkOTc0YTRkYTktYmIzYy00MDkyLTkyNmUtODliMWZlNjNiM2E2BuYAAAAeVGFibGUuSW52ZW50VHJhbnMuRGF0ZVBoeXNpY2FsCgoKCgFsAAAAEgAAAAdtA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Z/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boAAAAHFRhYmxlLkludmVudFRyYW5zLlRyYW5zUmVmSWQJ6QAAAAEW////Gf///wbrAAAAGFRhYmxlLkludmVudFRyYW5zLkl0ZW1JZAnsAAAAARP///8Z////Bu4AAAAbVGFibGUuSW52ZW50VHJhbnMuVHJhbnNUeXBlCe8AAAABEP///xn///8G8QAAABVUYWJsZS5JbnZlbnRUcmFucy5RdHkJ8gAAAAEN////Gf///wb0AAAAH1RhYmxlLkludmVudFRyYW5zLkRhdGVGaW5hbmNpYWwJ9QAAAAEK////Gf///wb3AAAAHlRhYmxlLkludmVudFRyYW5zLkRhdGVQaHlzaWNhbAn4AAAAB28A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H/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CAAAABvoAAAAfVGFibGUuSW52ZW50VHJhbnMuRGF0ZUZpbmFuY2lhbAn7AAAAAQT///8H////Bv0AAAAeVGFibGUuSW52ZW50VHJhbnMuRGF0ZVBoeXNpY2FsCf4AAAABAf///wf///8GAAEAABtUYWJsZS5JbnZlbnRUcmFucy5UcmFuc1R5cGUJAQEAAAdxA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+/v//1P///wkwAAAACTEAAAAEcgA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AXcAAAAhAAAAAQAAAAkFAQAAAwAAAAkGAQAABHg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EgAAAAAAAAAEew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UBAAAAAAAAAYQAAAApAAAAAAAAAAkJAQAAAAAAAASF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kKAQAAAQAAAAEAAAAEhg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12aAAAACQsBAAAHAAAACQwBAAAEh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QUBAAAHAAAACQ4BAAABkwAAAIUAAAAJDwEAAAEAAAABAAAAAZQAAACGAAAAmAAAAAkLAQAABwAAAAkRAQAABJ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kFAQAABwAAAAkTAQAAAaEAAACFAAAACRQBAAABAAAAAQAAAAGiAAAAhgAAAJYAAAAJCwEAAAcAAAAJFgEAAASj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MAAAAJBQEAAAcAAAAJGAEAAAGvAAAAhQAAAAkZAQAAAQAAAAEAAAABsAAAAIYAAACXAAAACQsBAAAHAAAACRsBAAAEs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QUBAAAHAAAACR0BAAABvQAAAIUAAAAJHgEAAAEAAAABAAAAAb4AAACGAAAAlwAAAAkLAQAABwAAAAkgAQAABL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kFAQAABwAAAAkiAQAAAcsAAACFAAAACSMBAAABAAAAAQAAAAHMAAAAhgAAAGUAAAAJJAEAAAcAAAAJJQEAAAT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IAAAAJEgAAAAcAAAAJJwEAAAHZAAAAhQAAAAkoAQAAAQAAAAEAAAAB2gAAAIYAAABlAAAACSQBAAAHAAAACSoBAAAE2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iAAAACRIAAAAHAAAACSwBAAAF6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AgAAAAExR2xvYmVTb2Z0d2FyZS5BdGxhczQwLkF0bGFzQ29tbW9uLlR5cGUuRGF0YVNvdXJjZQIAAAArR2xvYmVTb2Z0d2FyZS5BdGxhczQwLkF0bGFzQ29tbW9uLlNvcnRPcmRlcgIAAAA5R2xvYmVTb2Z0d2FyZS5BdGxhczQwLkF0bGFzQ29tbW9uLk51bWJlclNlcXVlbmNlQ29uZGl0aW9uA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B0/7//3P/////////AAYuAQAABlN0cmluZwYvAQAABk51bWJlcgkwAQAAAc/+//9x////AAAAAAXO/v//OUdsb2JlU29mdHdhcmUuQXRsYXM0MC5BdGxhc0NvbW1vbi5OdW1iZXJTZXF1ZW5jZUNvbmRpdGlvbgEAAAAHdmFsdWVfXwAIAgAAAAEAAAAAAAYzAQAAEVRhYmxlLkludmVudFRyYW5zCYgAAAAJCAAAAAr/////CTMBAAAKCYgAAAAKCgoJCAAAAAk5AQAACQgAAAAB7AAAAOkAAAABxf7//3P/////////AAY8AQAABlN0cmluZwY9AQAAC0l0ZW0gbnVtYmVyCTABAAABwf7//3H///8CAAAAAcD+///O/v//AQAAAAAACTMBAAAJlgAAAAkIAAAACv////8JMwEAAAoJlgAAAAoKCgkIAAAACUcBAAAJCAAAAAHvAAAA6QAAAAG3/v//c/////////8ABkoBAAAERW51bQZLAQAACVJlZmVyZW5jZQkwAQAAAbP+//9x////AAAAAAGy/v//zv7//wEAAAAAAAkzAQAACbIAAAAJCAAAAAr/////CTMBAAAKCbIAAAAKCgoJCAAAAAlVAQAACQgAAAAB8gAAAOkAAAABqf7//3P/////////AAZYAQAABFJlYWwGWQEAAAhRdWFudGl0eQkwAQAAAaX+//9x////AgAAAAGk/v//zv7//wEAAAAAAAkzAQAACcAAAAAJCAAAAAr/////CTMBAAAKCcAAAAAKCgoJCAAAAAljAQAACQgAAAAB9QAAAOkAAAABm/7//3P/////////AAZmAQAABERhdGUGZwEAAA5GaW5hbmNpYWwgZGF0ZQloAQAAAZf+//9x////AgAAAAGW/v//zv7//wEAAAAAAAZrAQAAEVRhYmxlLkludmVudFRyYW5zCc4AAAAJCAAAAAr/////CWsBAAAKCc4AAAAKCgoJCAAAAAlxAQAACQgAAAAB+AAAAOkAAAABjf7//3P/////////AAZ0AQAABERhdGUGdQEAAA1QaHlzaWNhbCBkYXRlCWgBAAABif7//3H///8CAAAAAYj+///O/v//AQAAAAAACWsBAAAJ3AAAAAkIAAAACv////8JawEAAAoJ3AAAAAoKCgkIAAAACX8BAAAJCAAAAAX7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JMwEAAAaCAQAADURhdGVGaW5hbmNpYWwJCAAAAAaEAQAAHDA2LjI5LjIwMTcgLi4gMTIuMzEuMjA5OSwgIiL/////CTMBAAAKCYIBAAAKCgoJCAAAAAmIAQAACQgAAAAB/gAAAPsAAAAJMwEAAAaLAQAADERhdGVQaHlzaWNhbAkIAAAABo0BAAAcMDYuMjkuMjAxNyAuLiAxMi4zMS4yMDk5LCAiIv////8JMwEAAAoJiwEAAAoKCgkIAAAACZEBAAAJCAAAAAEBAQAA+wAAAAkzAQAABpQBAAAJVHJhbnNUeXBlCQgAAAAGlgEAABNQcm9kdWN0aW9uLFByb2RMaW5l/////wkzAQAABpgBAAALSW52ZW50VHJhbnMJlAEAAAoKCgkIAAAACZsBAAAJCAAAAAEFAQAAEgAAAAcGAQ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j/v//Gf///waeAQAAM1RhYmxlLkludmVudFRyYW5zLkl0ZW1JZH5UYWJsZS5JbnZlbnRUYWJsZS5JdGVtTmFtZQmfAQAAAQkBAAByAAAABwoBAAAAAQAAAAQAAAAEN0dsb2JlU29mdHdhcmUuQXRsYXM0MC5BdGxhc0NvbW1vbi5UeXBlLkZpZWxkT3V0cHV0RmllbGQCAAAACekAAAANAwQLAQ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cM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X/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AgAAAAVe/v//Mkdsb2JlU29mdHdhcmUuQXRsYXM0MC5BdGxhc0NvbW1vbi5Db2x1bW5BdHRyaWJ1dGVzAQAAAAd2YWx1ZV9fAAgCAAAAEAAAAAajAQAABE5vbmUBXP7//1/+//8BW/7//17+//8kAAAACYkAAAABWf7//1/+//8BWP7//17+//8JAAAACQgAAAABVv7//1/+//8BVf7//17+//8LAAAABqwBAAABMAFT/v//X/7//wFS/v//Xv7//wQAAAAGrwEAAAdHZW5lcmFsAVD+//9f/v//AU/+//9e/v//AgAAAAayAQAAATEBTf7//1/+//8BTP7//17+//8AAAAABrUBAAAFNDkuODY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RK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rcBAAAIRm9udEJvbGQGuAEAAAVGYWxzZQFH/v//Sv7//wa6AQAACkZvbnRJdGFsaWMJuAEAAAFE/v//Sv7//wa9AQAADUZvbnRVbmRlcmxpbmUGvgEAAAUtNDE0MgFB/v//Sv7//wbAAQAACEZvbnROYW1lBsEBAAAHQ2FsaWJyaQE+/v//Sv7//wbDAQAACUZvbnRDb2xvcgbEAQAAATABO/7//0r+//8GxgEAAAhGb250U2l6ZQbHAQAAAjExATj+//9K/v//BskBAAAJRm9udFN0eWxlBsoBAAAHUmVndWxhcgcPAQAAAAEAAAAEAAAABDdHbG9iZVNvZnR3YXJlLkF0bGFzNDAuQXRsYXNDb21tb24uVHlwZS5GaWVsZE91dHB1dEZpZWxkAgAAAAnsAAAADQMHEQE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T+//9f/v//ATP+//9e/v//BgAAAAbOAQAABVRvdGFsATH+//9f/v//ATD+//9e/v//EAAAAAmjAQAAAS7+//9f/v//AS3+//9e/v//CQAAAAkIAAAAASv+//9f/v//ASr+//9e/v//CwAAAAbXAQAAATEBKP7//1/+//8BJ/7//17+//8EAAAABtoBAAAHR2VuZXJhbAEl/v//X/7//wEk/v//Xv7//wIAAAAG3QEAAAExASL+//9f/v//ASH+//9e/v//AAAAAAbgAQAABTE0LjE0BxM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/7//0r+//8JtwEAAAm4AQAAARz+//9K/v//CboBAAAJuAEAAAEZ/v//Sv7//wm9AQAABukBAAAFLTQxNDIBFv7//0r+//8JwAEAAAbsAQAAB0NhbGlicmkBE/7//0r+//8JwwEAAAbvAQAAATABEP7//0r+//8JxgEAAAbyAQAAAjExAQ3+//9K/v//CckBAAAG9QEAAAdSZWd1bGFyBxQBAAAAAQAAAAQAAAAEN0dsb2JlU29mdHdhcmUuQXRsYXM0MC5BdGxhc0NvbW1vbi5UeXBlLkZpZWxkT3V0cHV0RmllbGQCAAAACZ8BAAANAwcW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Cf7//1/+//8BCP7//17+//8JAAAACQgAAAABBv7//1/+//8BBf7//17+//8LAAAABvwBAAABMgED/v//X/7//wEC/v//Xv7//wQAAAAG/wEAAAdHZW5lcmFsAQD+//9f/v//Af/9//9e/v//AgAAAAYCAgAAATEB/f3//1/+//8B/P3//17+//8AAAAABgUCAAAFMjkuMTQHG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/f//Sv7//wm3AQAACbgBAAAB9/3//0r+//8JugEAAAm4AQAAAfT9//9K/v//Cb0BAAAGDgIAAAUtNDE0MgHx/f//Sv7//wnAAQAABhECAAAHQ2FsaWJyaQHu/f//Sv7//wnDAQAABhQCAAABMAHr/f//Sv7//wnGAQAABhcCAAACMTEB6P3//0r+//8JyQEAAAYaAgAAB1JlZ3VsYXIHGQEAAAABAAAABAAAAAQ3R2xvYmVTb2Z0d2FyZS5BdGxhczQwLkF0bGFzQ29tbW9uLlR5cGUuRmllbGRPdXRwdXRGaWVsZAIAAAAJ7wAAAA0DBxs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k/f//X/7//wHj/f//Xv7//xAAAAAJowEAAAHh/f//X/7//wHg/f//Xv7//wkAAAAJCAAAAAHe/f//X/7//wHd/f//Xv7//wsAAAAGJAIAAAEzAdv9//9f/v//Adr9//9e/v//BAAAAAYnAgAAB0dlbmVyYWwB2P3//1/+//8B1/3//17+//8CAAAABioCAAABMQHV/f//X/7//wHU/f//Xv7//wAAAAAGLQIAAAIxNAcd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L9//9K/v//CbcBAAAJuAEAAAHP/f//Sv7//wm6AQAACbgBAAABzP3//0r+//8JvQEAAAY2AgAABS00MTQyAcn9//9K/v//CcABAAAGOQIAAAdDYWxpYnJpAcb9//9K/v//CcMBAAAGPAIAAAEwAcP9//9K/v//CcYBAAAGPwIAAAIxMQHA/f//Sv7//wnJAQAABkICAAAHUmVndWxhcgceAQAAAAEAAAAEAAAABDdHbG9iZVNvZnR3YXJlLkF0bGFzNDAuQXRsYXNDb21tb24uVHlwZS5GaWVsZE91dHB1dEZpZWxkAgAAAAnyAAAADQM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z9//9f/v//Abv9//9e/v//EAAAAAmjAQAAAbn9//9f/v//Abj9//9e/v//CQAAAAkIAAAAAbb9//9f/v//AbX9//9e/v//CwAAAAZMAgAAATQBs/3//1/+//8Bsv3//17+//8EAAAABk8CAAAwXyAqICMsIyMwLjAwXyA7XyAqIC0jLCMjMC4wMF8gO18gKiAiLSI/P18gO18gQF8gAbD9//9f/v//Aa/9//9e/v//AgAAAAZSAgAAATEBrf3//1/+//8BrP3//17+//8AAAAABlUCAAAFMTAuMjkHI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q/f//Sv7//wm3AQAACbgBAAABp/3//0r+//8JugEAAAm4AQAAAaT9//9K/v//Cb0BAAAGXgIAAAUtNDE0MgGh/f//Sv7//wnAAQAABmECAAAHQ2FsaWJyaQGe/f//Sv7//wnDAQAABmQCAAABMAGb/f//Sv7//wnGAQAABmcCAAACMTEBmP3//0r+//8JyQEAAAZqAgAAB1JlZ3VsYXIHIwEAAAABAAAABAAAAAQ3R2xvYmVTb2Z0d2FyZS5BdGxhczQwLkF0bGFzQ29tbW9uLlR5cGUuRmllbGRPdXRwdXRGaWVsZAIAAAAJ9QAAAA0DASQBAAALAQAABy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U/f//X/7//wGT/f//Xv7//wkAAAAJCAAAAAGR/f//X/7//wGQ/f//Xv7//wsAAAAGcQIAAAE1AY79//9f/v//AY39//9e/v//BAAAAAZ0AgAACG0vZC95eXl5AYv9//9f/v//AYr9//9e/v//AgAAAAZ3AgAAATEBiP3//1/+//8Bh/3//17+//8AAAAABnoCAAACMTUHJ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/f//Sv7//wZ8AgAACEZvbnRCb2xkCbgBAAABgv3//0r+//8GfwIAAApGb250SXRhbGljCbgBAAABf/3//0r+//8GggIAAA1Gb250VW5kZXJsaW5lBoMCAAAFLTQxNDIBfP3//0r+//8GhQIAAAhGb250TmFtZQaGAgAAB0NhbGlicmkBef3//0r+//8GiAIAAAlGb250Q29sb3IGiQIAAAEwAXb9//9K/v//BosCAAAIRm9udFNpemUGjAIAAAIxMQFz/f//Sv7//waOAgAACUZvbnRTdHlsZQaPAgAAB1JlZ3VsYXIHKAEAAAABAAAABAAAAAQ3R2xvYmVTb2Z0d2FyZS5BdGxhczQwLkF0bGFzQ29tbW9uLlR5cGUuRmllbGRPdXRwdXRGaWVsZAIAAAAJ+AAAAA0DByo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v/f//X/7//wFu/f//Xv7//wkAAAAJCAAAAAFs/f//X/7//wFr/f//Xv7//wsAAAAGlgIAAAE2AWn9//9f/v//AWj9//9e/v//BAAAAAaZAgAACG0vZC95eXl5AWb9//9f/v//AWX9//9e/v//AgAAAAacAgAAATEBY/3//1/+//8BYv3//17+//8AAAAABp8CAAAFMTQuMTQ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/f//Sv7//wl8AgAACbgBAAABXf3//0r+//8JfwIAAAm4AQAAAVr9//9K/v//CYICAAAGqAIAAAUtNDE0MgFX/f//Sv7//wmFAgAABqsCAAAHQ2FsaWJyaQFU/f//Sv7//wmIAgAABq4CAAABMAFR/f//Sv7//wmLAgAABrECAAACMTEBTv3//0r+//8JjgIAAAa0AgAAB1JlZ3VsYXIBMAEAAA4AAACxAAAABrUCAAALSW52ZW50VHJhbnMGtgIAABZJbnZlbnRvcnkgdHJhbnNhY3Rpb25zCQgAAAAJCAAAAAkIAAAAAUj9///g////AAAAAAm5AgAACboCAAABRf3//93////e1fmmRr0mQYh0ZaoMGuUVCQgAAAAJCAAAAAm9AgAACTMBAAAKCgoKCgEAAAABQf3//9n///8AAAAAAUD9///Y////AAAAAAAJwQIAAAQ5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sAAAAJBQEAAAMAAAAJwwIAAAR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sAAAAJBQEAAAMAAAAJxQIAAAR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sAAAAJBQEAAAMAAAAJxwIAAAR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sAAAAJBQEAAAMAAAAJyQIAAAFoAQAADgAAAP////8GygIAAAtJbnZlbnRUcmFucwbLAgAAFkludmVudG9yeSB0cmFuc2FjdGlvbnMJCAAAAAkIAAAACQgAAAABM/3//+D///8AAAAACc4CAAAJzwIAAAEw/f//3f///0EL49z/FltKunyB6xj0fJsJCAAAAAkIAAAACdICAAAJawEAAAoKCgoKAQAAAAEs/f//2f///wAAAAABK/3//9j///8AAAAAAAnWAgAABH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gAAAAkSAAAAAwAAAAnYAgAABH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gAAAAkSAAAAAwAAAAnaAgAABI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AAAAAkFAQAAAwAAAAncAgAABJ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AAAAAkFAQAAAwAAAAneAgAABJ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gAAAAkFAQAAAwAAAAngAgAAAZ8BAADpAAAAAR/9//9z/////////wAG4gIAAAZTdHJpbmcG4wIAAAlJdGVtIG5hbWUJMQAAAAEb/f//cf///wIAAAABGv3//87+//8BAAAAAAAJMAAAAAmkAAAACQgAAAAK/////wkwAAAACgmkAAAABuwCAAAGSXRlbUlkBu0CAAALSW52ZW50VHJhbnMKCQgAAAAJ7wIAAAkIAAAAAbkCAAAhAAAAEAAAAAnxAgAAEQAAAAnyAgAAAboCAAAiAAAACAAAAAkFAQAAEQAAAAn0AgAAAb0CAAAEAAAAAwAAAAnxAgAAAwAAAAn2AgAAAcECAAApAAAAAAAAAAn3AgAAAAAAAAfD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9//9K/v//BvkCAAAISGVscFRleHQG+gIAADVPcmRlciBudW1iZXIsIHByb2plY3QgbnVtYmVyLCBwcm9kdWN0aW9uIG51bWJlciwgZXRjLgEF/f//Sv7//wb8AgAABUxhYmVsCS8BAAABAv3//0r+//8G/wIAAARUeXBlCS4BAAAHxQ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P//Sv7//wn5AgAABgMDAAAOSWRlbnRpZnkgaXRlbS4B/Pz//0r+//8J/AIAAAk9AQAAAfn8//9K/v//Cf8CAAAJPAEAAAfH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b8//9K/v//CfkCAAAGDAMAADJTcGVjaWZ5IHRoZSBtb2R1bGUgdGhhdCBnZW5lcmF0ZWQgdGhlIHRyYW5zYWN0aW9uLgHz/P//Sv7//wn8AgAACUsBAAAB8Pz//0r+//8J/wIAAAlKAQAAB8k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fz//0r+//8J+QIAAAYVAwAAJFF1YW50aXR5IGF0dGFjaGVkIHRvIHRoZSB0cmFuc2FjdGlvbgHq/P//Sv7//wn8AgAACVkBAAAB5/z//0r+//8J/wIAAAlYAQAAAc4CAAAhAAAABgAAAAkcAwAABwAAAAkdAwAAAc8CAAAiAAAAAwAAAAkSAAAAAwAAAAkfAwAAAdICAAAEAAAAAQAAAAkcAwAAAwAAAAkhAwAAAdYCAAApAAAAAAAAAAkiAwAAAAAAAAfY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38//9K/v//BiQDAAAFTGFiZWwJZwEAAAHa/P//Sv7//wYnAwAABFR5cGUJZgEAAAfa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f8//9K/v//CSQDAAAJdQEAAAHU/P//Sv7//wknAwAACXQBAAAH3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/P//Sv7//wn/AgAACWYBAAABzvz//0r+//8J/AIAAAlnAQAAAcv8//9K/v//BjYDAAAIUmVmZXJzVG8GNwMAAAw9RXhjbHVkZURhdGUH3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I/P//Sv7//wn/AgAACXQBAAABxfz//0r+//8J/AIAAAl1AQAAAcL8//9K/v//CTYDAAAGQAMAAAw9RXhjbHVkZURhdGUH4A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//P//Sv7//wn/AgAACUoBAAABvPz//0r+//8J/AIAAAlLAQAABO8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AAAAAkFAQAAAwAAAAlIAwAAAfECAAASAAAAB/ICAAAAAQAAAAQ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bf8//8Z////BkoDAAAYVGFibGUuSW52ZW50VHJhbnMuSXRlbUlkCewAAAABtPz//xn///8GTQMAABtUYWJsZS5JbnZlbnRUcmFucy5UcmFuc1R5cGUJ7wAAAAGx/P//Gf///wZQAwAAHFRhYmxlLkludmVudFRyYW5zLlRyYW5zUmVmSWQJ6QAAAAGu/P//Gf///wZTAwAAFVRhYmxlLkludmVudFRyYW5zLlF0eQnyAAAAB/QC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r/P//B////wZWAwAAH1RhYmxlLkludmVudFRyYW5zLkRhdGVGaW5hbmNpYWwJ+wAAAAGo/P//B////wZZAwAAHVRhYmxlLkludmVudFRyYW5zLlN0YXR1c0lzc3VlCVoDAAABpfz//wf///8GXAMAABhUYWJsZS5JbnZlbnRUcmFucy5JdGVtSWQJXQMAAAGi/P//B////wZfAwAAH1RhYmxlLkludmVudFRyYW5zLkludmVudFRyYW5zSWQJYAMAAAGf/P//B////wZiAwAAHFRhYmxlLkludmVudFRyYW5zLlRyYW5zUmVmSWQJYwMAAAGc/P//B////wZlAwAAHlRhYmxlLkludmVudFRyYW5zLkRhdGVQaHlzaWNhbAn+AAAAAZn8//8H////BmgDAAAfVGFibGUuSW52ZW50VHJhbnMuU3RhdHVzUmVjZWlwdAlpAwAAAZb8//8H////BmsDAAAbVGFibGUuSW52ZW50VHJhbnMuVHJhbnNUeXBlCQEBAAAH9g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k/z//9T///8JMAAAAAkxAAAAAfcCAAByAAAAARwDAAASAAAABx0D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D8//8Z////BnEDAAAcVGFibGUuSW52ZW50VHJhbnMuVHJhbnNSZWZJZAnpAAAAAY38//8Z////BnQDAAAYVGFibGUuSW52ZW50VHJhbnMuSXRlbUlkCewAAAABivz//xn///8GdwMAABtUYWJsZS5JbnZlbnRUcmFucy5UcmFuc1R5cGUJ7wAAAAGH/P//Gf///wZ6AwAAFVRhYmxlLkludmVudFRyYW5zLlF0eQnyAAAAAYT8//8Z////Bn0DAAAfVGFibGUuSW52ZW50VHJhbnMuRGF0ZUZpbmFuY2lhbAn1AAAAAYH8//8Z////BoADAAAeVGFibGUuSW52ZW50VHJhbnMuRGF0ZVBoeXNpY2FsCfgAAAAHHwM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X78//8H////BoMDAAAfVGFibGUuSW52ZW50VHJhbnMuRGF0ZUZpbmFuY2lhbAn7AAAAAXv8//8H////BoYDAAAeVGFibGUuSW52ZW50VHJhbnMuRGF0ZVBoeXNpY2FsCf4AAAABePz//wf///8GiQMAABtUYWJsZS5JbnZlbnRUcmFucy5UcmFuc1R5cGUJAQEAAAch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1/P//1P///wkwAAAACTEAAAABIgMAAHIAAAAHS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/P//Sv7//wn8AgAACeMCAAABb/z//0r+//8J/wIAAAniAgAAAVoDAAD7AAAACTMBAAAGlQMAAAtTdGF0dXNJc3N1ZQkIAAAACQgAAAD/////CTMBAAAKCZUDAAAKCgoJCAAAAAmaAwAACQgAAAABXQMAAPsAAAAJMwEAAAadAwAABkl0ZW1JZAkIAAAACQgAAAD/////CTMBAAAKCZ0DAAAKCgoJCAAAAAmiAwAACQgAAAABYAMAAPsAAAAJMwEAAAalAwAADUludmVudFRyYW5zSWQJCAAAAAkIAAAA/////wkzAQAACgmlAwAACgoKCQgAAAAJqgMAAAkIAAAAAWMDAAD7AAAACTMBAAAGrQMAAApUcmFuc1JlZklkCQgAAAAJCAAAAP////8JMwEAAAoJrQMAAAoKCgkIAAAACbIDAAAJCAAAAAFpAwAA+wAAAAkzAQAABrUDAAANU3RhdHVzUmVjZWlwdAkIAAAACQgAAAD/////CTMBAAAKCbUDAAAKCgoJCAAAAAm6AwAACQgAAAAEm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b0DAAAEo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b8DAAAEq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EDAAAEs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MDAAAEu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UDAAAHv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6/P//Sv7//wn/AgAABsgDAAAERW51bQE3/P//Sv7//wn8AgAABssDAAAMSXNzdWUgc3RhdHVzB78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z//0r+//8J/wIAAAbOAwAABlN0cmluZwEx/P//Sv7//wn8AgAABtEDAAALSXRlbSBudW1iZXIHw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P//Sv7//wn/AgAABtQDAAAGU3RyaW5nASv8//9K/v//CfwCAAAG1wMAAAZMb3QgSUQHw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o/P//Sv7//wn/AgAABtoDAAAGU3RyaW5nASX8//9K/v//CfwCAAAG3QMAAAZOdW1iZXIHx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i/P//Sv7//wn/AgAABuADAAAERW51bQEf/P//Sv7//wn8AgAABuMDAAAOUmVjZWlwdCBzdGF0dXML
    <Output>
      <OutputObject name="AtlasReport_7"/>
    </Output>
  </Query>
</Atlas>
</file>

<file path=customXml/item12.xml><?xml version="1.0" encoding="utf-8"?>
<Atlas>
  <Report name="AtlasReport_7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wAAAAkDAAAACQQAAAAGBQAAAA1BdGxhc1JlcG9ydF83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HAAAAB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CRoAAAAKDBs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GwAAAAgCAAAABhwAAAAVQXRsYXNSZXBvcnRfN19UYWJsZV8xCR0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sAAAAICAke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HwAAAAkgAAAACSEAAAAGIgAAAApUcmFuc1JlZklkBiMAAAALUHJvZCBudW1iZXIGJAAAAAZTdHJpbmcGJQAAAAAGJgAAACQwYWU3YjM5Mi1kOGIyLTQzMTYtOTQ2Zi00MDEwNjY2NjI3ZmYF2f///y1HbG9iZVNvZnR3YXJlLkF0bGFzNDAuQXRsYXNDb21tb24uQWdncmVnYXRpb24BAAAAB3ZhbHVlX18ACA4AAAD/////AAAAAAXY////LEdsb2JlU29mdHdhcmUuQXRsYXM0MC5BdGxhc0NvbW1vbi5Db2x1bW5UeXBlAQAAAAd2YWx1ZV9fAAgOAAAAAAAAAAXX////K0dsb2JlU29mdHdhcmUuQXRsYXM0MC5BdGxhc0NvbW1vbi5Tb3J0T3JkZXIBAAAAB3ZhbHVlX18ACA4AAAAAAAAAAAAAAAAF1v///0BHbG9iZVNvZnR3YXJlLkF0bGFzNDAuQXRsYXNDb21tb24uVHlwZS5Db2x1bW4rQ3Jvc3NUYWJDb2x1bW5UeXBlAQAAAAd2YWx1ZV9fAAgOAAAAAAAAAAoBAAAAAAAAAAAAAAAAAAYrAAAAJGQ0ZjI2ZjBhLTRjZjItNDMwMS05Zjk4LWMwODAzMjI1MDBkZAYsAAAAHFRhYmxlLkludmVudFRyYW5zLlRyYW5zUmVmSWQKCgoKARUAAAAUAAAACS0AAAAJLgAAAAkvAAAABjAAAAAGSXRlbUlkBjEAAAALSXRlbSBudW1iZXIGMgAAAAZTdHJpbmcJJQAAAAY0AAAAJDllNjgxYzdiLThlMTYtNGU2OS05MTVjLTk4ZjRmNTJiMDE2ZQHL////2f////////8BAAAAAcr////Y////AAAAAAHJ////1////wIAAAAAAAAAAAHI////1v///wAAAAAKAQAAAAAAAAAAAQAAAAAGOQAAACRlZTg4NjYxNC1jODI3LTRiMjMtOTY4My01MGFhMTFiYjljZDEGOgAAABhUYWJsZS5JbnZlbnRUcmFucy5JdGVtSWQKCgoKARYAAAAUAAAACTsAAAAJPAAAAAk9AAAABj4AAAAISXRlbU5hbWUGPwAAAAlJdGVtIG5hbWUGQAAAAAZTdHJpbmcJJQAAAAZCAAAAJDcyMDBhOWJhLThjYjEtNGVlMy05YTM5LTU0ODNlYmMwZWVlMgG9////2f////////8CAAAAAbz////Y////AAAAAAG7////1////wIAAAAAAAAAAAG6////1v///wAAAAAKAQAAAAAAAAAAAgAAAAAGRwAAACRiOWY5ZjY5Ny00OThkLTQ2NmYtYjY2Ny01Njk3ZmNjNjhmMzYGSAAAADNUYWJsZS5JbnZlbnRUcmFucy5JdGVtSWR+VGFibGUuSW52ZW50VGFibGUuSXRlbU5hbWUKCgoKARcAAAAUAAAACUkAAAAJSgAAAAlLAAAABkwAAAAJVHJhbnNUeXBlBk0AAAAJUmVmZXJlbmNlBk4AAAAERW51bQklAAAABlAAAAAkMWE2ZWQwZjgtOGJkMy00NjJlLWE0OWYtMTJkYmIxOWY2MjY5Aa/////Z/////////wMAAAABrv///9j///8AAAAAAa3////X////AAAAAAAAAAAAAaz////W////AAAAAAoBAAAAAAAAAAADAAAAAAZVAAAAJGEzNTUxYWU4LTM5MGItNDY4OC1hNzYwLTQ3ZGEwMzc4NWMxNAZWAAAAG1RhYmxlLkludmVudFRyYW5zLlRyYW5zVHlwZQoKCgoBGAAAABQAAAAJVwAAAAlYAAAACVkAAAAGWgAAAANRdHkGWwAAAAhRdWFudGl0eQZcAAAABFJlYWwJJQAAAAZeAAAAJGVhNDQ0ZGIxLTEwOGUtNGRjYS1hZTY4LTQ3NzZjMzBhZjg0YgGh////2f///wEAAAAEAAAAAaD////Y////AAAAAAGf////1////wIAAAAAAAAAAAGe////1v///wAAAAAKAQAAAAAAAAAABAAAAAAGYwAAACQ5NjUwN2IwOS1iNDRiLTRiYjYtODJmOS1mNWE1Y2M4ZjUyYmMGZAAAABVUYWJsZS5JbnZlbnRUcmFucy5RdHkKCgoKARkAAAAUAAAACWUAAAAJZgAAAAlnAAAABmgAAAANRGF0ZUZpbmFuY2lhbAZpAAAADkZpbmFuY2lhbCBkYXRlBmoAAAAERGF0ZQklAAAABmwAAAAkOTBhZmQ1ZWMtMjViYS00OGVkLWE4N2YtMTJmNjJkZmFjODg4AZP////Z/////////wUAAAABkv///9j///8AAAAAAZH////X////AgAAAAAAAAAAAZD////W////AAAAAAoBAAAAAAAAAAAFAAAAAAZxAAAAJDA0OTY3YWY2LTVjZTAtNDQ5Mi05NzRmLWZkNmExMzQ2MTM1ZQZyAAAAH1RhYmxlLkludmVudFRyYW5zLkRhdGVGaW5hbmNpYWwKCgoKARoAAAAUAAAACXMAAAAJdAAAAAl1AAAABnYAAAAMRGF0ZVBoeXNpY2FsBncAAAANUGh5c2ljYWwgZGF0ZQZ4AAAABERhdGUJJQAAAAZ6AAAAJGIyMTNmMzg4LTdiZjQtNGJjMC04Y2ZlLWFlYzI5ZTNiMDVlMQGF////2f////////8GAAAAAYT////Y////AAAAAAGD////1////wIAAAAAAAAAAAGC////1v///wAAAAAKAQAAAAAAAAAABgAAAAAGfwAAACQ5NzRhNGRhOS1iYjNjLTQwOTItOTI2ZS04OWIxZmU2M2IzYTYGgAAAAB5UYWJsZS5JbnZlbnRUcmFucy5EYXRlUGh5c2ljYWwKCgoKBR0AAAA4R2xvYmVTb2Z0d2FyZS5BdGxhczQwLkF0bGFzQ29tbW9uQ2xpZW50LlJlcG9ydC5SZWZlcmVuY2UBAAAACl9yZWZlcmVuY2UHCBsAAAAJgQAAAAceAAAAAAEAAAAEAAAABDxHbG9iZVNvZnR3YXJlLkF0bGFzNDAuQXRsYXNDb21tb25DbGllbnQuRGF0YVNvdXJjZUZpZWxkVmFsdWUbAAAACYIAAAAJgwAAAAmEAAAACYUAAAAEH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hgAAAAEAAAABAAAABCA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mgAAAAmHAAAABwAAAAmIAAAABC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mJAAAABwAAAAmKAAAAAS0AAAAfAAAACYsAAAABAAAAAQAAAAEuAAAAIAAAAJgAAAAJhwAAAAcAAAAJjQAAAAEvAAAAIQAAAJMAAAAJiQAAAAcAAAAJjwAAAAE7AAAAHwAAAAmQAAAAAQAAAAEAAAABPAAAACAAAACWAAAACYcAAAAHAAAACZIAAAABPQAAACEAAACTAAAACYkAAAAHAAAACZQAAAABSQAAAB8AAAAJlQAAAAEAAAABAAAAAUoAAAAgAAAAlwAAAAmHAAAABwAAAAmXAAAAAUsAAAAhAAAAkwAAAAmJAAAABwAAAAmZAAAAAVcAAAAfAAAACZoAAAABAAAAAQAAAAFYAAAAIAAAAJcAAAAJhwAAAAcAAAAJnAAAAAFZAAAAIQAAAJMAAAAJiQAAAAcAAAAJngAAAAFlAAAAHwAAAAmfAAAAAQAAAAEAAAABZgAAACAAAABlAAAACaAAAAAHAAAACaEAAAABZwAAACEAAABiAAAACaIAAAAHAAAACaMAAAABcwAAAB8AAAAJpAAAAAEAAAABAAAAAXQAAAAgAAAAZQAAAAmgAAAABwAAAAmmAAAAAXUAAAAhAAAAYgAAAAmiAAAABwAAAAmoAAAAD4EAAAABAAAACAEAAAAFggAAADxHbG9iZVNvZnR3YXJlLkF0bGFzNDAuQXRsYXNDb21tb25DbGllbnQuRGF0YVNvdXJjZUZpZWxkVmFsdWUEAAAAEl9pc0RyaWxsRG93bkZpbHRlcgZfZHNLZXkKX2ZpZWxkbmFtZQtfZmllbGRWYWx1ZQABAQEBGwAAAAAGqQAAABFUYWJsZS5JbnZlbnRUcmFucwaqAAAACkRhdGFBcmVhSWQJBgAAAAGDAAAAggAAAAAJqQAAAAatAAAADURhdGVGaW5hbmNpYWwGrgAAABwwNi4yOS4yMDE3IC4uIDEyLjMxLjIwOTksICIiAYQAAACCAAAAAAmpAAAABrAAAAAMRGF0ZVBoeXNpY2FsBrEAAAAcMDYuMjkuMjAxNyAuLiAxMi4zMS4yMDk5LCAiIgGFAAAAggAAAAAJqQAAAAazAAAACVRyYW5zVHlwZQa0AAAAE1Byb2R1Y3Rpb24sUHJvZExpbmUHhgAAAAABAAAABAAAAAQ3R2xvYmVTb2Z0d2FyZS5BdGxhczQwLkF0bGFzQ29tbW9uLlR5cGUuRmllbGRPdXRwdXRGaWVsZA4AAAAJtQAAAA0DBIc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4g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RK//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OAAAABUn///8yR2xvYmVTb2Z0d2FyZS5BdGxhczQwLkF0bGFzQ29tbW9uLkNvbHVtbkF0dHJpYnV0ZXMBAAAAB3ZhbHVlX18ACA4AAAAQAAAABrgAAAAETm9uZQFH////Sv///wFG////Sf///yQAAAAJIwAAAAFE////Sv///wFD////Sf///wkAAAAJJQAAAAFB////Sv///wFA////Sf///wsAAAAGwQAAAAEwAT7///9K////AT3///9J////BAAAAAbEAAAAB0dlbmVyYWwBO////0r///8BOv///0n///8CAAAABscAAAABMQE4////Sv///wE3////Sf///wAAAAAGygAAAAU0OS44NgGJAAAADAAAAAeK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DX/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zAAAAAhGb250Qm9sZAbNAAAABUZhbHNlATL///81////Bs8AAAAKRm9udEl0YWxpYwnNAAAAAS////81////BtIAAAANRm9udFVuZGVybGluZQbTAAAABS00MTQyASz///81////BtUAAAAIRm9udE5hbWUG1gAAAAdDYWxpYnJpASn///81////BtgAAAAJRm9udENvbG9yBtkAAAABMAEm////Nf///wbbAAAACEZvbnRTaXplBtwAAAACMTEBI////zX///8G3gAAAAlGb250U3R5bGUG3wAAAAdSZWd1bGFyB4sAAAAAAQAAAAQAAAAEN0dsb2JlU29mdHdhcmUuQXRsYXM0MC5BdGxhc0NvbW1vbi5UeXBlLkZpZWxkT3V0cHV0RmllbGQOAAAACeAAAAANAweN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H////0r///8BHv///0n///8GAAAABuMAAAAFVG90YWwBHP///0r///8BG////0n///8QAAAACbgAAAABGf///0r///8BGP///0n///8JAAAACSUAAAABFv///0r///8BFf///0n///8LAAAABuwAAAABMQET////Sv///wES////Sf///wQAAAAG7wAAAAdHZW5lcmFsARD///9K////AQ////9J////AgAAAAbyAAAAATEBDf///0r///8BDP///0n///8AAAAABvUAAAAFMTQuMTQHj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K////Nf///wnMAAAACc0AAAABB////zX///8JzwAAAAnNAAAAAQT///81////CdIAAAAG/gAAAAUtNDE0MgEB////Nf///wnVAAAABgEBAAAHQ2FsaWJyaQH+/v//Nf///wnYAAAABgQBAAABMAH7/v//Nf///wnbAAAABgcBAAACMTEB+P7//zX///8J3gAAAAYKAQAAB1JlZ3VsYXIHkAAAAAABAAAABAAAAAQ3R2xvYmVTb2Z0d2FyZS5BdGxhczQwLkF0bGFzQ29tbW9uLlR5cGUuRmllbGRPdXRwdXRGaWVsZA4AAAAJCwEAAA0DB5I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0/v//Sv///wHz/v//Sf///wkAAAAJJQAAAAHx/v//Sv///wHw/v//Sf///wsAAAAGEQEAAAEyAe7+//9K////Ae3+//9J////BAAAAAYUAQAAB0dlbmVyYWwB6/7//0r///8B6v7//0n///8CAAAABhcBAAABMQHo/v//Sv///wHn/v//Sf///wAAAAAGGgEAAAUyOS4xNAeU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X+//81////CcwAAAAJzQAAAAHi/v//Nf///wnPAAAACc0AAAAB3/7//zX///8J0gAAAAYjAQAABS00MTQyAdz+//81////CdUAAAAGJgEAAAdDYWxpYnJpAdn+//81////CdgAAAAGKQEAAAEwAdb+//81////CdsAAAAGLAEAAAIxMQHT/v//Nf///wneAAAABi8BAAAHUmVndWxhcgeVAAAAAAEAAAAEAAAABDdHbG9iZVNvZnR3YXJlLkF0bGFzNDAuQXRsYXNDb21tb24uVHlwZS5GaWVsZE91dHB1dEZpZWxkDgAAAAkwAQAADQMHl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/+//9K////Ac7+//9J////EAAAAAm4AAAAAcz+//9K////Acv+//9J////CQAAAAklAAAAAcn+//9K////Acj+//9J////CwAAAAY5AQAAATMBxv7//0r///8Bxf7//0n///8EAAAABjwBAAAHR2VuZXJhbAHD/v//Sv///wHC/v//Sf///wIAAAAGPwEAAAExAcD+//9K////Ab/+//9J////AAAAAAZCAQAAAjE0B5k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7//zX///8JzAAAAAnNAAAAAbr+//81////Cc8AAAAJzQAAAAG3/v//Nf///wnSAAAABksBAAAFLTQxNDIBtP7//zX///8J1QAAAAZOAQAAB0NhbGlicmkBsf7//zX///8J2AAAAAZRAQAAATABrv7//zX///8J2wAAAAZUAQAAAjExAav+//81////Cd4AAAAGVwEAAAdSZWd1bGFyB5oAAAAAAQAAAAQAAAAEN0dsb2JlU29mdHdhcmUuQXRsYXM0MC5BdGxhc0NvbW1vbi5UeXBlLkZpZWxkT3V0cHV0RmllbGQOAAAACVgBAAANAwec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p/7//0r///8Bpv7//0n///8QAAAACbgAAAABpP7//0r///8Bo/7//0n///8JAAAACSUAAAABof7//0r///8BoP7//0n///8LAAAABmEBAAABNAGe/v//Sv///wGd/v//Sf///wQAAAAGZAEAADBfICogIywjIzAuMDBfIDtfICogLSMsIyMwLjAwXyA7XyAqICItIj8/XyA7XyBAXyABm/7//0r///8Bmv7//0n///8CAAAABmcBAAABMQGY/v//Sv///wGX/v//Sf///wAAAAAGagEAAAUxMC4yOQee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X+//81////CcwAAAAJzQAAAAGS/v//Nf///wnPAAAACc0AAAABj/7//zX///8J0gAAAAZzAQAABS00MTQyAYz+//81////CdUAAAAGdgEAAAdDYWxpYnJpAYn+//81////CdgAAAAGeQEAAAEwAYb+//81////CdsAAAAGfAEAAAIxMQGD/v//Nf///wneAAAABn8BAAAHUmVndWxhcgefAAAAAAEAAAAEAAAABDdHbG9iZVNvZnR3YXJlLkF0bGFzNDAuQXRsYXNDb21tb24uVHlwZS5GaWVsZE91dHB1dEZpZWxkDgAAAAmAAQAADQMBoAAAAIcAAAAHo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/+//9K////AX7+//9J////CQAAAAklAAAAAXz+//9K////AXv+//9J////CwAAAAaGAQAAATUBef7//0r///8BeP7//0n///8EAAAABokBAAAIbS9kL3l5eXkBdv7//0r///8Bdf7//0n///8CAAAABowBAAABMQFz/v//Sv///wFy/v//Sf///wAAAAAGjwEAAAIxNQGiAAAADAAAAAej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D+//81////BpEBAAAIRm9udEJvbGQJzQAAAAFt/v//Nf///waUAQAACkZvbnRJdGFsaWMJzQAAAAFq/v//Nf///waXAQAADUZvbnRVbmRlcmxpbmUGmAEAAAUtNDE0MgFn/v//Nf///waaAQAACEZvbnROYW1lBpsBAAAHQ2FsaWJyaQFk/v//Nf///wadAQAACUZvbnRDb2xvcgaeAQAAATABYf7//zX///8GoAEAAAhGb250U2l6ZQahAQAAAjExAV7+//81////BqMBAAAJRm9udFN0eWxlBqQBAAAHUmVndWxhcgekAAAAAAEAAAAEAAAABDdHbG9iZVNvZnR3YXJlLkF0bGFzNDAuQXRsYXNDb21tb24uVHlwZS5GaWVsZE91dHB1dEZpZWxkDgAAAAmlAQAADQMHp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r+//9K////AVn+//9J////CQAAAAklAAAAAVf+//9K////AVb+//9J////CwAAAAarAQAAATYBVP7//0r///8BU/7//0n///8EAAAABq4BAAAIbS9kL3l5eXkBUf7//0r///8BUP7//0n///8CAAAABrEBAAABMQFO/v//Sv///wFN/v//Sf///wAAAAAGtAEAAAUxNC4xNAeo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v+//81////CZEBAAAJzQAAAAFI/v//Nf///wmUAQAACc0AAAABRf7//zX///8JlwEAAAa9AQAABS00MTQyAUL+//81////CZoBAAAGwAEAAAdDYWxpYnJpAT/+//81////CZ0BAAAGwwEAAAEwATz+//81////CaABAAAGxgEAAAIxMQE5/v//Nf///wmjAQAABskBAAAHUmVndWxhcgW1AA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E2/v//2f////////8ABssBAAAGU3RyaW5nBswBAAAGTnVtYmVyCc0BAAABMv7//9f///8AAAAABTH+//85R2xvYmVTb2Z0d2FyZS5BdGxhczQwLkF0bGFzQ29tbW9uLk51bWJlclNlcXVlbmNlQ29uZGl0aW9uAQAAAAd2YWx1ZV9fAAgOAAAAAQAAAAAABtABAAARVGFibGUuSW52ZW50VHJhbnMJIgAAAAklAAAACv////8J0AEAAAoJIgAAAAoKCgklAAAACdYBAAAJJQAAAAHgAAAAtQAAAAEo/v//2f////////8ABtkBAAAGU3RyaW5nBtoBAAALSXRlbSBudW1iZXIJzQEAAAEk/v//1////wIAAAABI/7//zH+//8BAAAAAAAJ0AEAAAkwAAAACSUAAAAK/////wnQAQAACgkwAAAACgoKCSUAAAAJ5AEAAAklAAAAAQsBAAC1AAAAARr+///Z/////////wAG5wEAAAZTdHJpbmcG6AEAAAlJdGVtIG5hbWUJ6QEAAAEW/v//1////wIAAAABFf7//zH+//8BAAAAAAAG7AEAACpUYWJsZS5JbnZlbnRUcmFucy5JdGVtSWR+VGFibGUuSW52ZW50VGFibGUJPgAAAAklAAAACv////8J7AEAAAoJPgAAAAbxAQAABkl0ZW1JZAbyAQAAC0ludmVudFRyYW5zCgklAAAACfQBAAAJJQAAAAEwAQAAtQAAAAEK/v//2f////////8ABvcBAAAERW51bQb4AQAACVJlZmVyZW5jZQnNAQAAAQb+///X////AAAAAAEF/v//Mf7//wEAAAAAAAnQAQAACUwAAAAJJQAAAAr/////CdABAAAKCUwAAAAKCgoJJQAAAAkCAgAACSUAAAABWAEAALUAAAAB/P3//9n/////////AAYFAgAABFJlYWwGBgIAAAhRdWFudGl0eQnNAQAAAfj9///X////AgAAAAH3/f//Mf7//wEAAAAAAAnQAQAACVoAAAAJJQAAAAr/////CdABAAAKCVoAAAAKCgoJJQAAAAkQAgAACSUAAAABgAEAALUAAAAB7v3//9n/////////AAYTAgAABERhdGUGFAIAAA5GaW5hbmNpYWwgZGF0ZQkVAgAAAer9///X////AgAAAAHp/f//Mf7//wEAAAAAAAYYAgAAEVRhYmxlLkludmVudFRyYW5zCWgAAAAJJQAAAAr/////CRgCAAAKCWgAAAAKCgoJJQAAAAkeAgAACSUAAAABpQEAALUAAAAB4P3//9n/////////AAYhAgAABERhdGUGIgIAAA1QaHlzaWNhbCBkYXRlCRUCAAAB3P3//9f///8CAAAAAdv9//8x/v//AQAAAAAACRgCAAAJdgAAAAklAAAACv////8JGAIAAAoJdgAAAAoKCgklAAAACSwCAAAJJQAAAAXN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i4CAAALSW52ZW50VHJhbnMGLwIAABZJbnZlbnRvcnkgdHJhbnNhY3Rpb25zCSUAAAAJJQAAAAklAAAABc/9//8wR2xvYmVTb2Z0d2FyZS5BdGxhczQwLkF0bGFzQ29tbW9uLkRhdGFTb3VyY2VUeXBlAQAAAAd2YWx1ZV9fAAgOAAAAAAAAAAkyAgAACTMCAAAEzP3//wtTeXN0ZW0uR3VpZAsAAAACX2ECX2ICX2MCX2QCX2UCX2YCX2cCX2gCX2kCX2oCX2sAAAAAAAAAAAAAAAgHBwICAgICAgIC3tX5pka9JkGIdGWqDBrlFQklAAAACSUAAAAJNgIAAAnQAQAACgoKCgoBAAAABcj9//80R2xvYmVTb2Z0d2FyZS5BdGxhczQwLkF0bGFzQ29tbW9uLkRhdGFTb3VyY2VKb2luTW9kZQEAAAAHdmFsdWVfXwAIDgAAAAAAAAAFx/3//zVHbG9iZVNvZnR3YXJlLkF0bGFzNDAuQXRsYXNDb21tb24uRGF0YVNvdXJjZUZldGNoTW9kZQEAAAAHdmFsdWVfXwAIDgAAAAAAAAAACToCAAAB1gEAACEAAAA7AAAACYkAAAADAAAACTwCAAAB5AEAACEAAAA7AAAACYkAAAADAAAACT4CAAAB6QEAAM0BAAD/////Bj8CAAALSW52ZW50VGFibGUGQAIAAAVJdGVtcwklAAAACSUAAAAJJQAAAAG+/f//z/3//wAAAAAJQwIAAAlEAgAAAbv9///M/f//nEW84gp6YU2I1vvOSZ13eQklAAAACSUAAAAJRwIAAAnsAQAABkkCAAALSW52ZW50VHJhbnMGSgIAABFUYWJsZS5JbnZlbnRUcmFucwZLAgAAGFRhYmxlLkludmVudFRyYW5zLkl0ZW1JZAZMAgAABkl0ZW1JZAZNAgAABkl0ZW1JZAEAAAABsv3//8j9//8AAAAAAbH9///H/f//AAAAAAAJUAIAAAH0AQAAIQAAADgAAAAJiQAAAAMAAAAJUgIAAAECAgAAIQAAADsAAAAJiQAAAAMAAAAJVAIAAAEQAgAAIQAAADsAAAAJiQAAAAMAAAAJVgIAAAEVAgAAzQEAAP////8GVwIAAAtJbnZlbnRUcmFucwZYAgAAFkludmVudG9yeSB0cmFuc2FjdGlvbnMJJQAAAAklAAAACSUAAAABpv3//8/9//8AAAAACVsCAAAJXAIAAAGj/f//zP3//0EL49z/FltKunyB6xj0fJsJJQAAAAklAAAACV8CAAAJGAIAAAoKCgoKAQAAAAGf/f//yP3//wAAAAABnv3//8f9//8AAAAAAAljAgAAAR4CAAAhAAAAHgAAAAmiAAAAAwAAAAllAgAAASwCAAAhAAAAHgAAAAmiAAAAAwAAAAlnAgAABDIC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QAAAACWgCAAARAAAACWkCAAAEMwI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CAAAAAmJAAAAEQAAAAlrAgAABDY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DAAAACWgCAAADAAAACW0CAAAEOgI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bgIAAAAAAAAHP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/f//Nf///wZwAgAACEhlbHBUZXh0BnECAAA1T3JkZXIgbnVtYmVyLCBwcm9qZWN0IG51bWJlciwgcHJvZHVjdGlvbiBudW1iZXIsIGV0Yy4Bjv3//zX///8GcwIAAAVMYWJlbAnMAQAAAYv9//81////BnYCAAAEVHlwZQnLAQAABz4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P3//zX///8JcAIAAAZ6AgAADklkZW50aWZ5IGl0ZW0uAYX9//81////CXMCAAAJ2gEAAAGC/f//Nf///wl2AgAACdkBAAABQwIAADICAAABAAAACYkAAAADAAAACYICAAAERAI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miAAAAAAAAAARH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iQAAAAAAAAABUAIAADoCAAAAAAAACYUCAAAAAAAAB1I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v3//zX///8JcwIAAAnoAQAAAXf9//81////CXYCAAAJ5wEAAAdU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T9//81////CXACAAAGjgIAADJTcGVjaWZ5IHRoZSBtb2R1bGUgdGhhdCBnZW5lcmF0ZWQgdGhlIHRyYW5zYWN0aW9uLgFx/f//Nf///wlzAgAACfgBAAABbv3//zX///8JdgIAAAn3AQAAB1Y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/3//zX///8JcAIAAAaXAgAAJFF1YW50aXR5IGF0dGFjaGVkIHRvIHRoZSB0cmFuc2FjdGlvbgFo/f//Nf///wlzAgAACQYCAAABZf3//zX///8JdgIAAAkFAgAAAVsCAAAyAgAABgAAAAmeAgAABwAAAAmfAgAAAVwCAAAzAgAAAwAAAAmiAAAAAwAAAAmhAgAAAV8CAAA2AgAAAQAAAAmeAgAAAwAAAAmjAgAAAWMCAAA6AgAAAAAAAAmkAgAAAAAAAAdl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v9//81////BqYCAAAFTGFiZWwJFAIAAAFY/f//Nf///wapAgAABFR5cGUJEwIAAAdn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X9//81////CaYCAAAJIgIAAAFS/f//Nf///wmpAgAACSECAAABaAIAAAwAAAAHaQIAAAABAAAAB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T/3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4AAAAGsgIAABhUYWJsZS5JbnZlbnRUcmFucy5JdGVtSWQJ4AAAAAFM/f//T/3//wa1AgAAG1RhYmxlLkludmVudFRyYW5zLlRyYW5zVHlwZQkwAQAAAUn9//9P/f//BrgCAAAcVGFibGUuSW52ZW50VHJhbnMuVHJhbnNSZWZJZAm1AAAAAUb9//9P/f//BrsCAAAVVGFibGUuSW52ZW50VHJhbnMuUXR5CVgBAAAHaw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EP9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4AAAAGvgIAAB9UYWJsZS5JbnZlbnRUcmFucy5EYXRlRmluYW5jaWFsCb8CAAABQP3//0P9//8GwQIAAB1UYWJsZS5JbnZlbnRUcmFucy5TdGF0dXNJc3N1ZQnCAgAAAT39//9D/f//BsQCAAAYVGFibGUuSW52ZW50VHJhbnMuSXRlbUlkCcUCAAABOv3//0P9//8GxwIAAB9UYWJsZS5JbnZlbnRUcmFucy5JbnZlbnRUcmFuc0lkCcgCAAABN/3//0P9//8GygIAABxUYWJsZS5JbnZlbnRUcmFucy5UcmFuc1JlZklkCcsCAAABNP3//0P9//8GzQIAAB5UYWJsZS5JbnZlbnRUcmFucy5EYXRlUGh5c2ljYWwJzgIAAAEx/f//Q/3//wbQAgAAH1RhYmxlLkludmVudFRyYW5zLlN0YXR1c1JlY2VpcHQJ0QIAAAEu/f//Q/3//wbTAgAAG1RhYmxlLkludmVudFRyYW5zLlRyYW5zVHlwZQnUAgAAB20C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Cv9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ewBAAAJ6QEAAARu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ggI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KP3//0/9//8G2QIAADNUYWJsZS5JbnZlbnRUcmFucy5JdGVtSWR+VGFibGUuSW52ZW50VGFibGUuSXRlbU5hbWUJCwEAAAGFAgAAbgIAAAGeAgAADAAAAAefAg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l/f//T/3//wbcAgAAHFRhYmxlLkludmVudFRyYW5zLlRyYW5zUmVmSWQJtQAAAAEi/f//T/3//wbfAgAAGFRhYmxlLkludmVudFRyYW5zLkl0ZW1JZAngAAAAAR/9//9P/f//BuICAAAbVGFibGUuSW52ZW50VHJhbnMuVHJhbnNUeXBlCTABAAABHP3//0/9//8G5QIAABVUYWJsZS5JbnZlbnRUcmFucy5RdHkJWAEAAAEZ/f//T/3//wboAgAAH1RhYmxlLkludmVudFRyYW5zLkRhdGVGaW5hbmNpYWwJgAEAAAEW/f//T/3//wbrAgAAHlRhYmxlLkludmVudFRyYW5zLkRhdGVQaHlzaWNhbAmlAQAAB6EC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ET/f//Q/3//wbuAgAAH1RhYmxlLkludmVudFRyYW5zLkRhdGVGaW5hbmNpYWwJvwIAAAEQ/f//Q/3//wbxAgAAHlRhYmxlLkludmVudFRyYW5zLkRhdGVQaHlzaWNhbAnOAgAAAQ39//9D/f//BvQCAAAbVGFibGUuSW52ZW50VHJhbnMuVHJhbnNUeXBlCdQCAAAHow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Cv3//yv9//8J7AEAAAnpAQAAAaQCAABuAgAABb8C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nQAQAACa0AAAAJJQAAAAmuAAAA/////wnQAQAACgmtAAAACgoKCSUAAAAJAAMAAAklAAAAAcICAAC/AgAACdABAAAGAwMAAAtTdGF0dXNJc3N1ZQklAAAACSUAAAD/////CdABAAAKCQMDAAAKCgoJJQAAAAkIAwAACSUAAAABxQIAAL8CAAAJ0AEAAAYLAwAABkl0ZW1JZAklAAAACSUAAAD/////CdABAAAKCQsDAAAKCgoJJQAAAAkQAwAACSUAAAAByAIAAL8CAAAJ0AEAAAYTAwAADUludmVudFRyYW5zSWQJJQAAAAklAAAA/////wnQAQAACgkTAwAACgoKCSUAAAAJGAMAAAklAAAAAcsCAAC/AgAACdABAAAGGwMAAApUcmFuc1JlZklkCSUAAAAJJQAAAP////8J0AEAAAoJGwMAAAoKCgklAAAACSADAAAJJQAAAAHOAgAAvwIAAAnQAQAACbAAAAAJJQAAAAmxAAAA/////wnQAQAACgmwAAAACgoKCSUAAAAJKQMAAAklAAAAAdECAAC/AgAACdABAAAGLAMAAA1TdGF0dXNSZWNlaXB0CSUAAAAJJQAAAP////8J0AEAAAoJLAMAAAoKCgklAAAACTEDAAAJJQAAAAHUAgAAvwIAAAnQAQAACbMAAAAJJQAAAAm0AAAA/////wnQAQAABjgDAAALSW52ZW50VHJhbnMJswAAAAoKCgklAAAACTsDAAAJJQAAAAEAAwAAIQAAADwAAAAJiQAAAAMAAAAJPgMAAAEIAwAAIQAAAAIAAAAJiQAAAAMAAAAJQAMAAAEQAwAAIQAAAAIAAAAJiQAAAAMAAAAJQgMAAAEYAwAAIQAAAAIAAAAJiQAAAAMAAAAJRAMAAAEgAwAAIQAAAAIAAAAJiQAAAAMAAAAJRgMAAAEpAwAAIQAAADwAAAAJiQAAAAMAAAAJSAMAAAExAwAAIQAAAAIAAAAJiQAAAAMAAAAJSgMAAAE7AwAAIQAAADoAAAAJiQAAAAMAAAAJTAMAAAc+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P8//81////CXYCAAAJEwIAAAGw/P//Nf///wlzAgAACRQCAAABrfz//zX///8GVAMAAAhSZWZlcnNUbwZVAwAADD1FeGNsdWRlRGF0ZQdA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8//81////CXYCAAAGWAMAAARFbnVtAaf8//81////CXMCAAAGWwMAAAxJc3N1ZSBzdGF0dXMHQ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P//Nf///wl2AgAABl4DAAAGU3RyaW5nAaH8//81////CXMCAAAGYQMAAAtJdGVtIG51bWJlcgdE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78//81////CXYCAAAGZAMAAAZTdHJpbmcBm/z//zX///8JcwIAAAZnAwAABkxvdCBJRAdG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j8//81////CXYCAAAGagMAAAZTdHJpbmcBlfz//zX///8JcwIAAAZtAwAABk51bWJlcgdI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L8//81////CXYCAAAJIQIAAAGP/P//Nf///wlzAgAACSICAAABjPz//zX///8JVAMAAAZ2AwAADD1FeGNsdWRlRGF0ZQdK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n8//81////CXYCAAAGeQMAAARFbnVtAYb8//81////CXMCAAAGfAMAAA5SZWNlaXB0IHN0YXR1cwdM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P8//81////CXYCAAAJ9wEAAAGA/P//Nf///wlzAgAACfgBAAAL</Report>
</Atlas>
</file>

<file path=customXml/item13.xml><?xml version="1.0" encoding="utf-8"?>
<Atlas>
  <Query type="ReportList" id="d1041f3e-113b-4f0c-bfcf-dc7637f559cb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HAAAAB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Q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qjH6EkSCZJDva+liYAVfrQ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k4AAAAChEVAAAABAAAAAY5AAAADUF0bGFzUmVwb3J0XzM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b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T////G////Bj0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w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XA////Pkdsb2JlU29mdHdhcmUuQXRsYXM0MC5BdGxhc0NvbW1vbi5UeXBlLkF0bGFzUXVlcnlBdHRyaWJ1dGVOYW1lAQAAAAd2YWx1ZV9fAAgCAAAAAgAAAAZBAAAAJGQxMDQxZjNlLTExM2ItNGYwYy1iZmNmLWRjNzYzN2Y1NTljYgG+////wf///wG9////wP///wAAAAAGRAAAAARUcnVlAbv////B////Abr////A////CwAAAAZHAAAAH01hdGVyaWFscyBjb25zdW1lZCBub3QgaW52b2ljZWQBuP///8H///8Bt////8D///8bAAAACUQAAAABtf///8H///8BtP///8D///8GAAAABk0AAAAFRmFsc2UBsv///8H///8Bsf///8D///8cAAAACUQAAAABr////8H///8Brv///8D///8dAAAACU0AAAABrP///8H///8Bq////8D///8qAAAACUQAAAABqf///8H///8BqP///8D///8BAAAABlkAAAADMzY0Aab////B////AaX////A////JwAAAAZcAAAACz1EYXRhQXJlYUlkAaP////B////AaL////A////GQAAAAZfAAAAD0NlbGxzVmVydGljYWxseQGg////wf///wGf////wP///wkAAAAKAZ7////B////AZ3////A////KAAAAAZkAAAAATcBm////8H///8Bmv///8D///8rAAAABmc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j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aQAAAAtJbnZlbnRUcmFucwEAAAABlv///5j///8Gaw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YAAAAJbAAAAAcAAAAJbQ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W8AAAABJQAAAAQAAAABAAAACWwAAAADAAAACXE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cgAAAAAAAAAHKgAAAAABAAAAAAAAAAQtR2xvYmVTb2Z0d2FyZS5BdGxhczQwLkF0bGFzQ29tbW9uLlR5cGUuQ29sdW1uAgAAAAExAAAADgAAAP////8GcwAAAAtJbnZlbnRUYWJsZQZ0AAAABUl0ZW1zCQgAAAAJCAAAAAkIAAAAAYr////g////AAAAAAl3AAAACXgAAAABh////93///9g1rhxoYSVQKVt0iiD0ZGOCQgAAAAJCAAAAAl7AAAACTAAAAAGfQAAAAtJbnZlbnRUcmFucwZ+AAAAEVRhYmxlLkludmVudFRyYW5zBn8AAAAYVGFibGUuSW52ZW50VHJhbnMuSXRlbUlkBoAAAAAGSXRlbUlkBoEAAAAGSXRlbUlkAQAAAAF+////2f///wAAAAABff///9j///8AAAAAAAmE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UAAAAJhgAAAAmHAAAABogAAAAKVHJhbnNSZWZJZAaJAAAAC1Byb2QgbnVtYmVyBooAAAAGU3RyaW5nCQgAAAAGjAAAACQ2N2RiMDA1NC1jNmQwLTQ0MjItOWIyYS03NDQ3MDJjYmE1MDEFc////y1HbG9iZVNvZnR3YXJlLkF0bGFzNDAuQXRsYXNDb21tb24uQWdncmVnYXRpb24BAAAAB3ZhbHVlX18ACAIAAAD/////AAAAAAVy////LEdsb2JlU29mdHdhcmUuQXRsYXM0MC5BdGxhc0NvbW1vbi5Db2x1bW5UeXBlAQAAAAd2YWx1ZV9fAAgCAAAAAAAAAAVx////K0dsb2JlU29mdHdhcmUuQXRsYXM0MC5BdGxhc0NvbW1vbi5Tb3J0T3JkZXIBAAAAB3ZhbHVlX18ACAIAAAACAAAAAAAAAAAFcP///0BHbG9iZVNvZnR3YXJlLkF0bGFzNDAuQXRsYXNDb21tb24uVHlwZS5Db2x1bW4rQ3Jvc3NUYWJDb2x1bW5UeXBlAQAAAAd2YWx1ZV9fAAgCAAAAAAAAAAoBAAAAAAAAAAAAAAAAAAaRAAAAJGM4NzdjY2Q0LThiNzQtNGQyYi1hZDAyLTliMjMxZWM1OTNmOAaSAAAAHFRhYmxlLkludmVudFRyYW5zLlRyYW5zUmVmSWQKCgoKATMAAAAyAAAACZMAAAAJlAAAAAmVAAAABpYAAAAGSXRlbUlkBpcAAAALSXRlbSBudW1iZXIGmAAAAAZTdHJpbmcJCAAAAAaaAAAAJDVmYTQ4MzIwLTlkYjAtNDJlYi05ZDYzLTYwNzgzMDc1NTMyNQFl////c/////////8BAAAAAWT///9y////AAAAAAFj////cf///wIAAAAAAAAAAAFi////cP///wAAAAAKAQAAAAAAAAAAAQAAAAAGnwAAACQ0YjQ4ZDJmMS1hYTE3LTQ2ZjQtODczYi1iMDIwNGJiYmE3NDUGoAAAABhUYWJsZS5JbnZlbnRUcmFucy5JdGVtSWQKCgoKATQAAAAyAAAACaEAAAAJogAAAAmjAAAABqQAAAAISXRlbU5hbWUGpQAAAAlJdGVtIG5hbWUGpgAAAAZTdHJpbmcJCAAAAAaoAAAAJDc5ZDBmOTQzLWU3NDktNGU1Ni04Mjk3LTk4MWI2YWNmYTgzZgFX////c/////////8CAAAAAVb///9y////AAAAAAFV////cf///wIAAAAAAAAAAAFU////cP///wAAAAAKAQAAAAAAAAAAAgAAAAAGrQAAACRjOTNiNmU3YS05NGNhLTQ0NGUtOTU0MS1hZDc3YzNiMGM5YmIGrgAAADNUYWJsZS5JbnZlbnRUcmFucy5JdGVtSWR+VGFibGUuSW52ZW50VGFibGUuSXRlbU5hbWUKCgoKATUAAAAyAAAACa8AAAAJsAAAAAmxAAAABrIAAAAMRGF0ZVBoeXNpY2FsBrMAAAANUGh5c2ljYWwgZGF0ZQa0AAAABERhdGUJCAAAAAa2AAAAJDQwN2RmYjk4LTI1MTAtNDc0NC1hN2JkLWM0MjgxZmZiMjY3NgFJ////c/////////8DAAAAAUj///9y////AAAAAAFH////cf///wIAAAAAAAAAAAFG////cP///wAAAAAKAQAAAAAAAAAAAwAAAAAGuwAAACRmOGJhNzBlOC0xMzM3LTRmOTgtODY2Yi1kYTA4OWYwY2UzMWMGvAAAAB5UYWJsZS5JbnZlbnRUcmFucy5EYXRlUGh5c2ljYWwKCgoKATYAAAAyAAAACb0AAAAJvgAAAAm/AAAABsAAAAADUXR5BsEAAAAIUXVhbnRpdHkGwgAAAARSZWFsCQgAAAAGxAAAACQ0NTUwNjNkYi0yZDYzLTQxN2UtYWZkYS01M2Q3MjdkYzY5ODQBO////3P///8BAAAABAAAAAE6////cv///wAAAAABOf///3H///8CAAAAAAAAAAABOP///3D///8AAAAACgEAAAAAAAAAAAQAAAAABskAAAAkNGNkYTZjZWItYWQ4OS00ZmEyLTg0NmMtYTMzOWEzM2RkY2RlBsoAAAAVVGFibGUuSW52ZW50VHJhbnMuUXR5CgoKCgE3AAAAMgAAAAnLAAAACcwAAAAJzQAAAAbOAAAAEkNvc3RBbW91bnRQaHlzaWNhbAbPAAAAFFBoeXNpY2FsIGNvc3QgYW1vdW50BtAAAAAEUmVhbAkIAAAABtIAAAAkZjVlYTBhMzAtYjA5ZC00ZDQ5LWEwNzUtYjRlODk0ZGUwNDRjAS3///9z////AQAAAAUAAAABLP///3L///8AAAAAASv///9x////AgAAAAAAAAAAASr///9w////AAAAAAoBAAAAAAAAAAAFAAAAAAbXAAAAJDRmMTk1ODUwLWNmMzItNDY0Yi1iYmU1LTQ2MzgxZmRlMTlkZQbYAAAAJFRhYmxlLkludmVudFRyYW5zLkNvc3RBbW91bnRQaHlzaWNhbAoKCgoBOAAAADIAAAAJ2QAAAAnaAAAACdsAAAAG3AAAAA1EYXRlRmluYW5jaWFsBt0AAAAORmluYW5jaWFsIGRhdGUG3gAAAAREYXRlCQgAAAAG4AAAACRjODI1NWRjZi0wYmQyLTRjMGMtOWFlOS03NWVmMjZlNzhmYTEBH////3P/////////BgAAAAEe////cv///wAAAAABHf///3H///8CAAAAAAAAAAABHP///3D///8AAAAACgEAAAAAAAAAAAYAAAAABuUAAAAkMzE1MjU0MGUtNDk5YS00Mjc3LThiY2UtNDVlNDFlOTRiNGFmBuYAAAAfVGFibGUuSW52ZW50VHJhbnMuRGF0ZUZpbmFuY2lhbAoKCgoBbAAAABIAAAAHbQ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Gf/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6AAAABxUYWJsZS5JbnZlbnRUcmFucy5UcmFuc1JlZklkCekAAAABFv///xn///8G6wAAABhUYWJsZS5JbnZlbnRUcmFucy5JdGVtSWQJ7AAAAAET////Gf///wbuAAAAHlRhYmxlLkludmVudFRyYW5zLkRhdGVQaHlzaWNhbAnvAAAAARD///8Z////BvEAAAAVVGFibGUuSW52ZW50VHJhbnMuUXR5CfIAAAABDf///xn///8G9AAAACRUYWJsZS5JbnZlbnRUcmFucy5Db3N0QW1vdW50UGh5c2ljYWwJ9QAAAAEK////Gf///wb3AAAAH1RhYmxlLkludmVudFRyYW5zLkRhdGVGaW5hbmNpYWwJ+AAAAAdvA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B//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b6AAAAG1RhYmxlLkludmVudFRyYW5zLlRyYW5zVHlwZQn7AAAAAQT///8H////Bv0AAAAeVGFibGUuSW52ZW50VHJhbnMuRGF0ZVBoeXNpY2FsCf4AAAABAf///wf///8GAAEAAB9UYWJsZS5JbnZlbnRUcmFucy5EYXRlRmluYW5jaWFsCQEBAAAHcQ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/v7//9T///8JMAAAAAkxAAAABHI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3AAAAIQAAAAEAAAAJBQEAAAMAAAAJBgEAAAR4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Hs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FAQAAAAAAAAGEAAAAKQAAAAAAAAAJCQEAAAAAAAAEh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CgEAAAEAAAABAAAABIY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pwAAAAkLAQAABwAAAAkMAQAABIc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QAAAAkNAQAABwAAAAkOAQAAAZMAAACFAAAACQ8BAAABAAAAAQAAAAGUAAAAhgAAAKYAAAAJCwEAAAcAAAAJEQEAAASV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EAAAAJDQEAAAcAAAAJEwEAAAGhAAAAhQAAAAkUAQAAAQAAAAEAAAABogAAAIYAAACPAAAACRUBAAAHAAAACRYBAAAEo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MAAAACQUBAAAHAAAACRgBAAABrwAAAIUAAAAJGQEAAAEAAAABAAAAAbAAAACGAAAApQAAAAkLAQAABwAAAAkbAQAABL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QAAAAkNAQAABwAAAAkdAQAAAb0AAACFAAAACR4BAAABAAAAAQAAAAG+AAAAhgAAAKUAAAAJCwEAAAcAAAAJIAEAAAS/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EAAAAJDQEAAAcAAAAJIgEAAAHLAAAAhQAAAAkjAQAAAQAAAAEAAAABzAAAAIYAAACPAAAACRUBAAAHAAAACSUBAAAEz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MAAAACQUBAAAHAAAACScBAAAB2QAAAIUAAAAJKAEAAAEAAAABAAAAAdoAAACGAAAAZQAAAAkpAQAABwAAAAkqAQAABN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YgAAAAkSAAAABwAAAAksAQAABek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dP+//9z/////////wAGLgEAAAZTdHJpbmcGLwEAAAZOdW1iZXIJMAEAAAHP/v//cf///wIAAAAFzv7//zlHbG9iZVNvZnR3YXJlLkF0bGFzNDAuQXRsYXNDb21tb24uTnVtYmVyU2VxdWVuY2VDb25kaXRpb24BAAAAB3ZhbHVlX18ACAIAAAABAAAAAAAGMwEAABFUYWJsZS5JbnZlbnRUcmFucwmIAAAACQgAAAAK/////wkzAQAACgmIAAAACgoKCQgAAAAJOQEAAAkIAAAAAewAAADpAAAAAcX+//9z/////////wAGPAEAAAZTdHJpbmcGPQEAAAtJdGVtIG51bWJlcgkwAQAAAcH+//9x////AgAAAAHA/v//zv7//wEAAAAAAAkzAQAACZYAAAAJCAAAAAr/////CTMBAAAKCZYAAAAKCgoJCAAAAAlHAQAACQgAAAAB7wAAAOkAAAABt/7//3P/////////AAZKAQAABERhdGUGSwEAAA1QaHlzaWNhbCBkYXRlCTABAAABs/7//3H///8CAAAAAbL+///O/v//AQAAAAAACTMBAAAJsgAAAAkIAAAACv////8JMwEAAAoJsgAAAAoKCgkIAAAACVUBAAAJCAAAAAHyAAAA6QAAAAGp/v//c/////////8ABlgBAAAEUmVhbAZZAQAACFF1YW50aXR5CTABAAABpf7//3H///8CAAAAAaT+///O/v//AQAAAAAACTMBAAAJwAAAAAkIAAAACv////8JMwEAAAoJwAAAAAoKCgkIAAAACWMBAAAJCAAAAAH1AAAA6QAAAAGb/v//c/////////8ABmYBAAAEUmVhbAZnAQAAFFBoeXNpY2FsIGNvc3QgYW1vdW50CWgBAAABl/7//3H///8CAAAAAZb+///O/v//AQAAAAAABmsBAAARVGFibGUuSW52ZW50VHJhbnMJzgAAAAkIAAAACv////8JawEAAAoJzgAAAAoKCgkIAAAACXEBAAAJCAAAAAH4AAAA6QAAAAGN/v//c/////////8ABnQBAAAERGF0ZQZ1AQAADkZpbmFuY2lhbCBkYXRlCXYBAAABif7//3H///8CAAAAAYj+///O/v//AQAAAAAABnkBAAARVGFibGUuSW52ZW50VHJhbnMJ3AAAAAkIAAAACv////8JeQEAAAoJ3AAAAAoKCgkIAAAACX8BAAAJCAAAAAX7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GgQEAABFUYWJsZS5JbnZlbnRUcmFucwaCAQAACVRyYW5zVHlwZQkIAAAABoQBAAAIUHJvZExpbmX/////CYEBAAAKCYIBAAAKCgoJCAAAAAmIAQAACQgAAAAB/gAAAPsAAAAJgQEAAAaLAQAADERhdGVQaHlzaWNhbAkIAAAABo0BAAAYMDEuMDEuMjAwOCAuLiAwNi4yOC4yMDE3/////wmBAQAACgmLAQAACgoKCQgAAAAJkQEAAAkIAAAAAQEBAAD7AAAACYEBAAAGlAEAAA1EYXRlRmluYW5jaWFsCQgAAAAGlgEAABwwNi4yOS4yMDE3IC4uIDEyLjMxLjIwOTksICIi/////wmBAQAACgmUAQAACgoKCQgAAAAJmgEAAAkIAAAAAQUBAAASAAAABwY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T+//8Z////Bp0BAAAzVGFibGUuSW52ZW50VHJhbnMuSXRlbUlkflRhYmxlLkludmVudFRhYmxlLkl0ZW1OYW1lCZ4BAAABCQEAAHIAAAAHCgEAAAABAAAABAAAAAQ3R2xvYmVTb2Z0d2FyZS5BdGxhczQwLkF0bGFzQ29tbW9uLlR5cGUuRmllbGRPdXRwdXRGaWVsZAIAAAAJ6QAAAA0DBAs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ww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Rg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V/+//8yR2xvYmVTb2Z0d2FyZS5BdGxhczQwLkF0bGFzQ29tbW9uLkNvbHVtbkF0dHJpYnV0ZXMBAAAAB3ZhbHVlX18ACAIAAAAQAAAABqIBAAAETm9uZQFd/v//YP7//wFc/v//X/7//wkAAAAJCAAAAAFa/v//YP7//wFZ/v//X/7//wsAAAAGqAEAAAEwAVf+//9g/v//AVb+//9f/v//BAAAAAarAQAAB0dlbmVyYWwBVP7//2D+//8BU/7//1/+//8CAAAABq4BAAABMQFR/v//YP7//wFQ/v//X/7//wAAAAAGsQEAAAUxMi40MwFO/v//YP7//wFN/v//X/7//yQAAAAJiQAAAAENAQAAEgAAAAcO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Ev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tgEAAAhGb250Qm9sZAa3AQAABUZhbHNlAUj+//9L/v//BrkBAAAKRm9udEl0YWxpYwm3AQAAAUX+//9L/v//BrwBAAANRm9udFVuZGVybGluZQa9AQAABS00MTQyAUL+//9L/v//Br8BAAAIRm9udE5hbWUGwAEAAAdDYWxpYnJpAT/+//9L/v//BsIBAAAJRm9udENvbG9yBsMBAAABMAE8/v//S/7//wbFAQAACEZvbnRTaXplBsYBAAACMTEBOf7//0v+//8GyAEAAAlGb250U3R5bGUGyQEAAAdSZWd1bGFyBw8BAAAAAQAAAAQAAAAEN0dsb2JlU29mdHdhcmUuQXRsYXM0MC5BdGxhc0NvbW1vbi5UeXBlLkZpZWxkT3V0cHV0RmllbGQCAAAACewAAAANAwcR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f7//2D+//8BNP7//1/+//8GAAAABs0BAAAFVG90YWwBMv7//2D+//8BMf7//1/+//8QAAAACaIBAAABL/7//2D+//8BLv7//1/+//8JAAAACQgAAAABLP7//2D+//8BK/7//1/+//8LAAAABtYBAAABMQEp/v//YP7//wEo/v//X/7//wQAAAAG2QEAAAdHZW5lcmFsASb+//9g/v//ASX+//9f/v//AgAAAAbcAQAAATEBI/7//2D+//8BIv7//1/+//8AAAAABt8BAAAFMTkuNTcHE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g/v//S/7//wm2AQAACbcBAAABHf7//0v+//8JuQEAAAm3AQAAARr+//9L/v//CbwBAAAG6AEAAAUtNDE0MgEX/v//S/7//wm/AQAABusBAAAHQ2FsaWJyaQEU/v//S/7//wnCAQAABu4BAAABMAER/v//S/7//wnFAQAABvEBAAACMTEBDv7//0v+//8JyAEAAAb0AQAAB1JlZ3VsYXIHFAEAAAABAAAABAAAAAQ3R2xvYmVTb2Z0d2FyZS5BdGxhczQwLkF0bGFzQ29tbW9uLlR5cGUuRmllbGRPdXRwdXRGaWVsZAIAAAAJngEAAA0DARUBAAALAQAABxY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K/v//YP7//wEJ/v//X/7//wkAAAAJCAAAAAEH/v//YP7//wEG/v//X/7//wsAAAAG+wEAAAEyAQT+//9g/v//AQP+//9f/v//BAAAAAb+AQAAB0dlbmVyYWwBAf7//2D+//8BAP7//1/+//8CAAAABgECAAABMQH+/f//YP7//wH9/f//X/7//wAAAAAGBAIAAAU0Mi43MQcY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v9//9L/v//BgYCAAAIRm9udEJvbGQJtwEAAAH4/f//S/7//wYJAgAACkZvbnRJdGFsaWMJtwEAAAH1/f//S/7//wYMAgAADUZvbnRVbmRlcmxpbmUGDQIAAAUtNDE0MgHy/f//S/7//wYPAgAACEZvbnROYW1lBhACAAAHQ2FsaWJyaQHv/f//S/7//wYSAgAACUZvbnRDb2xvcgYTAgAAATAB7P3//0v+//8GFQIAAAhGb250U2l6ZQYWAgAAAjExAen9//9L/v//BhgCAAAJRm9udFN0eWxlBhkCAAAHUmVndWxhcgcZAQAAAAEAAAAEAAAABDdHbG9iZVNvZnR3YXJlLkF0bGFzNDAuQXRsYXNDb21tb24uVHlwZS5GaWVsZE91dHB1dEZpZWxkAgAAAAnvAA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X9//9g/v//AeT9//9f/v//EAAAAAmiAQAAAeL9//9g/v//AeH9//9f/v//CQAAAAkIAAAAAd/9//9g/v//Ad79//9f/v//CwAAAAYjAgAAATMB3P3//2D+//8B2/3//1/+//8EAAAABiYCAAAIbS9kL3l5eXkB2f3//2D+//8B2P3//1/+//8CAAAABikCAAABMQHW/f//YP7//wHV/f//X/7//wAAAAAGLAIAAAUxNC4xNAcd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P9//9L/v//CbYBAAAJtwEAAAHQ/f//S/7//wm5AQAACbcBAAABzf3//0v+//8JvAEAAAY1AgAABS00MTQyAcr9//9L/v//Cb8BAAAGOAIAAAdDYWxpYnJpAcf9//9L/v//CcIBAAAGOwIAAAEwAcT9//9L/v//CcUBAAAGPgIAAAIxMQHB/f//S/7//wnIAQAABkECAAAHUmVndWxhcgceAQAAAAEAAAAEAAAABDdHbG9iZVNvZnR3YXJlLkF0bGFzNDAuQXRsYXNDb21tb24uVHlwZS5GaWVsZE91dHB1dEZpZWxkAgAAAAnyAAAADQM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39//9g/v//Abz9//9f/v//EAAAAAmiAQAAAbr9//9g/v//Abn9//9f/v//CQAAAAkIAAAAAbf9//9g/v//Abb9//9f/v//CwAAAAZLAgAAATQBtP3//2D+//8Bs/3//1/+//8EAAAABk4CAAAwXyAqICMsIyMwLjAwXyA7XyAqIC0jLCMjMC4wMF8gO18gKiAiLSI/P18gO18gQF8gAbH9//9g/v//AbD9//9f/v//AgAAAAZRAgAAATEBrv3//2D+//8Brf3//1/+//8AAAAABlQCAAACMTEHI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/f//S/7//wm2AQAACbcBAAABqP3//0v+//8JuQEAAAm3AQAAAaX9//9L/v//CbwBAAAGXQIAAAUtNDE0MgGi/f//S/7//wm/AQAABmACAAAHQ2FsaWJyaQGf/f//S/7//wnCAQAABmMCAAABMAGc/f//S/7//wnFAQAABmYCAAACMTEBmf3//0v+//8JyAEAAAZpAgAAB1JlZ3VsYXIHIwEAAAABAAAABAAAAAQ3R2xvYmVTb2Z0d2FyZS5BdGxhczQwLkF0bGFzQ29tbW9uLlR5cGUuRmllbGRPdXRwdXRGaWVsZAIAAAAJ9QAAAA0DBy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V/f//YP7//wGU/f//X/7//wkAAAAJCAAAAAGS/f//YP7//wGR/f//X/7//wsAAAAGcAIAAAE1AY/9//9g/v//AY79//9f/v//BAAAAAZzAgAAMF8gKiAjLCMjMC4wMF8gO18gKiAtIywjIzAuMDBfIDtfICogIi0iPz9fIDtfIEBfIAGM/f//YP7//wGL/f//X/7//wIAAAAGdgIAAAExAYn9//9g/v//AYj9//9f/v//AAAAAAZ5AgAABTIxLjI5Byc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v3//0v+//8JBgIAAAm3AQAAAYP9//9L/v//CQkCAAAJtwEAAAGA/f//S/7//wkMAgAABoICAAAFLTQxNDIBff3//0v+//8JDwIAAAaFAgAAB0NhbGlicmkBev3//0v+//8JEgIAAAaIAgAAATABd/3//0v+//8JFQIAAAaLAgAAAjExAXT9//9L/v//CRgCAAAGjgIAAAdSZWd1bGFyBygBAAAAAQAAAAQAAAAEN0dsb2JlU29mdHdhcmUuQXRsYXM0MC5BdGxhc0NvbW1vbi5UeXBlLkZpZWxkT3V0cHV0RmllbGQCAAAACfgAAAANAwEpAQAACwEAAAcq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cP3//2D+//8Bb/3//1/+//8JAAAACQgAAAABbf3//2D+//8BbP3//1/+//8LAAAABpUCAAABNgFq/f//YP7//wFp/f//X/7//wQAAAAGmAIAAAhtL2QveXl5eQFn/f//YP7//wFm/f//X/7//wIAAAAGmwIAAAExAWT9//9g/v//AWP9//9f/v//AAAAAAaeAgAAAjE1By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f3//0v+//8GoAIAAAhGb250Qm9sZAm3AQAAAV79//9L/v//BqMCAAAKRm9udEl0YWxpYwm3AQAAAVv9//9L/v//BqYCAAANRm9udFVuZGVybGluZQanAgAABS00MTQyAVj9//9L/v//BqkCAAAIRm9udE5hbWUGqgIAAAdDYWxpYnJpAVX9//9L/v//BqwCAAAJRm9udENvbG9yBq0CAAABMAFS/f//S/7//wavAgAACEZvbnRTaXplBrACAAACMTEBT/3//0v+//8GsgIAAAlGb250U3R5bGUGswIAAAdSZWd1bGFyATABAAAOAAAAsQAAAAa0AgAAC0ludmVudFRyYW5zBrUCAAAWSW52ZW50b3J5IHRyYW5zYWN0aW9ucwkIAAAACQgAAAAJCAAAAAFJ/f//4P///wAAAAAJuAIAAAm5AgAAAUb9///d////ya2BcGuBPEGsySpG0TA1JQkIAAAACQgAAAAJvAIAAAkzAQAACgoKCgoBAAAAAUL9///Z////AAAAAAFB/f//2P///wAAAAAACcACAAAEO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Q0BAAADAAAACcICAAAER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Q0BAAADAAAACcQCAAAEV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Q0BAAADAAAACcYCAAAEY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Q0BAAADAAAACcgCAAABaAEAAA4AAAD/////BskCAAALSW52ZW50VHJhbnMGygIAABZJbnZlbnRvcnkgdHJhbnNhY3Rpb25zCQgAAAAJCAAAAAkIAAAAATT9///g////AAAAAAnNAgAACc4CAAABMf3//93////UdZQZRLD8R5zWybADwlX8CQgAAAAJCAAAAAnRAgAACWsBAAAKCgoKCgEAAAABLf3//9n///8AAAAAASz9///Y////AAAAAAAJ1QIAAAR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IAAAAJBQEAAAMAAAAJ1wIAAAF2AQAADgAAAP////8G2AIAAAtJbnZlbnRUcmFucwbZAgAAFkludmVudG9yeSB0cmFuc2FjdGlvbnMJCAAAAAkIAAAACQgAAAABJf3//+D///8AAAAACdwCAAAJ3QIAAAEi/f//3f///1GgnEoZ5qpEsSb6MOKgyC8JCAAAAAkIAAAACeACAAAJeQEAAAoKCgoKAQAAAAEe/f//2f///wAAAAABHf3//9j///8AAAAAAAnkAgAABH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gAAAAkSAAAAAwAAAAnmAgAABI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gAAAAnnAgAAAwAAAAnoAgAABJ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AAAAAnnAgAAAwAAAAnqAgAABJo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wAAAAnnAgAAAwAAAAnsAgAAAZ4BAADpAAAAARP9//9z/////////wAG7gIAAAZTdHJpbmcG7wIAAAlJdGVtIG5hbWUJMQAAAAEP/f//cf///wIAAAABDv3//87+//8BAAAAAAAJMAAAAAmkAAAACQgAAAAK/////wkwAAAACgmkAAAABvgCAAAGSXRlbUlkBvkCAAALSW52ZW50VHJhbnMKCQgAAAAJ+wIAAAkIAAAAAbgCAAAhAAAACgAAAAn9AgAAEQAAAAn+AgAAAbkCAAAiAAAACAAAAAkNAQAAEQAAAAkAAwAABLw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9AgAAAAAAAAHAAgAAKQAAAAAAAAAJAgMAAAAAAAAHw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9/P//S/7//wYEAwAACEhlbHBUZXh0BgUDAAA1T3JkZXIgbnVtYmVyLCBwcm9qZWN0IG51bWJlciwgcHJvZHVjdGlvbiBudW1iZXIsIGV0Yy4B+vz//0v+//8GBwMAAAVMYWJlbAkvAQAAAff8//9L/v//BgoDAAAEVHlwZQkuAQAAB8Q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z//0v+//8JBAMAAAYOAwAADklkZW50aWZ5IGl0ZW0uAfH8//9L/v//CQcDAAAJPQEAAAHu/P//S/7//wkKAwAACTwBAAAHx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/P//S/7//wkEAwAABhcDAAAcRGF0ZSBvZiBwaHlzaWNhbCB0cmFuc2FjdGlvbgHo/P//S/7//wkHAwAACUsBAAAB5fz//0v+//8JCgMAAAlKAQAAB8g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4vz//0v+//8JBAMAAAYgAwAAJFF1YW50aXR5IGF0dGFjaGVkIHRvIHRoZSB0cmFuc2FjdGlvbgHf/P//S/7//wkHAwAACVkBAAAB3Pz//0v+//8JCgMAAAlYAQAAAc0CAAAhAAAAEQAAAAknAwAAEQAAAAkoAwAAAc4CAAAiAAAAAgAAAAkFAQAAAwAAAAkqAwAAAdECAAAEAAAAAQAAAAknAwAAAwAAAAksAwAAAdUCAAApAAAAAAAAAAktAwAAAAAAAAfX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L8//9L/v//Bi8DAAAFTGFiZWwJZwEAAAHP/P//S/7//wYyAwAABFR5cGUJZgEAAAHcAgAAIQAAAAYAAAAJNAMAAAcAAAAJNQMAAAHdAgAAIgAAAAMAAAAJ5wIAAAMAAAAJNwMAAAHgAgAABAAAAAEAAAAJNAMAAAMAAAAJOQMAAAHkAgAAKQAAAAAAAAAJOgMAAAAAAAAH5g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/P//S/7//wY8AwAABUxhYmVsCXUBAAABwvz//0v+//8GPwMAAARUeXBlCXQBAAAB5wIAABIAAAAH6A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//P//S/7//wZCAwAABFR5cGUGQwMAAARFbnVtAbz8//9L/v//BkUDAAAFTGFiZWwGRgMAAAlSZWZlcmVuY2UH6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5/P//S/7//wlCAwAACUoBAAABtvz//0v+//8JRQMAAAlLAQAAAbP8//9L/v//Bk4DAAAIUmVmZXJzVG8GTwMAAAs9RGF0ZVBlcmlvZAfs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D8//9L/v//CUIDAAAJdAEAAAGt/P//S/7//wlFAwAACXUBAAABqvz//0v+//8GVwMAAAhSZWZlcnNUbwZYAwAADD1FeGNsdWRlRGF0ZQT7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IAAAAJBQEAAAMAAAAJWgMAAAH9AgAAEgAAAAf+Ag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l/P//Gf///wZcAwAAGFRhYmxlLkludmVudFRyYW5zLkl0ZW1JZAnsAAAAAaL8//8Z////Bl8DAAAfVGFibGUuSW52ZW50VHJhbnMuSW52ZW50VHJhbnNJZAlgAwAAAZ/8//8Z////BmIDAAAbVGFibGUuSW52ZW50VHJhbnMuVHJhbnNUeXBlCWMDAAABnPz//xn///8GZQMAABxUYWJsZS5JbnZlbnRUcmFucy5UcmFuc1JlZklkCekAAAABmfz//xn///8GaAMAAB5UYWJsZS5JbnZlbnRUcmFucy5EYXRlUGh5c2ljYWwJ7wAAAAGW/P//Gf///wZrAwAAH1RhYmxlLkludmVudFRyYW5zLkRhdGVGaW5hbmNpYWwJbAMAAAGT/P//Gf///wZuAwAAH1RhYmxlLkludmVudFRyYW5zLlN0YXR1c1JlY2VpcHQJbwMAAAGQ/P//Gf///wZxAwAAHVRhYmxlLkludmVudFRyYW5zLlN0YXR1c0lzc3VlCXIDAAABjfz//xn///8GdAMAABVUYWJsZS5JbnZlbnRUcmFucy5RdHkJ8gAAAAGK/P//Gf///wZ3AwAAIlRhYmxlLkludmVudFRyYW5zLkNvc3RBbW91bnRQb3N0ZWQJeAMAAAcA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h/z//wf///8GegMAAB9UYWJsZS5JbnZlbnRUcmFucy5EYXRlRmluYW5jaWFsCXsDAAABhPz//wf///8GfQMAAB1UYWJsZS5JbnZlbnRUcmFucy5TdGF0dXNJc3N1ZQl+AwAAAYH8//8H////BoADAAAYVGFibGUuSW52ZW50VHJhbnMuSXRlbUlkCYEDAAABfvz//wf///8GgwMAAB9UYWJsZS5JbnZlbnRUcmFucy5JbnZlbnRUcmFuc0lkCYQDAAABe/z//wf///8GhgMAABxUYWJsZS5JbnZlbnRUcmFucy5UcmFuc1JlZklkCYcDAAABePz//wf///8GiQMAAB5UYWJsZS5JbnZlbnRUcmFucy5EYXRlUGh5c2ljYWwJigMAAAF1/P//B////waMAwAAH1RhYmxlLkludmVudFRyYW5zLlN0YXR1c1JlY2VpcHQJjQMAAAFy/P//B////waPAwAAG1RhYmxlLkludmVudFRyYW5zLlRyYW5zVHlwZQmQAwAAAQIDAAByAAAAAScDAAASAAAABygD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/8//8Z////BpIDAAAYVGFibGUuSW52ZW50VHJhbnMuSXRlbUlkCewAAAABbPz//xn///8GlQMAABxUYWJsZS5JbnZlbnRUcmFucy5UcmFuc1JlZklkCekAAAABafz//xn///8GmAMAAB5UYWJsZS5JbnZlbnRUcmFucy5EYXRlUGh5c2ljYWwJ7wAAAAFm/P//Gf///wabAwAAFVRhYmxlLkludmVudFRyYW5zLlF0eQnyAAAAAWP8//8Z////Bp4DAAAkVGFibGUuSW52ZW50VHJhbnMuQ29zdEFtb3VudFBoeXNpY2FsCfUAAAAHKgMAAAABAAAAAg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D8//8H////BqEDAAAbVGFibGUuSW52ZW50VHJhbnMuVHJhbnNUeXBlCaIDAAABXfz//wf///8GpAMAAB5UYWJsZS5JbnZlbnRUcmFucy5EYXRlUGh5c2ljYWwJpQMAAAcs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a/P//1P///wkwAAAACTEAAAABLQMAAHIAAAABNAMAABIAAAAHNQM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V/z//xn///8GqgMAABxUYWJsZS5JbnZlbnRUcmFucy5UcmFuc1JlZklkCekAAAABVPz//xn///8GrQMAABhUYWJsZS5JbnZlbnRUcmFucy5JdGVtSWQJ7AAAAAFR/P//Gf///wawAwAAHlRhYmxlLkludmVudFRyYW5zLkRhdGVQaHlzaWNhbAnvAAAAAU78//8Z////BrMDAAAVVGFibGUuSW52ZW50VHJhbnMuUXR5CfIAAAABS/z//xn///8GtgMAACRUYWJsZS5JbnZlbnRUcmFucy5Db3N0QW1vdW50UGh5c2ljYWwJ9QAAAAFI/P//Gf///wa5AwAAH1RhYmxlLkludmVudFRyYW5zLkRhdGVGaW5hbmNpYWwJ+AAAAAc3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Rfz//wf///8GvAMAABtUYWJsZS5JbnZlbnRUcmFucy5UcmFuc1R5cGUJ+wAAAAFC/P//B////wa/AwAAHlRhYmxlLkludmVudFRyYW5zLkRhdGVQaHlzaWNhbAn+AAAAAT/8//8H////BsIDAAAfVGFibGUuSW52ZW50VHJhbnMuRGF0ZUZpbmFuY2lhbAkBAQAABzk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Tz8///U////CTAAAAAJMQAAAAE6AwAAcgAAAAda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n8//9L/v//CS8DAAAJ7wIAAAE2/P//S/7//wkyAwAACe4CAAABYAMAAOkAAAABM/z//3P/////////AAbOAwAABlN0cmluZwbPAwAABkxvdCBJRAkwAQAAAS/8//9x////AgAAAAEu/P//zv7//wEAAAAAAAkzAQAABtQDAAANSW52ZW50VHJhbnNJZAkIAAAACv////8JMwEAAAoJ1AMAAAoKCgkIAAAACdkDAAAJCAAAAAFjAwAA6QAAAAEl/P//c/////////8ABtwDAAAERW51bQbdAwAACVJlZmVyZW5jZQkwAQAAASH8//9x////AgAAAAEg/P//zv7//wEAAAAAAAkzAQAABuIDAAAJVHJhbnNUeXBlCQgAAAAK/////wkzAQAACgniAwAACgoKCQgAAAAJ5wMAAAkIAAAAAWwDAADpAAAAARf8//9z/////////wAG6gMAAAREYXRlBusDAAAORmluYW5jaWFsIGRhdGUJMAEAAAET/P//cf///wIAAAABEvz//87+//8BAAAAAAAJMwEAAAbwAwAADURhdGVGaW5hbmNpYWwJCAAAAAr/////CTMBAAAKCfADAAAKCgoJCAAAAAn1AwAACQgAAAABbwMAAOkAAAABCfz//3P/////////AAb4AwAABEVudW0G+QMAAA5SZWNlaXB0IHN0YXR1cwkwAQAAAQX8//9x////AgAAAAEE/P//zv7//wEAAAAAAAkzAQAABv4DAAANU3RhdHVzUmVjZWlwdAkIAAAACv////8JMwEAAAoJ/gMAAAoKCgkIAAAACQMEAAAJCAAAAAFyAwAA6QAAAAH7+///c/////////8ABgYEAAAERW51bQYHBAAADElzc3VlIHN0YXR1cwkwAQAAAff7//9x////AgAAAAH2+///zv7//wEAAAAAAAkzAQAABgwEAAALU3RhdHVzSXNzdWUJCAAAAAr/////CTMBAAAKCQwEAAAKCgoJCAAAAAkRBAAACQgAAAABeAMAAOkAAAAB7fv//3P/////////AAYUBAAABFJlYWwGFQQAABVGaW5hbmNpYWwgY29zdCBhbW91bnQJMAEAAAHp+///cf///wIAAAAB6Pv//87+//8BAAAAAAAJMwEAAAYaBAAAEENvc3RBbW91bnRQb3N0ZWQJCAAAAAr/////CTMBAAAKCRoEAAAKCgoJCAAAAAkfBAAACQgAAAABewMAAPsAAAAJMwEAAAYiBAAADURhdGVGaW5hbmNpYWwJCAAAAAkIAAAA/////wkzAQAACgkiBAAACgoKCQgAAAAJJwQAAAkIAAAAAX4DAAD7AAAACTMBAAAGKgQAAAtTdGF0dXNJc3N1ZQkIAAAACQgAAAD/////CTMBAAAKCSoEAAAKCgoJCAAAAAkvBAAACQgAAAABgQMAAPsAAAAJMwEAAAYyBAAABkl0ZW1JZAkIAAAACQgAAAD/////CTMBAAAKCTIEAAAKCgoJCAAAAAk3BAAACQgAAAABhAMAAPsAAAAJMwEAAAY6BAAADUludmVudFRyYW5zSWQJCAAAAAkIAAAA/////wkzAQAACgk6BAAACgoKCQgAAAAJPwQAAAkIAAAAAYcDAAD7AAAACTMBAAAGQgQAAApUcmFuc1JlZklkCQgAAAAJCAAAAP////8JMwEAAAoJQgQAAAoKCgkIAAAACUcEAAAJCAAAAAGKAwAA+wAAAAkzAQAABkoEAAAMRGF0ZVBoeXNpY2FsCQgAAAAJCAAAAP////8JMwEAAAoJSgQAAAoKCgkIAAAACU8EAAAJCAAAAAGNAwAA+wAAAAkzAQAABlIEAAANU3RhdHVzUmVjZWlwdAkIAAAACQgAAAD/////CTMBAAAKCVIEAAAKCgoJCAAAAAlXBAAACQgAAAABkAMAAPsAAAAJMwEAAAmCAQAACQgAAAAGXAQAABNQcm9kdWN0aW9uLFByb2RMaW5l/////wkzAQAABl4EAAALSW52ZW50VHJhbnMJggEAAAoKCgkIAAAACWEEAAAJCAAAAAGiAwAA+wAAAAZjBAAAEVRhYmxlLkludmVudFRyYW5zCYIBAAAJCAAAAAmEAQAA/////wljBAAACgmCAQAACgoKCQgAAAAJagQAAAkIAAAAAaUDAAD7AAAACWMEAAAJiwEAAAkIAAAABm8EAAAWMS4xLjIwMDggLi4gMDguMzEuMjAxNP////8JYwQAAAoJiwEAAAoKCgkIAAAACXMEAAAJCAAAAATZ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dgQAAATn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eAQAAAT1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egQAAAQD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fAQAAAQR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fgQAAAQf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gAQAAAQn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ggQAAAQv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hAQAAAQ3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hgQAAAQ/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iAQAAARH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igQAAARP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jAQAAARX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jgQAAARh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gAAAAJDQEAAAMAAAAJkAQAAARq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QAAAAJBQEAAAMAAAAJkgQAAARz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cAAAAJBQEAAAMAAAAJlAQAAAd2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v7//9L/v//CQQDAAAGlwQAAFJTdW1tYXJ5IG51bWJlci9Mb3QgSUQgZm9yIHRyYW5zYWN0aW9ucyBhdHRhY2hlZCB0byB0aGUgc2FtZSBpbnZlbnRvcnkgdHJhbnNhY3Rpb24uAWj7//9L/v//CQcDAAAJzwMAAAFl+///S/7//wkKAwAACc4DAAAHe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+///S/7//wkEAwAABqAEAAAyU3BlY2lmeSB0aGUgbW9kdWxlIHRoYXQgZ2VuZXJhdGVkIHRoZSB0cmFuc2FjdGlvbi4BX/v//0v+//8JBwMAAAndAwAAAVz7//9L/v//CQoDAAAJ3AMAAAd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n7//9L/v//CQQDAAAGqQQAAB1EYXRlIG9mIGZpbmFuY2lhbCB0cmFuc2FjdGlvbgFW+///S/7//wkHAwAACesDAAABU/v//0v+//8JCgMAAAnqAwAAB3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Pv//0v+//8JBAMAAAayBAAAKVN0YXR1cyBvZiBxdWFudGl0eSBpbiByZWxhdGlvbiB0byByZWNlaXB0AU37//9L/v//CQcDAAAJ+QMAAAFK+///S/7//wkKAwAACfgDAAAHf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H+///S/7//wkEAwAABrsEAAApU3RhdHVzIGZvciBxdWFudGl0eSBpbiByZWxhdGlvbiB0byBpc3N1ZXMBRPv//0v+//8JBwMAAAkHBAAAAUH7//9L/v//CQoDAAAJBgQAAAeA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77//9L/v//CQQDAAAGxAQAADVJbnZlbnRvcnkgdmFsdWUgZm9yIHRoZSBmaW5hbmNpYWxseSB1cGRhdGVkIHF1YW50aXR5LgE7+///S/7//wkHAwAACRUEAAABOPv//0v+//8JCgMAAAkUBAAAB4I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fv//0v+//8JCgMAAAbNBAAABERhdGUBMvv//0v+//8JBwMAAAbQBAAADkZpbmFuY2lhbCBkYXRlB4Q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/v//0v+//8JCgMAAAbTBAAABEVudW0BLPv//0v+//8JBwMAAAbWBAAADElzc3VlIHN0YXR1cweG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n7//9L/v//CQoDAAAG2QQAAAZTdHJpbmcBJvv//0v+//8JBwMAAAbcBAAAC0l0ZW0gbnVtYmVyB4g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/v//0v+//8JCgMAAAbfBAAABlN0cmluZwEg+///S/7//wkHAwAABuIEAAAGTG90IElEB4o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v//0v+//8JCgMAAAblBAAABlN0cmluZwEa+///S/7//wkHAwAABugEAAAGTnVtYmVyB4w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F/v//0v+//8JCgMAAAbrBAAABERhdGUBFPv//0v+//8JBwMAAAbuBAAADVBoeXNpY2FsIGRhdGUHj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R+///S/7//wkKAwAABvEEAAAERW51bQEO+///S/7//wkHAwAABvQEAAAOUmVjZWlwdCBzdGF0dXMHk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L+///S/7//wkKAwAABvcEAAAERW51bQEI+///S/7//wkHAwAABvoEAAAJUmVmZXJlbmNlB5I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fv//0v+//8JMgMAAAb9BAAABEVudW0BAvv//0v+//8JLwMAAAYABQAACVJlZmVyZW5jZQeU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/6//9L/v//CTIDAAAGAwUAAAREYXRlAfz6//9L/v//CS8DAAAGBgUAAA1QaHlzaWNhbCBkYXRlAfn6//9L/v//BggFAAAIUmVmZXJzVG8JTwMAAAs=
    <Output>
      <OutputObject name="AtlasReport_3"/>
    </Output>
  </Query>
</Atlas>
</file>

<file path=customXml/item14.xml><?xml version="1.0" encoding="utf-8"?>
<Atlas>
  <Report name="AtlasReport_3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wAAAAkDAAAACQQAAAAGBQAAAA1BdGxhc1JlcG9ydF8z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HAAAAB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CRoAAAAKDBs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GwAAAAgCAAAABhwAAAAVQXRsYXNSZXBvcnRfM19UYWJsZV8xCR0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sAAAAICAke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HwAAAAkgAAAACSEAAAAGIgAAAApUcmFuc1JlZklkBiMAAAALUHJvZCBudW1iZXIGJAAAAAZTdHJpbmcGJQAAAAAGJgAAACQ2N2RiMDA1NC1jNmQwLTQ0MjItOWIyYS03NDQ3MDJjYmE1MDEF2f///y1HbG9iZVNvZnR3YXJlLkF0bGFzNDAuQXRsYXNDb21tb24uQWdncmVnYXRpb24BAAAAB3ZhbHVlX18ACA4AAAD/////AAAAAAXY////LEdsb2JlU29mdHdhcmUuQXRsYXM0MC5BdGxhc0NvbW1vbi5Db2x1bW5UeXBlAQAAAAd2YWx1ZV9fAAgOAAAAAAAAAAXX////K0dsb2JlU29mdHdhcmUuQXRsYXM0MC5BdGxhc0NvbW1vbi5Tb3J0T3JkZXIBAAAAB3ZhbHVlX18ACA4AAAACAAAAAAAAAAAF1v///0BHbG9iZVNvZnR3YXJlLkF0bGFzNDAuQXRsYXNDb21tb24uVHlwZS5Db2x1bW4rQ3Jvc3NUYWJDb2x1bW5UeXBlAQAAAAd2YWx1ZV9fAAgOAAAAAAAAAAoBAAAAAAAAAAAAAAAAAAYrAAAAJGM4NzdjY2Q0LThiNzQtNGQyYi1hZDAyLTliMjMxZWM1OTNmOAYsAAAAHFRhYmxlLkludmVudFRyYW5zLlRyYW5zUmVmSWQKCgoKARUAAAAUAAAACS0AAAAJLgAAAAkvAAAABjAAAAAGSXRlbUlkBjEAAAALSXRlbSBudW1iZXIGMgAAAAZTdHJpbmcJJQAAAAY0AAAAJDVmYTQ4MzIwLTlkYjAtNDJlYi05ZDYzLTYwNzgzMDc1NTMyNQHL////2f////////8BAAAAAcr////Y////AAAAAAHJ////1////wIAAAAAAAAAAAHI////1v///wAAAAAKAQAAAAAAAAAAAQAAAAAGOQAAACQ0YjQ4ZDJmMS1hYTE3LTQ2ZjQtODczYi1iMDIwNGJiYmE3NDUGOgAAABhUYWJsZS5JbnZlbnRUcmFucy5JdGVtSWQKCgoKARYAAAAUAAAACTsAAAAJPAAAAAk9AAAABj4AAAAISXRlbU5hbWUGPwAAAAlJdGVtIG5hbWUGQAAAAAZTdHJpbmcJJQAAAAZCAAAAJDc5ZDBmOTQzLWU3NDktNGU1Ni04Mjk3LTk4MWI2YWNmYTgzZgG9////2f////////8CAAAAAbz////Y////AAAAAAG7////1////wIAAAAAAAAAAAG6////1v///wAAAAAKAQAAAAAAAAAAAgAAAAAGRwAAACRjOTNiNmU3YS05NGNhLTQ0NGUtOTU0MS1hZDc3YzNiMGM5YmIGSAAAADNUYWJsZS5JbnZlbnRUcmFucy5JdGVtSWR+VGFibGUuSW52ZW50VGFibGUuSXRlbU5hbWUKCgoKARcAAAAUAAAACUkAAAAJSgAAAAlLAAAABkwAAAAMRGF0ZVBoeXNpY2FsBk0AAAANUGh5c2ljYWwgZGF0ZQZOAAAABERhdGUJJQAAAAZQAAAAJDQwN2RmYjk4LTI1MTAtNDc0NC1hN2JkLWM0MjgxZmZiMjY3NgGv////2f////////8DAAAAAa7////Y////AAAAAAGt////1////wIAAAAAAAAAAAGs////1v///wAAAAAKAQAAAAAAAAAAAwAAAAAGVQAAACRmOGJhNzBlOC0xMzM3LTRmOTgtODY2Yi1kYTA4OWYwY2UzMWMGVgAAAB5UYWJsZS5JbnZlbnRUcmFucy5EYXRlUGh5c2ljYWwKCgoKARgAAAAUAAAACVcAAAAJWAAAAAlZAAAABloAAAADUXR5BlsAAAAIUXVhbnRpdHkGXAAAAARSZWFsCSUAAAAGXgAAACQ0NTUwNjNkYi0yZDYzLTQxN2UtYWZkYS01M2Q3MjdkYzY5ODQBof///9n///8BAAAABAAAAAGg////2P///wAAAAABn////9f///8CAAAAAAAAAAABnv///9b///8AAAAACgEAAAAAAAAAAAQAAAAABmMAAAAkNGNkYTZjZWItYWQ4OS00ZmEyLTg0NmMtYTMzOWEzM2RkY2RlBmQAAAAVVGFibGUuSW52ZW50VHJhbnMuUXR5CgoKCgEZAAAAFAAAAAllAAAACWYAAAAJZwAAAAZoAAAAEkNvc3RBbW91bnRQaHlzaWNhbAZpAAAAFFBoeXNpY2FsIGNvc3QgYW1vdW50BmoAAAAEUmVhbAklAAAABmwAAAAkZjVlYTBhMzAtYjA5ZC00ZDQ5LWEwNzUtYjRlODk0ZGUwNDRjAZP////Z////AQAAAAUAAAABkv///9j///8AAAAAAZH////X////AgAAAAAAAAAAAZD////W////AAAAAAoBAAAAAAAAAAAFAAAAAAZxAAAAJDRmMTk1ODUwLWNmMzItNDY0Yi1iYmU1LTQ2MzgxZmRlMTlkZQZyAAAAJFRhYmxlLkludmVudFRyYW5zLkNvc3RBbW91bnRQaHlzaWNhbAoKCgoBGgAAABQAAAAJcwAAAAl0AAAACXUAAAAGdgAAAA1EYXRlRmluYW5jaWFsBncAAAAORmluYW5jaWFsIGRhdGUGeAAAAAREYXRlCSUAAAAGegAAACRjODI1NWRjZi0wYmQyLTRjMGMtOWFlOS03NWVmMjZlNzhmYTEBhf///9n/////////BgAAAAGE////2P///wAAAAABg////9f///8CAAAAAAAAAAABgv///9b///8AAAAACgEAAAAAAAAAAAYAAAAABn8AAAAkMzE1MjU0MGUtNDk5YS00Mjc3LThiY2UtNDVlNDFlOTRiNGFmBoAAAAAfVGFibGUuSW52ZW50VHJhbnMuRGF0ZUZpbmFuY2lhbAoKCgoFHQAAADhHbG9iZVNvZnR3YXJlLkF0bGFzNDAuQXRsYXNDb21tb25DbGllbnQuUmVwb3J0LlJlZmVyZW5jZQEAAAAKX3JlZmVyZW5jZQcIGwAAAAmBAAAABx4AAAAAAQAAAAQAAAAEPEdsb2JlU29mdHdhcmUuQXRsYXM0MC5BdGxhc0NvbW1vbkNsaWVudC5EYXRhU291cmNlRmllbGRWYWx1ZRsAAAAJggAAAAmDAAAACYQAAAAJhQAAAAQf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4AAAAICAmGAAAAAQAAAAEAAAAEI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12nAAAACYcAAAAHAAAACYgAAAAEI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hAAAACYkAAAAHAAAACYoAAAABLQAAAB8AAAAJiwAAAAEAAAABAAAAAS4AAAAgAAAApgAAAAmHAAAABwAAAAmNAAAAAS8AAAAhAAAAoQAAAAmJAAAABwAAAAmPAAAAATsAAAAfAAAACZAAAAABAAAAAQAAAAE8AAAAIAAAAI8AAAAJkQAAAAcAAAAJkgAAAAE9AAAAIQAAAIwAAAAJkwAAAAcAAAAJlAAAAAFJAAAAHwAAAAmVAAAAAQAAAAEAAAABSgAAACAAAAClAAAACYcAAAAHAAAACZcAAAABSwAAACEAAAChAAAACYkAAAAHAAAACZkAAAABVwAAAB8AAAAJmgAAAAEAAAABAAAAAVgAAAAgAAAApQAAAAmHAAAABwAAAAmcAAAAAVkAAAAhAAAAoQAAAAmJAAAABwAAAAmeAAAAAWUAAAAfAAAACZ8AAAABAAAAAQAAAAFmAAAAIAAAAI8AAAAJkQAAAAcAAAAJoQAAAAFnAAAAIQAAAIwAAAAJkwAAAAcAAAAJowAAAAFzAAAAHwAAAAmkAAAAAQAAAAEAAAABdAAAACAAAABlAAAACaUAAAAHAAAACaYAAAABdQAAACEAAABiAAAACacAAAAHAAAACagAAAAPgQAAAAEAAAAIAQAAAAWCAAAAPEdsb2JlU29mdHdhcmUuQXRsYXM0MC5BdGxhc0NvbW1vbkNsaWVudC5EYXRhU291cmNlRmllbGRWYWx1ZQQAAAASX2lzRHJpbGxEb3duRmlsdGVyBl9kc0tleQpfZmllbGRuYW1lC19maWVsZFZhbHVlAAEBAQEbAAAAAAapAAAAEVRhYmxlLkludmVudFRyYW5zBqoAAAAKRGF0YUFyZWFJZAkGAAAAAYMAAACCAAAAAAmpAAAABq0AAAAJVHJhbnNUeXBlBq4AAAAIUHJvZExpbmUBhAAAAIIAAAAACakAAAAGsAAAAAxEYXRlUGh5c2ljYWwGsQAAABgwMS4wMS4yMDA4IC4uIDA2LjI4LjIwMTcBhQAAAIIAAAAACakAAAAGswAAAA1EYXRlRmluYW5jaWFsBrQAAAAcMDYuMjkuMjAxNyAuLiAxMi4zMS4yMDk5LCAiIgeGAAAAAAEAAAAEAAAABDdHbG9iZVNvZnR3YXJlLkF0bGFzNDAuQXRsYXNDb21tb24uVHlwZS5GaWVsZE91dHB1dEZpZWxkDgAAAAm1AAAADQMEhw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i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Er/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Sf///zJHbG9iZVNvZnR3YXJlLkF0bGFzNDAuQXRsYXNDb21tb24uQ29sdW1uQXR0cmlidXRlcwEAAAAHdmFsdWVfXwAIDgAAABAAAAAGuAAAAAROb25lAUf///9K////AUb///9J////CQAAAAklAAAAAUT///9K////AUP///9J////CwAAAAa+AAAAATABQf///0r///8BQP///0n///8EAAAABsEAAAAHR2VuZXJhbAE+////Sv///wE9////Sf///wIAAAAGxAAAAAExATv///9K////ATr///9J////AAAAAAbHAAAABTEyLjQzATj///9K////ATf///9J////JAAAAAkjAAAAAYkAAAAMAAAAB4o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N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bMAAAACEZvbnRCb2xkBs0AAAAFRmFsc2UBMv///zX///8GzwAAAApGb250SXRhbGljCc0AAAABL////zX///8G0gAAAA1Gb250VW5kZXJsaW5lBtMAAAAFLTQxNDIBLP///zX///8G1QAAAAhGb250TmFtZQbWAAAAB0NhbGlicmkBKf///zX///8G2AAAAAlGb250Q29sb3IG2QAAAAEwASb///81////BtsAAAAIRm9udFNpemUG3AAAAAIxMQEj////Nf///wbeAAAACUZvbnRTdHlsZQbfAAAAB1JlZ3VsYXIHiwAAAAABAAAABAAAAAQ3R2xvYmVTb2Z0d2FyZS5BdGxhczQwLkF0bGFzQ29tbW9uLlR5cGUuRmllbGRPdXRwdXRGaWVsZA4AAAAJ4AAAAA0DB40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f////Sv///wEe////Sf///wYAAAAG4wAAAAVUb3RhbAEc////Sv///wEb////Sf///xAAAAAJuAAAAAEZ////Sv///wEY////Sf///wkAAAAJJQAAAAEW////Sv///wEV////Sf///wsAAAAG7AAAAAExARP///9K////ARL///9J////BAAAAAbvAAAAB0dlbmVyYWwBEP///0r///8BD////0n///8CAAAABvIAAAABMQEN////Sv///wEM////Sf///wAAAAAG9QAAAAUxOS41Nwe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r///81////CcwAAAAJzQAAAAEH////Nf///wnPAAAACc0AAAABBP///zX///8J0gAAAAb+AAAABS00MTQyAQH///81////CdUAAAAGAQEAAAdDYWxpYnJpAf7+//81////CdgAAAAGBAEAAAEwAfv+//81////CdsAAAAGBwEAAAIxMQH4/v//Nf///wneAAAABgoBAAAHUmVndWxhcgeQAAAAAAEAAAAEAAAABDdHbG9iZVNvZnR3YXJlLkF0bGFzNDAuQXRsYXNDb21tb24uVHlwZS5GaWVsZE91dHB1dEZpZWxkDgAAAAkLAQAADQMBkQAAAIcAAAAHk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fT+//9K////AfP+//9J////CQAAAAklAAAAAfH+//9K////AfD+//9J////CwAAAAYRAQAAATIB7v7//0r///8B7f7//0n///8EAAAABhQBAAAHR2VuZXJhbAHr/v//Sv///wHq/v//Sf///wIAAAAGFwEAAAExAej+//9K////Aef+//9J////AAAAAAYaAQAABTQyLjcxAZMAAAAMAAAAB5Q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7//zX///8GHAEAAAhGb250Qm9sZAnNAAAAAeL+//81////Bh8BAAAKRm9udEl0YWxpYwnNAAAAAd/+//81////BiIBAAANRm9udFVuZGVybGluZQYjAQAABS00MTQyAdz+//81////BiUBAAAIRm9udE5hbWUGJgEAAAdDYWxpYnJpAdn+//81////BigBAAAJRm9udENvbG9yBikBAAABMAHW/v//Nf///wYrAQAACEZvbnRTaXplBiwBAAACMTEB0/7//zX///8GLgEAAAlGb250U3R5bGUGLwEAAAdSZWd1bGFyB5UAAAAAAQAAAAQAAAAEN0dsb2JlU29mdHdhcmUuQXRsYXM0MC5BdGxhc0NvbW1vbi5UeXBlLkZpZWxkT3V0cHV0RmllbGQOAAAACTABAAANAweX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z/7//0r///8Bzv7//0n///8QAAAACbgAAAABzP7//0r///8By/7//0n///8JAAAACSUAAAAByf7//0r///8ByP7//0n///8LAAAABjkBAAABMwHG/v//Sv///wHF/v//Sf///wQAAAAGPAEAAAhtL2QveXl5eQHD/v//Sv///wHC/v//Sf///wIAAAAGPwEAAAExAcD+//9K////Ab/+//9J////AAAAAAZCAQAABTE0LjE0B5k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7//zX///8JzAAAAAnNAAAAAbr+//81////Cc8AAAAJzQAAAAG3/v//Nf///wnSAAAABksBAAAFLTQxNDIBtP7//zX///8J1QAAAAZOAQAAB0NhbGlicmkBsf7//zX///8J2AAAAAZRAQAAATABrv7//zX///8J2wAAAAZUAQAAAjExAav+//81////Cd4AAAAGVwEAAAdSZWd1bGFyB5oAAAAAAQAAAAQAAAAEN0dsb2JlU29mdHdhcmUuQXRsYXM0MC5BdGxhc0NvbW1vbi5UeXBlLkZpZWxkT3V0cHV0RmllbGQOAAAACVgBAAANAwec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p/7//0r///8Bpv7//0n///8QAAAACbgAAAABpP7//0r///8Bo/7//0n///8JAAAACSUAAAABof7//0r///8BoP7//0n///8LAAAABmEBAAABNAGe/v//Sv///wGd/v//Sf///wQAAAAGZAEAADBfICogIywjIzAuMDBfIDtfICogLSMsIyMwLjAwXyA7XyAqICItIj8/XyA7XyBAXyABm/7//0r///8Bmv7//0n///8CAAAABmcBAAABMQGY/v//Sv///wGX/v//Sf///wAAAAAGagEAAAIxMQee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X+//81////CcwAAAAJzQAAAAGS/v//Nf///wnPAAAACc0AAAABj/7//zX///8J0gAAAAZzAQAABS00MTQyAYz+//81////CdUAAAAGdgEAAAdDYWxpYnJpAYn+//81////CdgAAAAGeQEAAAEwAYb+//81////CdsAAAAGfAEAAAIxMQGD/v//Nf///wneAAAABn8BAAAHUmVndWxhcgefAAAAAAEAAAAEAAAABDdHbG9iZVNvZnR3YXJlLkF0bGFzNDAuQXRsYXNDb21tb24uVHlwZS5GaWVsZE91dHB1dEZpZWxkDgAAAAmAAQAADQMHo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/+//9K////AX7+//9J////CQAAAAklAAAAAXz+//9K////AXv+//9J////CwAAAAaGAQAAATUBef7//0r///8BeP7//0n///8EAAAABokBAAAwXyAqICMsIyMwLjAwXyA7XyAqIC0jLCMjMC4wMF8gO18gKiAiLSI/P18gO18gQF8gAXb+//9K////AXX+//9J////AgAAAAaMAQAAATEBc/7//0r///8Bcv7//0n///8AAAAABo8BAAAFMjEuMjkHo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w/v//Nf///wkcAQAACc0AAAABbf7//zX///8JHwEAAAnNAAAAAWr+//81////CSIBAAAGmAEAAAUtNDE0MgFn/v//Nf///wklAQAABpsBAAAHQ2FsaWJyaQFk/v//Nf///wkoAQAABp4BAAABMAFh/v//Nf///wkrAQAABqEBAAACMTEBXv7//zX///8JLgEAAAakAQAAB1JlZ3VsYXIHpAAAAAABAAAABAAAAAQ3R2xvYmVTb2Z0d2FyZS5BdGxhczQwLkF0bGFzQ29tbW9uLlR5cGUuRmllbGRPdXRwdXRGaWVsZA4AAAAJpQEAAA0DAaUAAACHAAAAB6Y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a/v//Sv///wFZ/v//Sf///wkAAAAJJQAAAAFX/v//Sv///wFW/v//Sf///wsAAAAGqwEAAAE2AVT+//9K////AVP+//9J////BAAAAAauAQAACG0vZC95eXl5AVH+//9K////AVD+//9J////AgAAAAaxAQAAATEBTv7//0r///8BTf7//0n///8AAAAABrQBAAACMTUBpwAAAAwAAAAHq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L/v//Nf///wa2AQAACEZvbnRCb2xkCc0AAAABSP7//zX///8GuQEAAApGb250SXRhbGljCc0AAAABRf7//zX///8GvAEAAA1Gb250VW5kZXJsaW5lBr0BAAAFLTQxNDIBQv7//zX///8GvwEAAAhGb250TmFtZQbAAQAAB0NhbGlicmkBP/7//zX///8GwgEAAAlGb250Q29sb3IGwwEAAAEwATz+//81////BsUBAAAIRm9udFNpemUGxgEAAAIxMQE5/v//Nf///wbIAQAACUZvbnRTdHlsZQbJAQAAB1JlZ3VsYXIFt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Nv7//9n/////////AAbLAQAABlN0cmluZwbMAQAABk51bWJlcgnNAQAAATL+///X////AgAAAAUx/v//OUdsb2JlU29mdHdhcmUuQXRsYXM0MC5BdGxhc0NvbW1vbi5OdW1iZXJTZXF1ZW5jZUNvbmRpdGlvbgEAAAAHdmFsdWVfXwAIDgAAAAEAAAAAAAbQAQAAEVRhYmxlLkludmVudFRyYW5zCSIAAAAJJQAAAAr/////CdABAAAKCSIAAAAKCgoJJQAAAAnWAQAACSUAAAAB4AAAALUAAAABKP7//9n/////////AAbZAQAABlN0cmluZwbaAQAAC0l0ZW0gbnVtYmVyCc0BAAABJP7//9f///8CAAAAASP+//8x/v//AQAAAAAACdABAAAJMAAAAAklAAAACv////8J0AEAAAoJMAAAAAoKCgklAAAACeQBAAAJJQAAAAELAQAAtQAAAAEa/v//2f////////8ABucBAAAGU3RyaW5nBugBAAAJSXRlbSBuYW1lCekBAAABFv7//9f///8CAAAAARX+//8x/v//AQAAAAAABuwBAAAqVGFibGUuSW52ZW50VHJhbnMuSXRlbUlkflRhYmxlLkludmVudFRhYmxlCT4AAAAJJQAAAAr/////CewBAAAKCT4AAAAG8QEAAAZJdGVtSWQG8gEAAAtJbnZlbnRUcmFucwoJJQAAAAn0AQAACSUAAAABMAEAALUAAAABCv7//9n/////////AAb3AQAABERhdGUG+AEAAA1QaHlzaWNhbCBkYXRlCc0BAAABBv7//9f///8CAAAAAQX+//8x/v//AQAAAAAACdABAAAJTAAAAAklAAAACv////8J0AEAAAoJTAAAAAoKCgklAAAACQICAAAJJQAAAAFYAQAAtQAAAAH8/f//2f////////8ABgUCAAAEUmVhbAYGAgAACFF1YW50aXR5Cc0BAAAB+P3//9f///8CAAAAAff9//8x/v//AQAAAAAACdABAAAJWgAAAAklAAAACv////8J0AEAAAoJWgAAAAoKCgklAAAACRACAAAJJQAAAAGAAQAAtQAAAAHu/f//2f////////8ABhMCAAAEUmVhbAYUAgAAFFBoeXNpY2FsIGNvc3QgYW1vdW50CRUCAAAB6v3//9f///8CAAAAAen9//8x/v//AQAAAAAABhgCAAARVGFibGUuSW52ZW50VHJhbnMJaAAAAAklAAAACv////8JGAIAAAoJaAAAAAoKCgklAAAACR4CAAAJJQAAAAGlAQAAtQAAAAHg/f//2f////////8ABiECAAAERGF0ZQYiAgAADkZpbmFuY2lhbCBkYXRlCSMCAAAB3P3//9f///8CAAAAAdv9//8x/v//AQAAAAAABiYCAAARVGFibGUuSW52ZW50VHJhbnMJdgAAAAklAAAACv////8JJgIAAAoJdgAAAAoKCgklAAAACSwCAAAJJQAAAAXN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i4CAAALSW52ZW50VHJhbnMGLwIAABZJbnZlbnRvcnkgdHJhbnNhY3Rpb25zCSUAAAAJJQAAAAklAAAABc/9//8wR2xvYmVTb2Z0d2FyZS5BdGxhczQwLkF0bGFzQ29tbW9uLkRhdGFTb3VyY2VUeXBlAQAAAAd2YWx1ZV9fAAgOAAAAAAAAAAkyAgAACTMCAAAEzP3//wtTeXN0ZW0uR3VpZAsAAAACX2ECX2ICX2MCX2QCX2UCX2YCX2cCX2gCX2kCX2oCX2sAAAAAAAAAAAAAAAgHBwICAgICAgICya2BcGuBPEGsySpG0TA1JQklAAAACSUAAAAJNgIAAAnQAQAACgoKCgoBAAAABcj9//80R2xvYmVTb2Z0d2FyZS5BdGxhczQwLkF0bGFzQ29tbW9uLkRhdGFTb3VyY2VKb2luTW9kZQEAAAAHdmFsdWVfXwAIDgAAAAAAAAAFx/3//zVHbG9iZVNvZnR3YXJlLkF0bGFzNDAuQXRsYXNDb21tb24uRGF0YVNvdXJjZUZldGNoTW9kZQEAAAAHdmFsdWVfXwAIDgAAAAAAAAAACToCAAAB1gEAACEAAABHAAAACYkAAAADAAAACTwCAAAB5AEAACEAAABHAAAACYkAAAADAAAACT4CAAAB6QEAAM0BAAD/////Bj8CAAALSW52ZW50VGFibGUGQAIAAAVJdGVtcwklAAAACSUAAAAJJQAAAAG+/f//z/3//wAAAAAJQwIAAAlEAgAAAbv9///M/f//YNa4caGElUClbdIog9GRjgklAAAACSUAAAAJRwIAAAnsAQAABkkCAAALSW52ZW50VHJhbnMGSgIAABFUYWJsZS5JbnZlbnRUcmFucwZLAgAAGFRhYmxlLkludmVudFRyYW5zLkl0ZW1JZAZMAgAABkl0ZW1JZAZNAgAABkl0ZW1JZAEAAAABsv3//8j9//8AAAAAAbH9///H/f//AAAAAAAJUAIAAAH0AQAAIQAAADIAAAAJkwAAAAMAAAAJUgIAAAECAgAAIQAAAEcAAAAJiQAAAAMAAAAJVAIAAAEQAgAAIQAAAEcAAAAJiQAAAAMAAAAJVgIAAAEVAgAAzQEAAP////8GVwIAAAtJbnZlbnRUcmFucwZYAgAAFkludmVudG9yeSB0cmFuc2FjdGlvbnMJJQAAAAklAAAACSUAAAABpv3//8/9//8AAAAACVsCAAAJXAIAAAGj/f//zP3//9R1lBlEsPxHnNbJsAPCVfwJJQAAAAklAAAACV8CAAAJGAIAAAoKCgoKAQAAAAGf/f//yP3//wAAAAABnv3//8f9//8AAAAAAAljAgAAAR4CAAAhAAAAMgAAAAmTAAAAAwAAAAllAgAAASMCAADNAQAA/////wZmAgAAC0ludmVudFRyYW5zBmcCAAAWSW52ZW50b3J5IHRyYW5zYWN0aW9ucwklAAAACSUAAAAJJQAAAAGX/f//z/3//wAAAAAJagIAAAlrAgAAAZT9///M/f//UaCcShnmqkSxJvow4qDILwklAAAACSUAAAAJbgIAAAkmAgAACgoKCgoBAAAAAZD9///I/f//AAAAAAGP/f//x/3//wAAAAAACXICAAABLAIAACEAAAAeAAAACacAAAADAAAACXQCAAAEMgI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dQIAABEAAAAJdgIAAAQzAg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YkAAAARAAAACXgCAAAENgI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XUCAAAAAAAABDoC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oCAAAAAAAABzw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3//zX///8GfAIAAAhIZWxwVGV4dAZ9AgAANU9yZGVyIG51bWJlciwgcHJvamVjdCBudW1iZXIsIHByb2R1Y3Rpb24gbnVtYmVyLCBldGMuAYL9//81////Bn8CAAAFTGFiZWwJzAEAAAF//f//Nf///waCAgAABFR5cGUJywEAAAc+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z9//81////CXwCAAAGhgIAAA5JZGVudGlmeSBpdGVtLgF5/f//Nf///wl/AgAACdoBAAABdv3//zX///8JggIAAAnZAQAAAUMCAAAyAgAAAQAAAAmTAAAAAwAAAAmOAgAABEQC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pwAAAAAAAAABRwIAADYCAAAAAAAACZMAAAAAAAAAAVACAAA6AgAAAAAAAAmRAgAAAAAAAAdS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79//81////BpMCAAAFTGFiZWwJ6AEAAAFr/f//Nf///waWAgAABFR5cGUJ5wEAAAdU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j9//81////CXwCAAAGmgIAABxEYXRlIG9mIHBoeXNpY2FsIHRyYW5zYWN0aW9uAWX9//81////CX8CAAAJ+AEAAAFi/f//Nf///wmCAgAACfcBAAAHV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f/f//Nf///wl8AgAABqMCAAAkUXVhbnRpdHkgYXR0YWNoZWQgdG8gdGhlIHRyYW5zYWN0aW9uAVz9//81////CX8CAAAJBgIAAAFZ/f//Nf///wmCAgAACQUCAAABWwIAADICAAARAAAACaoCAAARAAAACasCAAABXAIAADMCAAACAAAACZMAAAADAAAACa0CAAAEXwI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qgIAAAMAAAAJrwIAAAFjAgAAOgIAAAAAAAAJsAIAAAAAAAAHZQ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P/f//Nf///wmTAgAACRQCAAABTP3//zX///8JlgIAAAkTAgAAAWoCAAAyAgAABgAAAAm3AgAABwAAAAm4AgAAAWsCAAAzAgAAAwAAAAm5AgAAAwAAAAm6AgAABG4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bcCAAADAAAACbwCAAABcgIAADoCAAAAAAAACb0CAAAAAAAAB3Q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3//zX///8GvwIAAAVMYWJlbAkiAgAAAT/9//81////BsICAAAEVHlwZQkhAgAAAXUCAAAMAAAAB3YC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Dz9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sUCAAAYVGFibGUuSW52ZW50VHJhbnMuSXRlbUlkCeAAAAABOf3//zz9//8GyAIAAB9UYWJsZS5JbnZlbnRUcmFucy5JbnZlbnRUcmFuc0lkCckCAAABNv3//zz9//8GywIAABtUYWJsZS5JbnZlbnRUcmFucy5UcmFuc1R5cGUJzAIAAAEz/f//PP3//wbOAgAAHFRhYmxlLkludmVudFRyYW5zLlRyYW5zUmVmSWQJtQAAAAEw/f//PP3//wbRAgAAHlRhYmxlLkludmVudFRyYW5zLkRhdGVQaHlzaWNhbAkwAQAAAS39//88/f//BtQCAAAfVGFibGUuSW52ZW50VHJhbnMuRGF0ZUZpbmFuY2lhbAnVAgAAASr9//88/f//BtcCAAAfVGFibGUuSW52ZW50VHJhbnMuU3RhdHVzUmVjZWlwdAnYAgAAASf9//88/f//BtoCAAAdVGFibGUuSW52ZW50VHJhbnMuU3RhdHVzSXNzdWUJ2wIAAAEk/f//PP3//wbdAgAAFVRhYmxlLkludmVudFRyYW5zLlF0eQlYAQAAASH9//88/f//BuACAAAiVGFibGUuSW52ZW50VHJhbnMuQ29zdEFtb3VudFBvc3RlZAnhAgAAB3gC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e/f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uMCAAAfVGFibGUuSW52ZW50VHJhbnMuRGF0ZUZpbmFuY2lhbAnkAgAAARv9//8e/f//BuYCAAAdVGFibGUuSW52ZW50VHJhbnMuU3RhdHVzSXNzdWUJ5wIAAAEY/f//Hv3//wbpAgAAGFRhYmxlLkludmVudFRyYW5zLkl0ZW1JZAnqAgAAARX9//8e/f//BuwCAAAfVGFibGUuSW52ZW50VHJhbnMuSW52ZW50VHJhbnNJZAntAgAAARL9//8e/f//Bu8CAAAcVGFibGUuSW52ZW50VHJhbnMuVHJhbnNSZWZJZAnwAgAAAQ/9//8e/f//BvICAAAeVGFibGUuSW52ZW50VHJhbnMuRGF0ZVBoeXNpY2FsCfMCAAABDP3//x79//8G9QIAAB9UYWJsZS5JbnZlbnRUcmFucy5TdGF0dXNSZWNlaXB0CfYCAAABCf3//x79//8G+AIAABtUYWJsZS5JbnZlbnRUcmFucy5UcmFuc1R5cGUJ+QIAAAR6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jgI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Bv3//zz9//8G+wIAADNUYWJsZS5JbnZlbnRUcmFucy5JdGVtSWR+VGFibGUuSW52ZW50VGFibGUuSXRlbU5hbWUJCwEAAAGRAgAAegIAAAGqAgAADAAAAAerAgAAAAEAAAAF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D/f//PP3//wb+AgAAGFRhYmxlLkludmVudFRyYW5zLkl0ZW1JZAngAAAAAQD9//88/f//BgEDAAAcVGFibGUuSW52ZW50VHJhbnMuVHJhbnNSZWZJZAm1AAAAAf38//88/f//BgQDAAAeVGFibGUuSW52ZW50VHJhbnMuRGF0ZVBoeXNpY2FsCTABAAAB+vz//zz9//8GBwMAABVUYWJsZS5JbnZlbnRUcmFucy5RdHkJWAEAAAH3/P//PP3//wYKAwAAJFRhYmxlLkludmVudFRyYW5zLkNvc3RBbW91bnRQaHlzaWNhbAmAAQAAB60C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0/P//Hv3//wYNAwAAG1RhYmxlLkludmVudFRyYW5zLlRyYW5zVHlwZQkOAwAAAfH8//8e/f//BhADAAAeVGFibGUuSW52ZW50VHJhbnMuRGF0ZVBoeXNpY2FsCREDAAAHrw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7vz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4AAAAJ7AEAAAnpAQAAAbACAAB6AgAAAbcCAAAMAAAAB7gC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ev8//88/f//BhYDAAAcVGFibGUuSW52ZW50VHJhbnMuVHJhbnNSZWZJZAm1AAAAAej8//88/f//BhkDAAAYVGFibGUuSW52ZW50VHJhbnMuSXRlbUlkCeAAAAAB5fz//zz9//8GHAMAAB5UYWJsZS5JbnZlbnRUcmFucy5EYXRlUGh5c2ljYWwJMAEAAAHi/P//PP3//wYfAwAAFVRhYmxlLkludmVudFRyYW5zLlF0eQlYAQAAAd/8//88/f//BiIDAAAkVGFibGUuSW52ZW50VHJhbnMuQ29zdEFtb3VudFBoeXNpY2FsCYABAAAB3Pz//zz9//8GJQMAAB9UYWJsZS5JbnZlbnRUcmFucy5EYXRlRmluYW5jaWFsCaUBAAABuQIAAAwAAAAHugI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dn8//8e/f//BigDAAAbVGFibGUuSW52ZW50VHJhbnMuVHJhbnNUeXBlCSkDAAAB1vz//x79//8GKwMAAB5UYWJsZS5JbnZlbnRUcmFucy5EYXRlUGh5c2ljYWwJLAMAAAHT/P//Hv3//wYuAwAAH1RhYmxlLkludmVudFRyYW5zLkRhdGVGaW5hbmNpYWwJLwMAAAe8A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Q/P//7vz//wnsAQAACekBAAABvQIAAHoCAAAByQIAALUAAAABzfz//9n/////////AAY0AwAABlN0cmluZwY1AwAABkxvdCBJRAnNAQAAAcn8///X////AgAAAAHI/P//Mf7//wEAAAAAAAnQAQAABjoDAAANSW52ZW50VHJhbnNJZAklAAAACv////8J0AEAAAoJOgMAAAoKCgklAAAACT8DAAAJJQAAAAHMAgAAtQAAAAG//P//2f////////8ABkIDAAAERW51bQZDAwAACVJlZmVyZW5jZQnNAQAAAbv8///X////AgAAAAG6/P//Mf7//wEAAAAAAAnQAQAABkgDAAAJVHJhbnNUeXBlCSUAAAAK/////wnQAQAACglIAwAACgoKCSUAAAAJTQMAAAklAAAAAdUCAAC1AAAAAbH8///Z/////////wAGUAMAAAREYXRlBlEDAAAORmluYW5jaWFsIGRhdGUJzQEAAAGt/P//1////wIAAAABrPz//zH+//8BAAAAAAAJ0AEAAAZWAwAADURhdGVGaW5hbmNpYWwJJQAAAAr/////CdABAAAKCVYDAAAKCgoJJQAAAAlbAwAACSUAAAAB2AIAALUAAAABo/z//9n/////////AAZeAwAABEVudW0GXwMAAA5SZWNlaXB0IHN0YXR1cwnNAQAAAZ/8///X////AgAAAAGe/P//Mf7//wEAAAAAAAnQAQAABmQDAAANU3RhdHVzUmVjZWlwdAklAAAACv////8J0AEAAAoJZAMAAAoKCgklAAAACWkDAAAJJQAAAAHbAgAAtQAAAAGV/P//2f////////8ABmwDAAAERW51bQZtAwAADElzc3VlIHN0YXR1cwnNAQAAAZH8///X////AgAAAAGQ/P//Mf7//wEAAAAAAAnQAQAABnIDAAALU3RhdHVzSXNzdWUJJQAAAAr/////CdABAAAKCXIDAAAKCgoJJQAAAAl3AwAACSUAAAAB4QIAALUAAAABh/z//9n/////////AAZ6AwAABFJlYWwGewMAABVGaW5hbmNpYWwgY29zdCBhbW91bnQJzQEAAAGD/P//1////wIAAAABgvz//zH+//8BAAAAAAAJ0AEAAAaAAwAAEENvc3RBbW91bnRQb3N0ZWQJJQAAAAr/////CdABAAAKCYADAAAKCgoJJQAAAAmFAwAACSUAAAAF5AI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dABAAAGiAMAAA1EYXRlRmluYW5jaWFsCSUAAAAJJQAAAP////8J0AEAAAoJiAMAAAoKCgklAAAACY0DAAAJJQAAAAHnAgAA5AIAAAnQAQAABpADAAALU3RhdHVzSXNzdWUJJQAAAAklAAAA/////wnQAQAACgmQAwAACgoKCSUAAAAJlQMAAAklAAAAAeoCAADkAgAACdABAAAGmAMAAAZJdGVtSWQJJQAAAAklAAAA/////wnQAQAACgmYAwAACgoKCSUAAAAJnQMAAAklAAAAAe0CAADkAgAACdABAAAGoAMAAA1JbnZlbnRUcmFuc0lkCSUAAAAJJQAAAP////8J0AEAAAoJoAMAAAoKCgklAAAACaUDAAAJJQAAAAHwAgAA5AIAAAnQAQAABqgDAAAKVHJhbnNSZWZJZAklAAAACSUAAAD/////CdABAAAKCagDAAAKCgoJJQAAAAmtAwAACSUAAAAB8wIAAOQCAAAJ0AEAAAawAwAADERhdGVQaHlzaWNhbAklAAAACSUAAAD/////CdABAAAKCbADAAAKCgoJJQAAAAm1AwAACSUAAAAB9gIAAOQCAAAJ0AEAAAa4AwAADVN0YXR1c1JlY2VpcHQJJQAAAAklAAAA/////wnQAQAACgm4AwAACgoKCSUAAAAJvQMAAAklAAAAAfkCAADkAgAACdABAAAJrQAAAAklAAAABsIDAAATUHJvZHVjdGlvbixQcm9kTGluZf////8J0AEAAAbEAwAAC0ludmVudFRyYW5zCa0AAAAKCgoJJQAAAAnHAwAACSUAAAABDgMAAOQCAAAGyQMAABFUYWJsZS5JbnZlbnRUcmFucwmtAAAACSUAAAAJrgAAAP////8JyQMAAAoJrQAAAAoKCgklAAAACdADAAAJJQAAAAERAwAA5AIAAAnJAwAACbAAAAAJJQAAAAbVAwAAFjEuMS4yMDA4IC4uIDA4LjMxLjIwMTT/////CckDAAAKCbAAAAAKCgoJJQAAAAnZAwAACSUAAAABKQMAAOQCAAAG2wMAABFUYWJsZS5JbnZlbnRUcmFucwmtAAAACSUAAAAJrgAAAP////8J2wMAAAoJrQAAAAoKCgklAAAACeIDAAAJJQAAAAEsAwAA5AIAAAnbAwAACbAAAAAJJQAAAAmxAAAA/////wnbAwAACgmwAAAACgoKCSUAAAAJ6wMAAAklAAAAAS8DAADkAgAACdsDAAAJswAAAAklAAAACbQAAAD/////CdsDAAAKCbMAAAAKCgoJJQAAAAn0AwAACSUAAAABPwMAACEAAAAVAAAACYkAAAADAAAACfcDAAABTQMAACEAAAAVAAAACYkAAAADAAAACfkDAAABWwMAACEAAAAVAAAACYkAAAADAAAACfsDAAABaQMAACEAAAAVAAAACYkAAAADAAAACf0DAAABdwMAACEAAAAVAAAACYkAAAADAAAACf8DAAABhQMAACEAAAAVAAAACYkAAAADAAAACQEEAAABjQMAACEAAAACAAAACYkAAAADAAAACQMEAAABlQMAACEAAAACAAAACYkAAAADAAAACQUEAAABnQMAACEAAAACAAAACYkAAAADAAAACQcEAAABpQMAACEAAAACAAAACYkAAAADAAAACQkEAAABrQMAACEAAAACAAAACYkAAAADAAAACQsEAAABtQMAACEAAAACAAAACYkAAAADAAAACQ0EAAABvQMAACEAAAACAAAACYkAAAADAAAACQ8EAAABxwMAACEAAAAIAAAACYkAAAADAAAACREEAAAB0AMAACEAAAAUAAAACZMAAAADAAAACRMEAAAB2QMAACEAAAAXAAAACZMAAAADAAAACRUEAAAB4gMAACEAAAAuAAAACbkCAAADAAAACRcEAAAB6wMAACEAAAAwAAAACbkCAAADAAAACRkEAAAB9AMAACEAAAAvAAAACbkCAAADAAAACRsEAAAH9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k+///Nf///wl8AgAABh4EAABSU3VtbWFyeSBudW1iZXIvTG90IElEIGZvciB0cmFuc2FjdGlvbnMgYXR0YWNoZWQgdG8gdGhlIHNhbWUgaW52ZW50b3J5IHRyYW5zYWN0aW9uLgHh+///Nf///wl/AgAACTUDAAAB3vv//zX///8JggIAAAk0AwAAB/k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2/v//zX///8JfAIAAAYnBAAAMlNwZWNpZnkgdGhlIG1vZHVsZSB0aGF0IGdlbmVyYXRlZCB0aGUgdHJhbnNhY3Rpb24uAdj7//81////CX8CAAAJQwMAAAHV+///Nf///wmCAgAACUIDAAAH+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+///Nf///wl8AgAABjAEAAAdRGF0ZSBvZiBmaW5hbmNpYWwgdHJhbnNhY3Rpb24Bz/v//zX///8JfwIAAAlRAwAAAcz7//81////CYICAAAJUAMAAAf9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n7//81////CXwCAAAGOQQAAClTdGF0dXMgb2YgcXVhbnRpdHkgaW4gcmVsYXRpb24gdG8gcmVjZWlwdAHG+///Nf///wl/AgAACV8DAAABw/v//zX///8JggIAAAleAwAAB/8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Pv//zX///8JfAIAAAZCBAAAKVN0YXR1cyBmb3IgcXVhbnRpdHkgaW4gcmVsYXRpb24gdG8gaXNzdWVzAb37//81////CX8CAAAJbQMAAAG6+///Nf///wmCAgAACWwDAAAHA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3+///Nf///wl8AgAABksEAAA1SW52ZW50b3J5IHZhbHVlIGZvciB0aGUgZmluYW5jaWFsbHkgdXBkYXRlZCBxdWFudGl0eS4BtPv//zX///8JfwIAAAl7AwAAAbH7//81////CYICAAAJegMAAAcD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77//81////CYICAAAGVAQAAAREYXRlAav7//81////CX8CAAAGVwQAAA5GaW5hbmNpYWwgZGF0ZQcF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j7//81////CYICAAAGWgQAAARFbnVtAaX7//81////CX8CAAAGXQQAAAxJc3N1ZSBzdGF0dXMHB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i+///Nf///wmCAgAABmAEAAAGU3RyaW5nAZ/7//81////CX8CAAAGYwQAAAtJdGVtIG51bWJlcgcJ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z7//81////CYICAAAGZgQAAAZTdHJpbmcBmfv//zX///8JfwIAAAZpBAAABkxvdCBJRAcL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b7//81////CYICAAAGbAQAAAZTdHJpbmcBk/v//zX///8JfwIAAAZvBAAABk51bWJlcgcN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D7//81////CYICAAAGcgQAAAREYXRlAY37//81////CX8CAAAGdQQAAA1QaHlzaWNhbCBkYXRlBw8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vv//zX///8JggIAAAZ4BAAABEVudW0Bh/v//zX///8JfwIAAAZ7BAAADlJlY2VpcHQgc3RhdHVzBxE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Pv//zX///8JggIAAAZ+BAAABEVudW0Bgfv//zX///8JfwIAAAaBBAAACVJlZmVyZW5jZQcT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77//81////CZYCAAAGhAQAAARFbnVtAXv7//81////CZMCAAAGhwQAAAlSZWZlcmVuY2UHF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4+///Nf///wmWAgAABooEAAAERGF0ZQF1+///Nf///wmTAgAABo0EAAANUGh5c2ljYWwgZGF0ZQFy+///Nf///waPBAAACFJlZmVyc1RvBpAEAAALPURhdGVQZXJpb2QHF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v+///Nf///waSBAAABFR5cGUGkwQAAARFbnVtAWz7//81////BpUEAAAFTGFiZWwGlgQAAAlSZWZlcmVuY2UHG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p+///Nf///wmSBAAACfcBAAABZvv//zX///8JlQQAAAn4AQAAAWP7//81////Bp4EAAAIUmVmZXJzVG8JkAQAAAcb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D7//81////CZIEAAAJIQIAAAFd+///Nf///wmVBAAACSICAAABWvv//zX///8GpwQAAAhSZWZlcnNUbwaoBAAADD1FeGNsdWRlRGF0ZQs=</Report>
</Atlas>
</file>

<file path=customXml/item15.xml><?xml version="1.0" encoding="utf-8"?>
<Atlas>
  <Query type="ReportList" id="824ac68a-7006-41bf-b2af-1fc9011fc610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LAAAAC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Ro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mV6tbl4iFVOoSHwXByfGMw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NBREVAAAABAAAAAY9AAAADUF0bGFzUmVwb3J0Xzg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L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D////C////BkE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v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W8////Pkdsb2JlU29mdHdhcmUuQXRsYXM0MC5BdGxhc0NvbW1vbi5UeXBlLkF0bGFzUXVlcnlBdHRyaWJ1dGVOYW1lAQAAAAd2YWx1ZV9fAAgCAAAAAgAAAAZFAAAAJDgyNGFjNjhhLTcwMDYtNDFiZi1iMmFmLTFmYzkwMTFmYzYxMAG6////vf///wG5////vP///wAAAAAGSAAAAARUcnVlAbf///+9////Abb///+8////CwAAAAZLAAAAI1NhbGVzIGxpbmVzLCBkZWxpdmVyZWQgbm90IGludm9pY2VkAbT///+9////AbP///+8////GwAAAAlIAAAAAbH///+9////AbD///+8////BgAAAAZRAAAABUZhbHNlAa7///+9////Aa3///+8////HAAAAAlIAAAAAav///+9////Aar///+8////HQAAAAlRAAAAAaj///+9////Aaf///+8////KgAAAAlIAAAAAaX///+9////AaT///+8////AQAAAAZdAAAAAzM2NAGi////vf///wGh////vP///ycAAAAGYAAAAAs9RGF0YUFyZWFJZAGf////vf///wGe////vP///xkAAAAGYwAAAA9DZWxsc1ZlcnRpY2FsbHkBnP///73///8Bm////7z///8JAAAACgGa////vf///wGZ////vP///ygAAAAGaAAAAAIxMQGX////vf///wGW////vP///ysAAAAGawAAABFUYWJsZVN0eWxlTWVkaXVtMgccAAAAAAEAAAACAAAAA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ElP///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CAAAAA2tleQV2YWx1ZQEACAZtAAAAC0ludmVudFRyYW5zAQAAAAGS////lP///wZvAAAAC0ludmVudFRhYmxlAQAAAAQh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BwAAAAlwAAAABwAAAAlxAAAABCI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MAAAAJEgAAAAMAAAAJcwAAAAElAAAABAAAAAEAAAAJcAAAAAMAAAAJdQ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2AAAAAAAAAAcqAAAAAAEAAAAAAAAABC1HbG9iZVNvZnR3YXJlLkF0bGFzNDAuQXRsYXNDb21tb24uVHlwZS5Db2x1bW4CAAAAATEAAAAOAAAA/////wZ3AAAAC0ludmVudFRhYmxlBngAAAAFSXRlbXMJCAAAAAkIAAAACQgAAAABhv///+D///8AAAAACXsAAAAJfAAAAAGD////3f///zuCcPJ52rFAr1XcHZCVxGsJCAAAAAkIAAAACX8AAAAJMAAAAAaBAAAAC0ludmVudFRyYW5zBoIAAAARVGFibGUuSW52ZW50VHJhbnMGgwAAABhUYWJsZS5JbnZlbnRUcmFucy5JdGVtSWQGhAAAAAZJdGVtSWQGhQAAAAZJdGVtSWQBAAAAAXr////Z////AAAAAAF5////2P///wAAAAAACYgAAAAFMg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AgAAAAgsR2xvYmVTb2Z0d2FyZS5BdGxhczQwLkF0bGFzQ29tbW9uLkNvbHVtblR5cGUCAAAAK0dsb2JlU29mdHdhcmUuQXRsYXM0MC5BdGxhc0NvbW1vbi5Tb3J0T3JkZXICAAAACAFAR2xvYmVTb2Z0d2FyZS5BdGxhczQwLkF0bGFzQ29tbW9uLlR5cGUuQ29sdW1uK0Nyb3NzVGFiQ29sdW1uVHlwZQI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AgAAAAIAAAAJiQAAAAmKAAAACYsAAAAGjAAAAApUcmFuc1JlZklkBo0AAAAJU08gbnVtYmVyBo4AAAAGU3RyaW5nCQgAAAAGkAAAACRiMDcwOWU4YS05ZDRlLTQ5ZjQtYTc1Zi1iMjliOGYxNDFlYWUFb////y1HbG9iZVNvZnR3YXJlLkF0bGFzNDAuQXRsYXNDb21tb24uQWdncmVnYXRpb24BAAAAB3ZhbHVlX18ACAIAAAD/////AAAAAAVu////LEdsb2JlU29mdHdhcmUuQXRsYXM0MC5BdGxhc0NvbW1vbi5Db2x1bW5UeXBlAQAAAAd2YWx1ZV9fAAgCAAAAAAAAAAVt////K0dsb2JlU29mdHdhcmUuQXRsYXM0MC5BdGxhc0NvbW1vbi5Tb3J0T3JkZXIBAAAAB3ZhbHVlX18ACAIAAAACAAAAAAAAAAAFbP///0BHbG9iZVNvZnR3YXJlLkF0bGFzNDAuQXRsYXNDb21tb24uVHlwZS5Db2x1bW4rQ3Jvc3NUYWJDb2x1bW5UeXBlAQAAAAd2YWx1ZV9fAAgCAAAAAAAAAAoBAAAAAAAAAAAAAAAAAAaVAAAAJDk1MDk5NjdlLTk0ZDYtNDY0MC1hMWI0LWRiYWYxZWU5NjVhMAaWAAAAHFRhYmxlLkludmVudFRyYW5zLlRyYW5zUmVmSWQKCgoKATMAAAAyAAAACZcAAAAJmAAAAAmZAAAABpoAAAA3QXRsYXNNYW5hZ2VkQ29sdW1uX2EzNzk2OWRjLThiMjgtNDIxMy1iNjJmLTVjM2YzODRmMzlmNwabAAAAEEN1c3RvbWVyIGFjY291bnQJCAAAAAkIAAAABp0AAAAkMDQzZWEyNTctNDgwMi00N2NiLTk3NzItYTYyZjA4NGQ1ZmM0AWL///9v/////////wEAAAABYf///27///8CAAAAAWD///9t////AgAAAAAAAAAAAV////9s////AAAAAAoBAAAAAAAAAAABAAAAAAaiAAAAJDk1MjMyMGIxLWY5NTktNGU2YS1hZTJjLWU2MmE1NjViYzI3YQkIAAAACgoKCgE0AAAAMgAAAAmkAAAACaUAAAAJpgAAAAanAAAAN0F0bGFzTWFuYWdlZENvbHVtbl85YjU5NTdiNS02MDUxLTRkZjgtOGVjNC0yYTU1NDM1MjcxNWEGqAAAAA1DdXN0b21lciBuYW1lCQgAAAAJCAAAAAaqAAAAJGI5MTVlMDA4LTgxOTEtNDMwZS04NGQ0LWNhOGEzYzBjOGI1MQFV////b/////////8CAAAAAVT///9u////AgAAAAFT////bf///wIAAAAAAAAAAAFS////bP///wAAAAAKAQAAAAAAAAAAAgAAAAAGrwAAACRlNjVkNjkxOC1iN2E0LTQwM2MtOGI2NS1mMThjZDZhMjNiYWMJCAAAAAoKCgoBNQAAADIAAAAJsQAAAAmyAAAACbMAAAAGtAAAAAZJdGVtSWQGtQAAAAtJdGVtIG51bWJlcga2AAAABlN0cmluZwkIAAAABrgAAAAkMmYzMTM3MmUtOGYxMC00MGFhLTlkNmUtODQ4OWQ2MzIwMDNhAUf///9v/////////wMAAAABRv///27///8AAAAAAUX///9t////AgAAAAAAAAAAAUT///9s////AAAAAAoBAAAAAAAAAAADAAAAAAa9AAAAJDkzZTc4NjVjLTExNTEtNDdlOS05OWE0LWQxN2Y3MTU3MzQ5Zga+AAAAGFRhYmxlLkludmVudFRyYW5zLkl0ZW1JZAoKCgoBNgAAADIAAAAJvwAAAAnAAAAACcEAAAAGwgAAAAhJdGVtTmFtZQbDAAAACUl0ZW0gbmFtZQbEAAAABlN0cmluZwkIAAAABsYAAAAkZjljNDM5OGEtZTUzNS00ZWM4LTlhN2ItYmEzNjY4YWJmZjEzATn///9v/////////wQAAAABOP///27///8AAAAAATf///9t////AgAAAAAAAAAAATb///9s////AAAAAAoBAAAAAAAAAAAEAAAAAAbLAAAAJDEzMzRkMjBhLWRlOTItNGRmNC1hMzU4LTMyNzIzZDY4NGI5YgbMAAAAM1RhYmxlLkludmVudFRyYW5zLkl0ZW1JZH5UYWJsZS5JbnZlbnRUYWJsZS5JdGVtTmFtZQoKCgoBNwAAADIAAAAJzQAAAAnOAAAACc8AAAAG0AAAAAxEYXRlUGh5c2ljYWwG0QAAAA1QaHlzaWNhbCBkYXRlBtIAAAAERGF0ZQkIAAAABtQAAAAkZWZkYzBlMDAtYjUwZS00ZDRkLWE3MWItYmRlZGM3NTdkMzZiASv///9v/////////wUAAAABKv///27///8AAAAAASn///9t////AgAAAAAAAAAAASj///9s////AAAAAAoBAAAAAAAAAAAFAAAAAAbZAAAAJDNlM2Y3YzNmLTgzMTQtNDBhMS1hN2FkLTFjZWRjYTJmMjhkMAbaAAAAHlRhYmxlLkludmVudFRyYW5zLkRhdGVQaHlzaWNhbAoKCgoBOAAAADIAAAAJ2wAAAAncAAAACd0AAAAG3gAAAAtTdGF0dXNJc3N1ZQbfAAAADElzc3VlIHN0YXR1cwbgAAAABEVudW0JCAAAAAbiAAAAJDFiNjA3MmNmLTU3MzYtNDA3MS1hYzAzLTgxOTE2YzA5NmQwZgEd////b/////////8GAAAAARz///9u////AAAAAAEb////bf///wAAAAAAAAAAAAEa////bP///wAAAAAKAQAAAAAAAAAABgAAAAAG5wAAACRiMjZkMGU0ZC05NWUxLTQ0MDMtOTQ4MS0zZDY3OTcxZTg0N2MG6AAAAB1UYWJsZS5JbnZlbnRUcmFucy5TdGF0dXNJc3N1ZQoKCgoBOQAAADIAAAAJ6QAAAAnqAAAACesAAAAG7AAAAANRdHkG7QAAAAhRdWFudGl0eQbuAAAABFJlYWwJCAAAAAbwAAAAJDg3YjE5MmRiLTY1MjYtNGEzOS04ZTFhLTMwZTRjZGFmMWMwZAEP////b////wEAAAAHAAAAAQ7///9u////AAAAAAEN////bf///wIAAAAAAAAAAAEM////bP///wAAAAAKAQAAAAAAAAAABwAAAAAG9QAAACRhYmE5NjBkNC04NWIyLTRkNjYtOTQxYi0wYTg0MDBiNzk3YmYG9gAAABVUYWJsZS5JbnZlbnRUcmFucy5RdHkKCgoKAToAAAAyAAAACfcAAAAJ+AAAAAn5AAAABvoAAAANRGF0ZUZpbmFuY2lhbAb7AAAADkZpbmFuY2lhbCBkYXRlBvwAAAAERGF0ZQkIAAAABv4AAAAkNmI0OGNhNTktMjJkZi00OWExLTg0YjEtY2I5ZmMxYjE5NWI3AQH///9v/////////wgAAAABAP///27///8AAAAAAf/+//9t////AgAAAAAAAAAAAf7+//9s////AAAAAAoBAAAAAAAAAAAIAAAAAAYDAQAAJDgzMjNjODljLThiZmEtNDJmYi1iNWE2LWY5ZTY0MmJmN2Y4YQYEAQAAH1RhYmxlLkludmVudFRyYW5zLkRhdGVGaW5hbmNpYWwKCgoKATsAAAAyAAAACQUBAAAJBgEAAAkHAQAABggBAAAPVm91Y2hlclBoeXNpY2FsBgkBAAAQUGh5c2ljYWwgdm91Y2hlcgYKAQAABlN0cmluZwkIAAAABgwBAAAkNDhiZjdmZWEtOGM1Ni00YTk0LTkyMTItOTkxOTdkZGZlMjFiAfP+//9v/////////wkAAAAB8v7//27///8AAAAAAfH+//9t////AgAAAAAAAAAAAfD+//9s////AAAAAAoBAAAAAAAAAAAJAAAAAAYRAQAAJGE2NTFjNWFkLTM4YTMtNDc5OS1hZGNlLWNlZjI3OTU4OWQ1MQYSAQAAIVRhYmxlLkludmVudFRyYW5zLlZvdWNoZXJQaHlzaWNhbAoKCgoBPAAAADIAAAAJEwEAAAkUAQAACRUBAAAGFgEAADdBdGxhc01hbmFnZWRDb2x1bW5fZGNjZjU1YWUtYzNhNS00ZTYwLTljZGQtNWU1MDU3MjgxZWQwBhcBAAAOMTIwMDEwIGJhbGFuY2UJCAAAAAkIAAAABhkBAAAkNDExMDRiYTEtMzJhMy00ODBlLWEwZjAtYzNmODk0MGM5YTMxAeb+//9v/////////woAAAAB5f7//27///8CAAAAAeT+//9t////AgAAAAAAAAAAAeP+//9s////AAAAAAoBAAAAAAAAAAAKAAAAAAYeAQAAJDMyODFkYTkzLWI4NWMtNGVhNC04ZTgyLWEzNTBjMWEzNGJhYwkIAAAACgoKCgFwAAAAEgAAAAdxA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g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YhAQAAHFRhYmxlLkludmVudFRyYW5zLlRyYW5zUmVmSWQJIgEAAAHd/v//4P7//wYkAQAAGFRhYmxlLkludmVudFRyYW5zLkl0ZW1JZAklAQAAAdr+///g/v//BicBAAAeVGFibGUuSW52ZW50VHJhbnMuRGF0ZVBoeXNpY2FsCSgBAAAB1/7//+D+//8GKgEAAB1UYWJsZS5JbnZlbnRUcmFucy5TdGF0dXNJc3N1ZQkrAQAAAdT+///g/v//Bi0BAAAVVGFibGUuSW52ZW50VHJhbnMuUXR5CS4BAAAB0f7//+D+//8GMAEAAB9UYWJsZS5JbnZlbnRUcmFucy5EYXRlRmluYW5jaWFsCTEBAAABzv7//+D+//8GMwEAACFUYWJsZS5JbnZlbnRUcmFucy5Wb3VjaGVyUGh5c2ljYWwJNAEAAAdzA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y/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Y2AQAAH1RhYmxlLkludmVudFRyYW5zLkRhdGVGaW5hbmNpYWwJNwEAAAHI/v//y/7//wY5AQAAG1RhYmxlLkludmVudFRyYW5zLlRyYW5zVHlwZQk6AQAAAcX+///L/v//BjwBAAAeVGFibGUuSW52ZW50VHJhbnMuRGF0ZVBoeXNpY2FsCT0BAAAHdQ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wv7//9T///8JMAAAAAkxAAAABHY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7AAAAIQAAAAEAAAAJQQEAAAMAAAAJQgEAAAR8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H8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BAQAAAAAAAAGIAAAAKQAAAAAAAAAJRQEAAAAAAAAEi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RgEAAAEAAAABAAAABIo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6QAAAAlHAQAABwAAAAlIAQAABI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2QAAAAlBAQAABwAAAAlKAQAAAZcAAACJAAAACUsBAAAAAAAAAAAAAAGYAAAAigAAANoAAAAJRwEAAAcAAAAJTQEAAASZ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csAAAAJQQEAAAcAAAAJTwEAAAGkAAAAiQAAAAlLAQAAAAAAAAAAAAABpQAAAIoAAADaAAAACUcBAAAHAAAACVIBAAAEp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LAAAACUEBAAAHAAAACVQBAAABsQAAAIkAAAAJVQEAAAEAAAABAAAAAbIAAACKAAAA4gAAAAlHAQAABwAAAAlXAQAABLM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2QAAAAlBAQAABwAAAAlZAQAAAb8AAACJAAAACVoBAAABAAAAAQAAAAHAAAAAigAAANkAAAAJRwEAAAcAAAAJXAEAAATB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IAAAAJQQEAAAcAAAAJXgEAAAHNAAAAiQAAAAlfAQAAAQAAAAEAAAABzgAAAIoAAADhAAAACUcBAAAHAAAACWEBAAAEz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ZAAAACUEBAAAHAAAACWMBAAAB2wAAAIkAAAAJZAEAAAEAAAABAAAAAdwAAACKAAAA4QAAAAlHAQAABwAAAAlmAQAABN0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2QAAAAlBAQAABwAAAAloAQAAAekAAACJAAAACWkBAAABAAAAAQAAAAHqAAAAigAAAOwAAAAJRwEAABEAAAAJawEAAATr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kAAAAJQQEAAAcAAAAJbQEAAAH3AAAAiQAAAAluAQAAAQAAAAEAAAAB+AAAAIoAAABwAAAACW8BAAAHAAAACXABAAAE+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pAAAACXEBAAAHAAAACXIBAAABBQEAAIkAAAAJcwEAAAEAAAABAAAAAQYBAACKAAAADgAAAAl0AQAABwAAAAl1AQAABAc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wAAAAl2AQAABwAAAAl3AQAAARMBAACJAAAACXgBAAAAAAAAAAAAAAEUAQAAigAAAA8AAAAJdAEAAAcAAAAJeg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cAAAAJdgEAAAcAAAAJfAEAAAUi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GD/v//b/////////8ABn4BAAAGU3RyaW5nBn8BAAAGTnVtYmVyCYABAAABf/7//23///8CAAAABX7+//85R2xvYmVTb2Z0d2FyZS5BdGxhczQwLkF0bGFzQ29tbW9uLk51bWJlclNlcXVlbmNlQ29uZGl0aW9uAQAAAAd2YWx1ZV9fAAgCAAAAAQAAAAAABoMBAAARVGFibGUuSW52ZW50VHJhbnMJjAAAAAkIAAAACv////8JgwEAAAoJjAAAAAoKCgkIAAAACYkBAAAJCAAAAAElAQAAIgEAAAF1/v//b/////////8ABowBAAAGU3RyaW5nBo0BAAALSXRlbSBudW1iZXIJgAEAAAFx/v//bf///wIAAAABcP7//37+//8BAAAAAAAJgwEAAAm0AAAACQgAAAAK/////wmDAQAACgm0AAAACgoKCQgAAAAJlwEAAAkIAAAAASgBAAAiAQAAAWf+//9v/////////wAGmgEAAAREYXRlBpsBAAANUGh5c2ljYWwgZGF0ZQmAAQAAAWP+//9t////AgAAAAFi/v//fv7//wEAAAAAAAmDAQAACdAAAAAJCAAAAAr/////CYMBAAAKCdAAAAAKCgoJCAAAAAmlAQAACQgAAAABKwEAACIBAAABWf7//2//////////AAaoAQAABEVudW0GqQEAAAxJc3N1ZSBzdGF0dXMJgAEAAAFV/v//bf///wAAAAABVP7//37+//8BAAAAAAAJgwEAAAneAAAACQgAAAAK/////wmDAQAACgneAAAACgoKCQgAAAAJswEAAAkIAAAAAS4BAAAiAQAAAUv+//9v/////////wEGtgEAAARSZWFsBrcBAAAIUXVhbnRpdHkJgAEAAAFH/v//bf///wIAAAABRv7//37+//8BAAAAAAAJgwEAAAnsAAAACQgAAAAK/////wmDAQAACgnsAAAACgoKCQgAAAAJwQEAAAkIAAAAATEBAAAiAQAAAT3+//9v/////////wAGxAEAAAREYXRlBsUBAAAORmluYW5jaWFsIGRhdGUJxgEAAAE5/v//bf///wIAAAABOP7//37+//8BAAAAAAAGyQEAABFUYWJsZS5JbnZlbnRUcmFucwn6AAAACQgAAAAK/////wnJAQAACgn6AAAACgoKCQgAAAAJzwEAAAkIAAAAATQBAAAiAQAAAS/+//9v/////////wAG0gEAAAZTdHJpbmcG0wEAABBQaHlzaWNhbCB2b3VjaGVyCdQBAAABK/7//23///8CAAAAASr+//9+/v//AQAAAAAABtcBAAARVGFibGUuSW52ZW50VHJhbnMJCAEAAAkIAAAACv////8J1wEAAAoJCAEAAAoKCgkIAAAACd0BAAAJCAAAAAU3AQ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G3wEAABFUYWJsZS5JbnZlbnRUcmFucwbgAQAADURhdGVGaW5hbmNpYWwJCAAAAAbiAQAAHDA2LjI5LjIwMTcgLi4gMTIuMzEuMjA5OSwgIiL/////Cd8BAAAKCeABAAAKCgoJCAAAAAnmAQAACQgAAAABOgEAADcBAAAJ3wEAAAbpAQAACVRyYW5zVHlwZQkIAAAABusBAAAFU2FsZXP/////Cd8BAAAKCekBAAAKCgoJCAAAAAnvAQAACQgAAAABPQEAADcBAAAJ3wEAAAbyAQAADERhdGVQaHlzaWNhbAkIAAAABvQBAAAYMDEuMDEuMjAwOCAuLiAwNi4yOC4yMDE3/////wnfAQAACgnyAQAACgoKCQgAAAAJ+AEAAAkIAAAAAUEBAAASAAAAB0I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Qb+///g/v//BvsBAAAzVGFibGUuSW52ZW50VHJhbnMuSXRlbUlkflRhYmxlLkludmVudFRhYmxlLkl0ZW1OYW1lCfwBAAABRQEAAHYAAAAHRgEAAAABAAAABAAAAAQ3R2xvYmVTb2Z0d2FyZS5BdGxhczQwLkF0bGFzQ29tbW9uLlR5cGUuRmllbGRPdXRwdXRGaWVsZAIAAAAJIgEAAA0DBEc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0g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C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QH+//8yR2xvYmVTb2Z0d2FyZS5BdGxhczQwLkF0bGFzQ29tbW9uLkNvbHVtbkF0dHJpYnV0ZXMBAAAAB3ZhbHVlX18ACAIAAAAQAAAABgACAAAETm9uZQH//f//Av7//wH+/f//Af7//wkAAAAJCAAAAAH8/f//Av7//wH7/f//Af7//wsAAAAGBgIAAAEwAfn9//8C/v//Afj9//8B/v//BAAAAAYJAgAAB0dlbmVyYWwB9v3//wL+//8B9f3//wH+//8CAAAABgwCAAABMQHz/f//Av7//wHy/f//Af7//wAAAAAGDwIAAAQ5Ljg2AfD9//8C/v//Ae/9//8B/v//JAAAAAmNAAAAB0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7f3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UAgAACEZvbnRCb2xkBhUCAAAFRmFsc2UB6v3//+39//8GFwIAAApGb250SXRhbGljCRUCAAAB5/3//+39//8GGgIAAA1Gb250VW5kZXJsaW5lBhsCAAAFLTQxNDIB5P3//+39//8GHQIAAAhGb250TmFtZQYeAgAAB0NhbGlicmkB4f3//+39//8GIAIAAAlGb250Q29sb3IGIQIAAAEwAd79///t/f//BiMCAAAIRm9udFNpemUGJAIAAAIxMQHb/f//7f3//wYmAgAACUZvbnRTdHlsZQYnAgAAB1JlZ3VsYXIHSwEAAAABAAAAAAAAAAQ3R2xvYmVTb2Z0d2FyZS5BdGxhczQwLkF0bGFzQ29tbW9uLlR5cGUuRmllbGRPdXRwdXRGaWVsZAIAAAAHT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j9//8C/v//Adf9//8B/v//JAAAAAmbAAAAAdX9//8C/v//AdT9//8B/v//CwAAAAYtAgAAATEB0v3//wL+//8B0f3//wH+//8EAAAABjACAAAHR2VuZXJhbAHP/f//Av7//wHO/f//Af7//wIAAAAGMwIAAAExAcz9//8C/v//Acv9//8B/v//AAAAAAY2AgAAAjEyAcn9//8C/v//Acj9//8B/v//AwAAAAY5AgAAXD1BdGxhc1RhYmxlKCJQUk9EIixEYXRhQXJlYUlkLCJULlNhbGVzVGFibGUiLCIlQ3VzdEFjY291bnQiLCIiLCIiLCIiLCIiLCIiLCIiLCJTYWxlc0lkIiwkQTMpB08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v3//+39//8GOwIAAAhGb250Qm9sZAkVAgAAAcP9///t/f//Bj4CAAAKRm9udEl0YWxpYwkVAgAAAcD9///t/f//BkECAAANRm9udFVuZGVybGluZQZCAgAABS00MTQyAb39///t/f//BkQCAAAIRm9udE5hbWUGRQIAAAdDYWxpYnJpAbr9///t/f//BkcCAAAJRm9udENvbG9yBkgCAAABMAG3/f//7f3//wZKAgAACEZvbnRTaXplBksCAAACMTEBtP3//+39//8GTQIAAAlGb250U3R5bGUGTgIAAAdSZWd1bGFyB1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x/f//Av7//wGw/f//Af7//yQAAAAJqAAAAAGu/f//Av7//wGt/f//Af7//wsAAAAGVAIAAAEyAav9//8C/v//Aar9//8B/v//BAAAAAZXAgAAB0dlbmVyYWwBqP3//wL+//8Bp/3//wH+//8CAAAABloCAAABMQGl/f//Av7//wGk/f//Af7//wAAAAAGXQIAAAU0MS4xNAGi/f//Av7//wGh/f//Af7//wMAAAAGYAIAAFc9QXRsYXNUYWJsZSgiUFJPRCIsRGF0YUFyZWFJZCwiVC5DdXN0VGFibGUiLCIlTmFtZSIsIiIsIiIsIiIsIiIsIiIsIiIsIkFjY291bnROdW0iLCRCMykHV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/f//7f3//wk7AgAACRUCAAABnP3//+39//8JPgIAAAkVAgAAAZn9///t/f//CUECAAAGaQIAAAUtNDE0MgGW/f//7f3//wlEAgAABmwCAAAHQ2FsaWJyaQGT/f//7f3//wlHAgAABm8CAAABMAGQ/f//7f3//wlKAgAABnICAAACMTEBjf3//+39//8JTQIAAAZ1AgAAB1JlZ3VsYXIHVQEAAAABAAAABAAAAAQ3R2xvYmVTb2Z0d2FyZS5BdGxhczQwLkF0bGFzQ29tbW9uLlR5cGUuRmllbGRPdXRwdXRGaWVsZAIAAAAJJQEAAA0DB1c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J/f//Av7//wGI/f//Af7//wYAAAAGeQIAAAVUb3RhbAGG/f//Av7//wGF/f//Af7//xAAAAAJAAIAAAGD/f//Av7//wGC/f//Af7//wkAAAAJCAAAAAGA/f//Av7//wF//f//Af7//wsAAAAGggIAAAEzAX39//8C/v//AXz9//8B/v//BAAAAAaFAgAAB0dlbmVyYWwBev3//wL+//8Bef3//wH+//8CAAAABogCAAABMQF3/f//Av7//wF2/f//Af7//wAAAAAGiwIAAAUxNC4xNAdZ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T9///t/f//CRQCAAAJFQIAAAFx/f//7f3//wkXAgAACRUCAAABbv3//+39//8JGgIAAAaUAgAABS00MTQyAWv9///t/f//CR0CAAAGlwIAAAdDYWxpYnJpAWj9///t/f//CSACAAAGmgIAAAEwAWX9///t/f//CSMCAAAGnQIAAAIxMQFi/f//7f3//wkmAgAABqACAAAHUmVndWxhcgdaAQAAAAEAAAAEAAAABDdHbG9iZVNvZnR3YXJlLkF0bGFzNDAuQXRsYXNDb21tb24uVHlwZS5GaWVsZE91dHB1dEZpZWxkAgAAAAn8AQAADQMHXA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79//8C/v//AV39//8B/v//CQAAAAkIAAAAAVv9//8C/v//AVr9//8B/v//CwAAAAanAgAAATQBWP3//wL+//8BV/3//wH+//8EAAAABqoCAAAHR2VuZXJhbAFV/f//Av7//wFU/f//Af7//wIAAAAGrQIAAAExAVL9//8C/v//AVH9//8B/v//AAAAAAawAgAABTM0Ljg2B14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/3//+39//8JFAIAAAkVAgAAAUz9///t/f//CRcCAAAJFQIAAAFJ/f//7f3//wkaAgAABrkCAAAFLTQxNDIBRv3//+39//8JHQIAAAa8AgAAB0NhbGlicmkBQ/3//+39//8JIAIAAAa/AgAAATABQP3//+39//8JIwIAAAbCAgAAAjExAT39///t/f//CSYCAAAGxQIAAAdSZWd1bGFyB18BAAAAAQAAAAQAAAAEN0dsb2JlU29mdHdhcmUuQXRsYXM0MC5BdGxhc0NvbW1vbi5UeXBlLkZpZWxkT3V0cHV0RmllbGQCAAAACSgBAAANAwdh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Of3//wL+//8BOP3//wH+//8QAAAACQACAAABNv3//wL+//8BNf3//wH+//8JAAAACQgAAAABM/3//wL+//8BMv3//wH+//8LAAAABs8CAAABNQEw/f//Av7//wEv/f//Af7//wQAAAAG0gIAAAhtL2QveXl5eQEt/f//Av7//wEs/f//Af7//wIAAAAG1QIAAAExASr9//8C/v//ASn9//8B/v//AAAAAAbYAgAABTE0LjE0B2M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3//+39//8JFAIAAAkVAgAAAST9///t/f//CRcCAAAJFQIAAAEh/f//7f3//wkaAgAABuECAAAFLTQxNDIBHv3//+39//8JHQIAAAbkAgAAB0NhbGlicmkBG/3//+39//8JIAIAAAbnAgAAATABGP3//+39//8JIwIAAAbqAgAAAjExARX9///t/f//CSYCAAAG7QIAAAdSZWd1bGFyB2QBAAAAAQAAAAQAAAAEN0dsb2JlU29mdHdhcmUuQXRsYXM0MC5BdGxhc0NvbW1vbi5UeXBlLkZpZWxkT3V0cHV0RmllbGQCAAAACSsBAAANAwdm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Ef3//wL+//8BEP3//wH+//8QAAAACQACAAABDv3//wL+//8BDf3//wH+//8JAAAACQgAAAABC/3//wL+//8BCv3//wH+//8LAAAABvcCAAABNgEI/f//Av7//wEH/f//Af7//wQAAAAG+gIAAAdHZW5lcmFsAQX9//8C/v//AQT9//8B/v//AgAAAAb9AgAAATEBAv3//wL+//8BAf3//wH+//8AAAAABgADAAAFMTIuODYHa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P//7f3//wkUAgAACRUCAAAB/Pz//+39//8JFwIAAAkVAgAAAfn8///t/f//CRoCAAAGCQMAAAUtNDE0MgH2/P//7f3//wkdAgAABgwDAAAHQ2FsaWJyaQHz/P//7f3//wkgAgAABg8DAAABMAHw/P//7f3//wkjAgAABhIDAAACMTEB7fz//+39//8JJgIAAAYVAwAAB1JlZ3VsYXIHaQEAAAABAAAABAAAAAQ3R2xvYmVTb2Z0d2FyZS5BdGxhczQwLkF0bGFzQ29tbW9uLlR5cGUuRmllbGRPdXRwdXRGaWVsZAIAAAAJLgEAAA0DB2sBAAAAAQAAAAk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p/P//Av7//wHo/P//Af7//xAAAAAJAAIAAAHm/P//Av7//wHl/P//Af7//wkAAAAJCAAAAAHj/P//Av7//wHi/P//Af7//wsAAAAGHwMAAAE3AeD8//8C/v//Ad/8//8B/v//BAAAAAYiAwAAMF8gKiAjLCMjMC4wMF8gO18gKiAtIywjIzAuMDBfIDtfICogIi0iPz9fIDtfIEBfIAHd/P//Av7//wHc/P//Af7//wIAAAAGJQMAAAExAdr8//8C/v//Adn8//8B/v//AAAAAAYoAwAABTEwLjI5Adf8//8C/v//Adb8//8B/v//JAAAAAntAAAAAdT8//8C/v//AdP8//8B/v//DAAAAAYuAwAABFRydWUB0fz//wL+//8B0Pz//wH+//8KAAAABjEDAAAFRmFsc2UHb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O/P//7f3//wkUAgAACRUCAAABy/z//+39//8JFwIAAAkVAgAAAcj8///t/f//CRoCAAAGOgMAAAUtNDE0MgHF/P//7f3//wkdAgAABj0DAAAHQ2FsaWJyaQHC/P//7f3//wkgAgAABkADAAABMAG//P//7f3//wkjAgAABkMDAAACMTEBvPz//+39//8JJgIAAAZGAwAAB1JlZ3VsYXIHbgEAAAABAAAABAAAAAQ3R2xvYmVTb2Z0d2FyZS5BdGxhczQwLkF0bGFzQ29tbW9uLlR5cGUuRmllbGRPdXRwdXRGaWVsZAIAAAAJMQEAAA0DAW8BAABHAQAAB3A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4/P//Av7//wG3/P//Af7//wkAAAAJCAAAAAG1/P//Av7//wG0/P//Af7//wsAAAAGTQMAAAE4AbL8//8C/v//AbH8//8B/v//BAAAAAZQAwAACG0vZC95eXl5Aa/8//8C/v//Aa78//8B/v//AgAAAAZTAwAAATEBrPz//wL+//8Bq/z//wH+//8AAAAABlYDAAACMTUBcQEAABIAAAAHc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p/P//7f3//wZYAwAACEZvbnRCb2xkCRUCAAABpvz//+39//8GWwMAAApGb250SXRhbGljCRUCAAABo/z//+39//8GXgMAAA1Gb250VW5kZXJsaW5lBl8DAAAFLTQxNDIBoPz//+39//8GYQMAAAhGb250TmFtZQZiAwAAB0NhbGlicmkBnfz//+39//8GZAMAAAlGb250Q29sb3IGZQMAAAEwAZr8///t/f//BmcDAAAIRm9udFNpemUGaAMAAAIxMQGX/P//7f3//wZqAwAACUZvbnRTdHlsZQZrAwAAB1JlZ3VsYXIHcwEAAAABAAAABAAAAAQ3R2xvYmVTb2Z0d2FyZS5BdGxhczQwLkF0bGFzQ29tbW9uLlR5cGUuRmllbGRPdXRwdXRGaWVsZAIAAAAJNAEAAA0DAXQBAABHAQAAB3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T/P//Av7//wGS/P//Af7//wkAAAAJCAAAAAGQ/P//Av7//wGP/P//Af7//wsAAAAGcgMAAAE5AY38//8C/v//AYz8//8B/v//BAAAAAZ1AwAAB0dlbmVyYWwBivz//wL+//8Bifz//wH+//8CAAAABngDAAABMQGH/P//Av7//wGG/P//Af7//wAAAAAGewMAAAUxNy40MwF2AQAAEgAAAAd3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T8///t/f//Bn0DAAAIRm9udEJvbGQJFQIAAAGB/P//7f3//waAAwAACkZvbnRJdGFsaWMJFQIAAAF+/P//7f3//waDAwAADUZvbnRVbmRlcmxpbmUGhAMAAAUtNDE0MgF7/P//7f3//waGAwAACEZvbnROYW1lBocDAAAHQ2FsaWJyaQF4/P//7f3//waJAwAACUZvbnRDb2xvcgaKAwAAATABdfz//+39//8GjAMAAAhGb250U2l6ZQaNAwAAAjExAXL8///t/f//Bo8DAAAJRm9udFN0eWxlBpADAAAHUmVndWxhcgd4AQAAAAEAAAAAAAAABDdHbG9iZVNvZnR3YXJlLkF0bGFzNDAuQXRsYXNDb21tb24uVHlwZS5GaWVsZE91dHB1dEZpZWxkAgAAAAd6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b/z//wL+//8Bbvz//wH+//8kAAAACRcBAAABbPz//wL+//8Ba/z//wH+//8LAAAABpYDAAACMTABafz//wL+//8BaPz//wH+//8EAAAABpkDAAAHR2VuZXJhbAFm/P//Av7//wFl/P//Af7//wIAAAAGnAMAAAExAWP8//8C/v//AWL8//8B/v//AAAAAAafAwAAAjE2AWD8//8C/v//AV/8//8B/v//AwAAAAaiAwAAdj1BdGxhc0JhbGFuY2UoIlBST0QiLERhdGFBcmVhSWQsIlQuTGVkZ2VyVHJhbnMiLCJTdW18QW1vdW50TVNUfDAiLCIiLCIiLCIiLCIiLCIiLCIiLCJBY2NvdW50TnVtfFZvdWNoZXIiLCIxMjAwMTAiLCRKMykHf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d/P//7f3//wl9AwAACRUCAAABWvz//+39//8JgAMAAAkVAgAAAVf8///t/f//CYMDAAAGqwMAAAUtNDE0MgFU/P//7f3//wmGAwAABq4DAAAHQ2FsaWJyaQFR/P//7f3//wmJAwAABrEDAAABMAFO/P//7f3//wmMAwAABrQDAAACMTEBS/z//+39//8JjwMAAAa3AwAAB1JlZ3VsYXIBgAEAAA4AAACxAAAABrgDAAALSW52ZW50VHJhbnMGuQMAABZJbnZlbnRvcnkgdHJhbnNhY3Rpb25zCQgAAAAJCAAAAAkIAAAAAUX8///g////AAAAAAm8AwAACb0DAAABQvz//93///+hPcBnfE3PSIwg0mPacUXZCQgAAAAJCAAAAAnAAwAACYMBAAAKCgoKCgEAAAABPvz//9n///8AAAAAAT38///Y////AAAAAAAJxAMAAAS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0AAAAJQQEAAAMAAAAJxgMAAAS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0AAAAJQQEAAAMAAAAJyAMAAASl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0AAAAJQQEAAAMAAAAJygMAAASz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0AAAAJQQEAAAMAAAAJzAMAAATB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0AAAAJQQEAAAMAAAAJzgMAAAHGAQAADgAAAP////8GzwMAAAtJbnZlbnRUcmFucwbQAwAAFkludmVudG9yeSB0cmFuc2FjdGlvbnMJCAAAAAkIAAAACQgAAAABLvz//+D///8AAAAACdMDAAAJ1AMAAAEr/P//3f///1xnoX0uEw1BkNq2tBvWuLkJCAAAAAkIAAAACdcDAAAJyQEAAAoKCgoKAQAAAAEn/P//2f///wAAAAABJvz//9j///8AAAAAAAnbAwAABM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gAAAAlxAQAAAwAAAAndAwAAAdQBAAAOAAAA/////wbeAwAAC0ludmVudFRyYW5zBt8DAAAWSW52ZW50b3J5IHRyYW5zYWN0aW9ucwkIAAAACQgAAAAJCAAAAAEf/P//4P///wAAAAAJ4gMAAAnjAwAAARz8///d////cW0af6/mIUGf+kLRWRJw4AkIAAAACQgAAAAJ5gMAAAnXAQAACgoKCgoBAAAAARj8///Z////AAAAAAEX/P//2P///wAAAAAACeoDAAAE3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KAAAACXYBAAADAAAACewDAAAE5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vAAAACe0DAAADAAAACe4DAAAE7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qAAAACe0DAAADAAAACfADAAAE+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112AAAACe0DAAADAAAACfIDAAAB/AEAACIBAAABDfz//2//////////AAb0AwAABlN0cmluZwb1AwAACUl0ZW0gbmFtZQkxAAAAAQn8//9t////AgAAAAEI/P//fv7//wEAAAAAAAkwAAAACcIAAAAJCAAAAAr/////CTAAAAAKCcIAAAAG/gMAAAZJdGVtSWQG/wMAAAtJbnZlbnRUcmFucwoJCAAAAAkBBAAACQgAAAABvAMAACEAAAAKAAAACQMEAAARAAAACQQEAAABvQMAACIAAAAIAAAACUEBAAARAAAACQYEAAAEwA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MEAAAAAAAAAcQDAAApAAAAAAAAAAkIBAAAAAAAAAfG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7///t/f//BgoEAAAISGVscFRleHQGCwQAADVPcmRlciBudW1iZXIsIHByb2plY3QgbnVtYmVyLCBwcm9kdWN0aW9uIG51bWJlciwgZXRjLgH0+///7f3//wYNBAAABUxhYmVsCX8BAAAB8fv//+39//8GEAQAAARUeXBlCX4BAAAHy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u+///7f3//wkKBAAABhQEAAAOSWRlbnRpZnkgaXRlbS4B6/v//+39//8JDQQAAAmNAQAAAej7///t/f//CRAEAAAJjAEAAAfK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X7///t/f//CQoEAAAGHQQAABxEYXRlIG9mIHBoeXNpY2FsIHRyYW5zYWN0aW9uAeL7///t/f//CQ0EAAAJmwEAAAHf+///7f3//wkQBAAACZoBAAAHz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c+///7f3//wkKBAAABiYEAAApU3RhdHVzIGZvciBxdWFudGl0eSBpbiByZWxhdGlvbiB0byBpc3N1ZXMB2fv//+39//8JDQQAAAmpAQAAAdb7///t/f//CRAEAAAJqAEAAAfO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P7///t/f//CQoEAAAGLwQAACRRdWFudGl0eSBhdHRhY2hlZCB0byB0aGUgdHJhbnNhY3Rpb24B0Pv//+39//8JDQQAAAm3AQAAAc37///t/f//CRAEAAAJtgEAAAHTAwAAIQAAAAcAAAAJNgQAAAcAAAAJNwQAAAHUAwAAIgAAAAMAAAAJOAQAAAMAAAAJOQQAAAHXAwAABAAAAAEAAAAJNgQAAAMAAAAJOwQAAAHbAwAAKQAAAAAAAAAJPAQAAAAAAAAH3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D+///7f3//wY+BAAABUxhYmVsCcUBAAABwPv//+39//8GQQQAAARUeXBlCcQBAAAB4gMAACEAAAAJAAAACUMEAAARAAAACUQEAAAB4wMAACIAAAADAAAACXEBAAADAAAACUYEAAAB5gMAAAQAAAABAAAACUMEAAADAAAACUgEAAAB6gMAACkAAAAAAAAACUkEAAAAAAAAB+w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vv//+39//8GSwQAAAVMYWJlbAnTAQAAAbP7///t/f//Bk4EAAAEVHlwZQnSAQAAAe0DAAASAAAAB+4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Pv//+39//8GUQQAAARUeXBlCcQBAAABrfv//+39//8GVAQAAAVMYWJlbAnFAQAAAar7///t/f//BlcEAAAIUmVmZXJzVG8GWAQAAAw9RXhjbHVkZURhdGUH8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+///7f3//wlRBAAABlsEAAAERW51bQGk+///7f3//wlUBAAABl4EAAAJUmVmZXJlbmNlB/I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v//+39//8JUQQAAAmaAQAAAZ77///t/f//CVQEAAAJmwEAAAGb+///7f3//wZmBAAACFJlZmVyc1RvBmcEAAALPURhdGVQZXJpb2QEAQ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110AAAACUEBAAADAAAACWkEAAABAwQAABIAAAAHBAQ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lvv//+D+//8GawQAABhUYWJsZS5JbnZlbnRUcmFucy5JdGVtSWQJJQEAAAGT+///4P7//wZuBAAAH1RhYmxlLkludmVudFRyYW5zLkludmVudFRyYW5zSWQJbwQAAAGQ+///4P7//wZxBAAAG1RhYmxlLkludmVudFRyYW5zLlRyYW5zVHlwZQlyBAAAAY37///g/v//BnQEAAAcVGFibGUuSW52ZW50VHJhbnMuVHJhbnNSZWZJZAkiAQAAAYr7///g/v//BncEAAAeVGFibGUuSW52ZW50VHJhbnMuRGF0ZVBoeXNpY2FsCSgBAAABh/v//+D+//8GegQAAB9UYWJsZS5JbnZlbnRUcmFucy5EYXRlRmluYW5jaWFsCXsEAAABhPv//+D+//8GfQQAAB9UYWJsZS5JbnZlbnRUcmFucy5TdGF0dXNSZWNlaXB0CX4EAAABgfv//+D+//8GgAQAAB1UYWJsZS5JbnZlbnRUcmFucy5TdGF0dXNJc3N1ZQkrAQAAAX77///g/v//BoMEAAAVVGFibGUuSW52ZW50VHJhbnMuUXR5CS4BAAABe/v//+D+//8GhgQAACJUYWJsZS5JbnZlbnRUcmFucy5Db3N0QW1vdW50UG9zdGVkCYcEAAAHBgQ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Xj7///L/v//BokEAAAfVGFibGUuSW52ZW50VHJhbnMuRGF0ZUZpbmFuY2lhbAmKBAAAAXX7///L/v//BowEAAAdVGFibGUuSW52ZW50VHJhbnMuU3RhdHVzSXNzdWUJjQQAAAFy+///y/7//waPBAAAGFRhYmxlLkludmVudFRyYW5zLkl0ZW1JZAmQBAAAAW/7///L/v//BpIEAAAfVGFibGUuSW52ZW50VHJhbnMuSW52ZW50VHJhbnNJZAmTBAAAAWz7///L/v//BpUEAAAcVGFibGUuSW52ZW50VHJhbnMuVHJhbnNSZWZJZAmWBAAAAWn7///L/v//BpgEAAAeVGFibGUuSW52ZW50VHJhbnMuRGF0ZVBoeXNpY2FsCZkEAAABZvv//8v+//8GmwQAAB9UYWJsZS5JbnZlbnRUcmFucy5TdGF0dXNSZWNlaXB0CZwEAAABY/v//8v+//8GngQAABtUYWJsZS5JbnZlbnRUcmFucy5UcmFuc1R5cGUJnwQAAAEIBAAAdgAAAAE2BAAAEgAAAAc3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g+///4P7//wahBAAAHFRhYmxlLkludmVudFRyYW5zLlRyYW5zUmVmSWQJIgEAAAFd+///4P7//wakBAAAGFRhYmxlLkludmVudFRyYW5zLkl0ZW1JZAklAQAAAVr7///g/v//BqcEAAAeVGFibGUuSW52ZW50VHJhbnMuRGF0ZVBoeXNpY2FsCSgBAAABV/v//+D+//8GqgQAAB1UYWJsZS5JbnZlbnRUcmFucy5TdGF0dXNJc3N1ZQkrAQAAAVT7///g/v//Bq0EAAAVVGFibGUuSW52ZW50VHJhbnMuUXR5CS4BAAABUfv//+D+//8GsAQAACRUYWJsZS5JbnZlbnRUcmFucy5Db3N0QW1vdW50UGh5c2ljYWwJsQQAAAFO+///4P7//wazBAAAH1RhYmxlLkludmVudFRyYW5zLkRhdGVGaW5hbmNpYWwJMQEAAAE4BAAAEgAAAAc5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S/v//8v+//8GtgQAAB9UYWJsZS5JbnZlbnRUcmFucy5EYXRlRmluYW5jaWFsCTcBAAABSPv//8v+//8GuQQAABtUYWJsZS5JbnZlbnRUcmFucy5UcmFuc1R5cGUJOgEAAAFF+///y/7//wa8BAAAHlRhYmxlLkludmVudFRyYW5zLkRhdGVQaHlzaWNhbAk9AQAABzs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UL7///U////CTAAAAAJMQAAAAE8BAAAdgAAAAFDBAAAEgAAAAdE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/+///4P7//wbCBAAAHFRhYmxlLkludmVudFRyYW5zLlRyYW5zUmVmSWQJIgEAAAE8+///4P7//wbFBAAAGFRhYmxlLkludmVudFRyYW5zLkl0ZW1JZAklAQAAATn7///g/v//BsgEAAAeVGFibGUuSW52ZW50VHJhbnMuRGF0ZVBoeXNpY2FsCSgBAAABNvv//+D+//8GywQAAB1UYWJsZS5JbnZlbnRUcmFucy5TdGF0dXNJc3N1ZQkrAQAAATP7///g/v//Bs4EAAAVVGFibGUuSW52ZW50VHJhbnMuUXR5CS4BAAABMPv//+D+//8G0QQAAB9UYWJsZS5JbnZlbnRUcmFucy5EYXRlRmluYW5jaWFsCTEBAAABLfv//+D+//8G1AQAACFUYWJsZS5JbnZlbnRUcmFucy5Wb3VjaGVyUGh5c2ljYWwJNAEAAAdG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Kvv//8v+//8G1wQAAB9UYWJsZS5JbnZlbnRUcmFucy5EYXRlRmluYW5jaWFsCTcBAAABJ/v//8v+//8G2gQAABtUYWJsZS5JbnZlbnRUcmFucy5UcmFuc1R5cGUJOgEAAAEk+///y/7//wbdBAAAHlRhYmxlLkludmVudFRyYW5zLkRhdGVQaHlzaWNhbAk9AQAAB0g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SH7///U////CTAAAAAJMQAAAAFJBAAAdgAAAAdp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77///t/f//CQ0EAAAJ9QMAAAEb+///7f3//wkQBAAACfQDAAABbwQAACIBAAABGPv//2//////////AAbpBAAABlN0cmluZwbqBAAABkxvdCBJRAmAAQAAART7//9t////AgAAAAET+///fv7//wEAAAAAAAmDAQAABu8EAAANSW52ZW50VHJhbnNJZAkIAAAACv////8JgwEAAAoJ7wQAAAoKCgkIAAAACfQEAAAJCAAAAAFyBAAAIgEAAAEK+///b/////////8ABvcEAAAERW51bQb4BAAACVJlZmVyZW5jZQmAAQAAAQb7//9t////AgAAAAEF+///fv7//wEAAAAAAAmDAQAABv0EAAAJVHJhbnNUeXBlCQgAAAAK/////wmDAQAACgn9BAAACgoKCQgAAAAJAgUAAAkIAAAAAXsEAAAiAQAAAfz6//9v/////////wAGBQUAAAREYXRlBgYFAAAORmluYW5jaWFsIGRhdGUJgAEAAAH4+v//bf///wIAAAAB9/r//37+//8BAAAAAAAJgwEAAAYLBQAADURhdGVGaW5hbmNpYWwJCAAAAAr/////CYMBAAAKCQsFAAAKCgoJCAAAAAkQBQAACQgAAAABfgQAACIBAAAB7vr//2//////////AAYTBQAABEVudW0GFAUAAA5SZWNlaXB0IHN0YXR1cwmAAQAAAer6//9t////AgAAAAHp+v//fv7//wEAAAAAAAmDAQAABhkFAAANU3RhdHVzUmVjZWlwdAkIAAAACv////8JgwEAAAoJGQUAAAoKCgkIAAAACR4FAAAJCAAAAAGHBAAAIgEAAAHg+v//b/////////8ABiEFAAAEUmVhbAYiBQAAFUZpbmFuY2lhbCBjb3N0IGFtb3VudAmAAQAAAdz6//9t////AgAAAAHb+v//fv7//wEAAAAAAAmDAQAABicFAAAQQ29zdEFtb3VudFBvc3RlZAkIAAAACv////8JgwEAAAoJJwUAAAoKCgkIAAAACSwFAAAJCAAAAAGKBAAANwEAAAmDAQAACeABAAAJCAAAAAYxBQAAAiIi/////wmDAQAACgngAQAACgoKCQgAAAAJNQUAAAkIAAAAAY0EAAA3AQAACYMBAAAGOAUAAAtTdGF0dXNJc3N1ZQkIAAAACQgAAAD/////CYMBAAAKCTgFAAAKCgoJCAAAAAk9BQAACQgAAAABkAQAADcBAAAJgwEAAAZABQAABkl0ZW1JZAkIAAAACQgAAAD/////CYMBAAAKCUAFAAAKCgoJCAAAAAlFBQAACQgAAAABkwQAADcBAAAJgwEAAAZIBQAADUludmVudFRyYW5zSWQJCAAAAAkIAAAA/////wmDAQAACglIBQAACgoKCQgAAAAJTQUAAAkIAAAAAZYEAAA3AQAACYMBAAAGUAUAAApUcmFuc1JlZklkCQgAAAAJCAAAAP////8JgwEAAAoJUAUAAAoKCgkIAAAACVUFAAAJCAAAAAGZBAAANwEAAAmDAQAABlgFAAAMRGF0ZVBoeXNpY2FsCQgAAAAJCAAAAP////8JgwEAAAoJWAUAAAoKCgkIAAAACV0FAAAJCAAAAAGcBAAANwEAAAmDAQAABmAFAAANU3RhdHVzUmVjZWlwdAkIAAAACQgAAAD/////CYMBAAAKCWAFAAAKCgoJCAAAAAllBQAACQgAAAABnwQAADcBAAAJgwEAAAnpAQAACQgAAAAJ6wEAAP////8JgwEAAAZsBQAAC0ludmVudFRyYW5zCekBAAAKCgoJCAAAAAlvBQAACQgAAAABsQQAACIBAAABj/r//2//////////AQZyBQAABFJlYWwGcwUAABRQaHlzaWNhbCBjb3N0IGFtb3VudAl0BQAAAYv6//9t////AgAAAAGK+v//fv7//wEAAAAAAAZ3BQAAEVRhYmxlLkludmVudFRyYW5zBngFAAASQ29zdEFtb3VudFBoeXNpY2FsCQgAAAAK/////wl3BQAACgl4BQAACgoKCQgAAAAJfQUAAAkIAAAABPQE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ABQAABAI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CBQAABBA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EBQAABB4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GBQAABCw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IBQAABD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lBAQAAAwAAAAmKBQAABD0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MBQAABE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OBQAABE0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QBQAABF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SBQAABF0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UBQAABG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WBQAABG8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lBAQAAAwAAAAmYBQAAAXQFAAAOAAAA/////waZBQAAC0ludmVudFRyYW5zBpoFAAAWSW52ZW50b3J5IHRyYW5zYWN0aW9ucwkIAAAACQgAAAAJCAAAAAFk+v//4P///wAAAAAJnQUAAAmeBQAAAWH6///d////LF52fHX6HUeCEVMi2nUrxAkIAAAACQgAAAAJoQUAAAl3BQAACgoKCgoBAAAAAV36///Z////AAAAAAFc+v//2P///wAAAAAACaUFAAAEfQ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qAAAACUEBAAADAAAACacFAAAHg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+v//7f3//wkKBAAABqoFAABSU3VtbWFyeSBudW1iZXIvTG90IElEIGZvciB0cmFuc2FjdGlvbnMgYXR0YWNoZWQgdG8gdGhlIHNhbWUgaW52ZW50b3J5IHRyYW5zYWN0aW9uLgFV+v//7f3//wkNBAAACeoEAAABUvr//+39//8JEAQAAAnpBAAAB4I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/r//+39//8JCgQAAAazBQAAMlNwZWNpZnkgdGhlIG1vZHVsZSB0aGF0IGdlbmVyYXRlZCB0aGUgdHJhbnNhY3Rpb24uAUz6///t/f//CQ0EAAAJ+AQAAAFJ+v//7f3//wkQBAAACfcEAAAHh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+v//7f3//wkKBAAABrwFAAAdRGF0ZSBvZiBmaW5hbmNpYWwgdHJhbnNhY3Rpb24BQ/r//+39//8JDQQAAAkGBQAAAUD6///t/f//CRAEAAAJBQUAAAeG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36///t/f//CQoEAAAGxQUAAClTdGF0dXMgb2YgcXVhbnRpdHkgaW4gcmVsYXRpb24gdG8gcmVjZWlwdAE6+v//7f3//wkNBAAACRQFAAABN/r//+39//8JEAQAAAkTBQAAB4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r//+39//8JCgQAAAbOBQAANUludmVudG9yeSB2YWx1ZSBmb3IgdGhlIGZpbmFuY2lhbGx5IHVwZGF0ZWQgcXVhbnRpdHkuATH6///t/f//CQ0EAAAJIgUAAAEu+v//7f3//wkQBAAACSEFAAAHi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r+v//7f3//wkQBAAABtcFAAAERGF0ZQEo+v//7f3//wkNBAAABtoFAAAORmluYW5jaWFsIGRhdGUHj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l+v//7f3//wkQBAAABt0FAAAERW51bQEi+v//7f3//wkNBAAABuAFAAAMSXNzdWUgc3RhdHVzB44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/r//+39//8JEAQAAAbjBQAABlN0cmluZwEc+v//7f3//wkNBAAABuYFAAALSXRlbSBudW1iZXIHk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Z+v//7f3//wkQBAAABukFAAAGU3RyaW5nARb6///t/f//CQ0EAAAG7AUAAAZMb3QgSUQHk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T+v//7f3//wkQBAAABu8FAAAGU3RyaW5nARD6///t/f//CQ0EAAAG8gUAAAZOdW1iZXIHl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N+v//7f3//wkQBAAABvUFAAAERGF0ZQEK+v//7f3//wkNBAAABvgFAAANUGh5c2ljYWwgZGF0ZQeW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f6///t/f//CRAEAAAG+wUAAARFbnVtAQT6///t/f//CQ0EAAAG/gUAAA5SZWNlaXB0IHN0YXR1cweY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H6///t/f//CRAEAAAGAQYAAARFbnVtAf75///t/f//CQ0EAAAGBAYAAAlSZWZlcmVuY2UBnQUAACEAAAAQAAAACQUGAAARAAAACQYGAAABngUAACIAAAACAAAACUEBAAADAAAACQgGAAABoQUAAAQAAAABAAAACQUGAAADAAAACQoGAAABpQUAACkAAAAAAAAACQsGAAAAAAAAB6c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n//+39//8JDQQAAAlzBQAAAfH5///t/f//CRAEAAAJcgUAAAEFBgAAEgAAAAcGBg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u+f//4P7//wYTBgAAGFRhYmxlLkludmVudFRyYW5zLkl0ZW1JZAklAQAAAev5///g/v//BhYGAAAcVGFibGUuSW52ZW50VHJhbnMuVHJhbnNSZWZJZAkiAQAAAej5///g/v//BhkGAAAeVGFibGUuSW52ZW50VHJhbnMuRGF0ZVBoeXNpY2FsCSgBAAAB5fn//+D+//8GHAYAAB1UYWJsZS5JbnZlbnRUcmFucy5TdGF0dXNJc3N1ZQkrAQAAAeL5///g/v//Bh8GAAAVVGFibGUuSW52ZW50VHJhbnMuUXR5CS4BAAAB3/n//+D+//8GIgYAACRUYWJsZS5JbnZlbnRUcmFucy5Db3N0QW1vdW50UGh5c2ljYWwJsQQAAAcIBg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3Pn//8v+//8GJQYAAB9UYWJsZS5JbnZlbnRUcmFucy5EYXRlRmluYW5jaWFsCYoEAAAB2fn//8v+//8GKAYAABtUYWJsZS5JbnZlbnRUcmFucy5UcmFuc1R5cGUJnwQAAAcKB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W+f//1P///wkwAAAACTEAAAABCwYAAHYAAAAL
    <Output>
      <OutputObject name="AtlasReport_8"/>
    </Output>
  </Query>
</Atlas>
</file>

<file path=customXml/item16.xml><?xml version="1.0" encoding="utf-8"?>
<Atlas>
  <Report name="AtlasReport_8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CAAAAAkDAAAACQQAAAAGBQAAAA1BdGxhc1JlcG9ydF84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LAAAAC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0FDB8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HwAAAAgCAAAABiAAAAAVQXRsYXNSZXBvcnRfOF9UYWJsZV8xCSE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8AAAAICAki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IwAAAAkkAAAACSUAAAAGJgAAAApUcmFuc1JlZklkBicAAAAJU08gbnVtYmVyBigAAAAGU3RyaW5nBikAAAAABioAAAAkYjA3MDllOGEtOWQ0ZS00OWY0LWE3NWYtYjI5YjhmMTQxZWFlBdX///8tR2xvYmVTb2Z0d2FyZS5BdGxhczQwLkF0bGFzQ29tbW9uLkFnZ3JlZ2F0aW9uAQAAAAd2YWx1ZV9fAAgOAAAA/////wAAAAAF1P///yxHbG9iZVNvZnR3YXJlLkF0bGFzNDAuQXRsYXNDb21tb24uQ29sdW1uVHlwZQEAAAAHdmFsdWVfXwAIDgAAAAAAAAAF0////ytHbG9iZVNvZnR3YXJlLkF0bGFzNDAuQXRsYXNDb21tb24uU29ydE9yZGVyAQAAAAd2YWx1ZV9fAAgOAAAAAgAAAAAAAAAABdL///9AR2xvYmVTb2Z0d2FyZS5BdGxhczQwLkF0bGFzQ29tbW9uLlR5cGUuQ29sdW1uK0Nyb3NzVGFiQ29sdW1uVHlwZQEAAAAHdmFsdWVfXwAIDgAAAAAAAAAKAQAAAAAAAAAAAAAAAAAGLwAAACQ5NTA5OTY3ZS05NGQ2LTQ2NDAtYTFiNC1kYmFmMWVlOTY1YTAGMAAAABxUYWJsZS5JbnZlbnRUcmFucy5UcmFuc1JlZklkCgoKCgEVAAAAFAAAAAkxAAAACTIAAAAJMwAAAAY0AAAAN0F0bGFzTWFuYWdlZENvbHVtbl9hMzc5NjlkYy04YjI4LTQyMTMtYjYyZi01YzNmMzg0ZjM5ZjcGNQAAABBDdXN0b21lciBhY2NvdW50CSkAAAAJKQAAAAY3AAAAJDA0M2VhMjU3LTQ4MDItNDdjYi05NzcyLWE2MmYwODRkNWZjNAHI////1f////////8BAAAAAcf////U////AgAAAAHG////0////wIAAAAAAAAAAAHF////0v///wAAAAAKAQAAAAAAAAAAAQAAAAAGPAAAACQ5NTIzMjBiMS1mOTU5LTRlNmEtYWUyYy1lNjJhNTY1YmMyN2EJKQAAAAoKCgoBFgAAABQAAAAJPgAAAAk/AAAACUAAAAAGQQAAADdBdGxhc01hbmFnZWRDb2x1bW5fOWI1OTU3YjUtNjA1MS00ZGY4LThlYzQtMmE1NTQzNTI3MTVhBkIAAAANQ3VzdG9tZXIgbmFtZQkpAAAACSkAAAAGRAAAACRiOTE1ZTAwOC04MTkxLTQzMGUtODRkNC1jYThhM2MwYzhiNTEBu////9X/////////AgAAAAG6////1P///wIAAAABuf///9P///8CAAAAAAAAAAABuP///9L///8AAAAACgEAAAAAAAAAAAIAAAAABkkAAAAkZTY1ZDY5MTgtYjdhNC00MDNjLThiNjUtZjE4Y2Q2YTIzYmFjCSkAAAAKCgoKARcAAAAUAAAACUsAAAAJTAAAAAlNAAAABk4AAAAGSXRlbUlkBk8AAAALSXRlbSBudW1iZXIGUAAAAAZTdHJpbmcJKQAAAAZSAAAAJDJmMzEzNzJlLThmMTAtNDBhYS05ZDZlLTg0ODlkNjMyMDAzYQGt////1f////////8DAAAAAaz////U////AAAAAAGr////0////wIAAAAAAAAAAAGq////0v///wAAAAAKAQAAAAAAAAAAAwAAAAAGVwAAACQ5M2U3ODY1Yy0xMTUxLTQ3ZTktOTlhNC1kMTdmNzE1NzM0OWYGWAAAABhUYWJsZS5JbnZlbnRUcmFucy5JdGVtSWQKCgoKARgAAAAUAAAACVkAAAAJWgAAAAlbAAAABlwAAAAISXRlbU5hbWUGXQAAAAlJdGVtIG5hbWUGXgAAAAZTdHJpbmcJKQAAAAZgAAAAJGY5YzQzOThhLWU1MzUtNGVjOC05YTdiLWJhMzY2OGFiZmYxMwGf////1f////////8EAAAAAZ7////U////AAAAAAGd////0////wIAAAAAAAAAAAGc////0v///wAAAAAKAQAAAAAAAAAABAAAAAAGZQAAACQxMzM0ZDIwYS1kZTkyLTRkZjQtYTM1OC0zMjcyM2Q2ODRiOWIGZgAAADNUYWJsZS5JbnZlbnRUcmFucy5JdGVtSWR+VGFibGUuSW52ZW50VGFibGUuSXRlbU5hbWUKCgoKARkAAAAUAAAACWcAAAAJaAAAAAlpAAAABmoAAAAMRGF0ZVBoeXNpY2FsBmsAAAANUGh5c2ljYWwgZGF0ZQZsAAAABERhdGUJKQAAAAZuAAAAJGVmZGMwZTAwLWI1MGUtNGQ0ZC1hNzFiLWJkZWRjNzU3ZDM2YgGR////1f////////8FAAAAAZD////U////AAAAAAGP////0////wIAAAAAAAAAAAGO////0v///wAAAAAKAQAAAAAAAAAABQAAAAAGcwAAACQzZTNmN2MzZi04MzE0LTQwYTEtYTdhZC0xY2VkY2EyZjI4ZDAGdAAAAB5UYWJsZS5JbnZlbnRUcmFucy5EYXRlUGh5c2ljYWwKCgoKARoAAAAUAAAACXUAAAAJdgAAAAl3AAAABngAAAALU3RhdHVzSXNzdWUGeQAAAAxJc3N1ZSBzdGF0dXMGegAAAARFbnVtCSkAAAAGfAAAACQxYjYwNzJjZi01NzM2LTQwNzEtYWMwMy04MTkxNmMwOTZkMGYBg////9X/////////BgAAAAGC////1P///wAAAAABgf///9P///8AAAAAAAAAAAABgP///9L///8AAAAACgEAAAAAAAAAAAYAAAAABoEAAAAkYjI2ZDBlNGQtOTVlMS00NDAzLTk0ODEtM2Q2Nzk3MWU4NDdjBoIAAAAdVGFibGUuSW52ZW50VHJhbnMuU3RhdHVzSXNzdWUKCgoKARsAAAAUAAAACYMAAAAJhAAAAAmFAAAABoYAAAADUXR5BocAAAAIUXVhbnRpdHkGiAAAAARSZWFsCSkAAAAGigAAACQ4N2IxOTJkYi02NTI2LTRhMzktOGUxYS0zMGU0Y2RhZjFjMGQBdf///9X///8BAAAABwAAAAF0////1P///wAAAAABc////9P///8CAAAAAAAAAAABcv///9L///8AAAAACgEAAAAAAAAAAAcAAAAABo8AAAAkYWJhOTYwZDQtODViMi00ZDY2LTk0MWItMGE4NDAwYjc5N2JmBpAAAAAVVGFibGUuSW52ZW50VHJhbnMuUXR5CgoKCgEcAAAAFAAAAAmRAAAACZIAAAAJkwAAAAaUAAAADURhdGVGaW5hbmNpYWwGlQAAAA5GaW5hbmNpYWwgZGF0ZQaWAAAABERhdGUJKQAAAAaYAAAAJDZiNDhjYTU5LTIyZGYtNDlhMS04NGIxLWNiOWZjMWIxOTViNwFn////1f////////8IAAAAAWb////U////AAAAAAFl////0////wIAAAAAAAAAAAFk////0v///wAAAAAKAQAAAAAAAAAACAAAAAAGnQAAACQ4MzIzYzg5Yy04YmZhLTQyZmItYjVhNi1mOWU2NDJiZjdmOGEGngAAAB9UYWJsZS5JbnZlbnRUcmFucy5EYXRlRmluYW5jaWFsCgoKCgEdAAAAFAAAAAmfAAAACaAAAAAJoQAAAAaiAAAAD1ZvdWNoZXJQaHlzaWNhbAajAAAAEFBoeXNpY2FsIHZvdWNoZXIGpAAAAAZTdHJpbmcJKQAAAAamAAAAJDQ4YmY3ZmVhLThjNTYtNGE5NC05MjEyLTk5MTk3ZGRmZTIxYgFZ////1f////////8JAAAAAVj////U////AAAAAAFX////0////wIAAAAAAAAAAAFW////0v///wAAAAAKAQAAAAAAAAAACQAAAAAGqwAAACRhNjUxYzVhZC0zOGEzLTQ3OTktYWRjZS1jZWYyNzk1ODlkNTEGrAAAACFUYWJsZS5JbnZlbnRUcmFucy5Wb3VjaGVyUGh5c2ljYWwKCgoKAR4AAAAUAAAACa0AAAAJrgAAAAmvAAAABrAAAAA3QXRsYXNNYW5hZ2VkQ29sdW1uX2RjY2Y1NWFlLWMzYTUtNGU2MC05Y2RkLTVlNTA1NzI4MWVkMAaxAAAADjEyMDAxMCBiYWxhbmNlCSkAAAAJKQAAAAazAAAAJDQxMTA0YmExLTMyYTMtNDgwZS1hMGYwLWMzZjg5NDBjOWEzMQFM////1f////////8KAAAAAUv////U////AgAAAAFK////0////wIAAAAAAAAAAAFJ////0v///wAAAAAKAQAAAAAAAAAACgAAAAAGuAAAACQzMjgxZGE5My1iODVjLTRlYTQtOGU4Mi1hMzUwYzFhMzRiYWMJKQAAAAoKCgoFIQAAADhHbG9iZVNvZnR3YXJlLkF0bGFzNDAuQXRsYXNDb21tb25DbGllbnQuUmVwb3J0LlJlZmVyZW5jZQEAAAAKX3JlZmVyZW5jZQcIHwAAAAm6AAAAByIAAAAAAQAAAAQAAAAEPEdsb2JlU29mdHdhcmUuQXRsYXM0MC5BdGxhc0NvbW1vbkNsaWVudC5EYXRhU291cmNlRmllbGRWYWx1ZR8AAAAJuwAAAAm8AAAACb0AAAAJvgAAAAQj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4AAAAICAm/AAAAAQAAAAEAAAAEJ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13pAAAACcAAAAAHAAAACcEAAAAEJ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ZAAAACcIAAAAHAAAACcMAAAABMQAAACMAAAAJxAAAAAAAAAAAAAAAATIAAAAkAAAA2gAAAAnAAAAABwAAAAnGAAAAATMAAAAlAAAAywAAAAnCAAAABwAAAAnIAAAAAT4AAAAjAAAACcQAAAAAAAAAAAAAAAE/AAAAJAAAANoAAAAJwAAAAAcAAAAJywAAAAFAAAAAJQAAAMsAAAAJwgAAAAcAAAAJzQAAAAFLAAAAIwAAAAnOAAAAAQAAAAEAAAABTAAAACQAAADiAAAACcAAAAAHAAAACdAAAAABTQAAACUAAADZAAAACcIAAAAHAAAACdIAAAABWQAAACMAAAAJ0wAAAAEAAAABAAAAAVoAAAAkAAAA2QAAAAnAAAAABwAAAAnVAAAAAVsAAAAlAAAA0gAAAAnCAAAABwAAAAnXAAAAAWcAAAAjAAAACdgAAAABAAAAAQAAAAFoAAAAJAAAAOEAAAAJwAAAAAcAAAAJ2gAAAAFpAAAAJQAAANkAAAAJwgAAAAcAAAAJ3AAAAAF1AAAAIwAAAAndAAAAAQAAAAEAAAABdgAAACQAAADhAAAACcAAAAAHAAAACd8AAAABdwAAACUAAADZAAAACcIAAAAHAAAACeEAAAABgwAAACMAAAAJ4gAAAAEAAAABAAAAAYQAAAAkAAAA7AAAAAnAAAAAEQAAAAnkAAAAAYUAAAAlAAAA2QAAAAnCAAAABwAAAAnmAAAAAZEAAAAjAAAACecAAAABAAAAAQAAAAGSAAAAJAAAAHAAAAAJ6AAAAAcAAAAJ6QAAAAGTAAAAJQAAAGkAAAAJ6gAAAAcAAAAJ6wAAAAGfAAAAIwAAAAnsAAAAAQAAAAEAAAABoAAAACQAAAAOAAAACe0AAAAHAAAACe4AAAABoQAAACUAAAAHAAAACe8AAAAHAAAACfAAAAABrQAAACMAAAAJ8QAAAAAAAAAAAAAAAa4AAAAkAAAADwAAAAntAAAABwAAAAnzAAAAAa8AAAAlAAAABwAAAAnvAAAABwAAAAn1AAAAD7oAAAABAAAACAEAAAAFuwAAADxHbG9iZVNvZnR3YXJlLkF0bGFzNDAuQXRsYXNDb21tb25DbGllbnQuRGF0YVNvdXJjZUZpZWxkVmFsdWUEAAAAEl9pc0RyaWxsRG93bkZpbHRlcgZfZHNLZXkKX2ZpZWxkbmFtZQtfZmllbGRWYWx1ZQABAQEBHwAAAAAG9gAAABFUYWJsZS5JbnZlbnRUcmFucwb3AAAACkRhdGFBcmVhSWQJBgAAAAG8AAAAuwAAAAAJ9gAAAAb6AAAADURhdGVGaW5hbmNpYWwG+wAAABwwNi4yOS4yMDE3IC4uIDEyLjMxLjIwOTksICIiAb0AAAC7AAAAAAn2AAAABv0AAAAJVHJhbnNUeXBlBv4AAAAFU2FsZXMBvgAAALsAAAAACfYAAAAGAAEAAAxEYXRlUGh5c2ljYWwGAQEAABgwMS4wMS4yMDA4IC4uIDA2LjI4LjIwMTcHvwAAAAABAAAABAAAAAQ3R2xvYmVTb2Z0d2FyZS5BdGxhczQwLkF0bGFzQ29tbW9uLlR5cGUuRmllbGRPdXRwdXRGaWVsZA4AAAAJAgEAAA0DBMA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8E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9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OAAAABfz+//8yR2xvYmVTb2Z0d2FyZS5BdGxhczQwLkF0bGFzQ29tbW9uLkNvbHVtbkF0dHJpYnV0ZXMBAAAAB3ZhbHVlX18ACA4AAAAQAAAABgUBAAAETm9uZQH6/v///f7//wH5/v///P7//wkAAAAJKQAAAAH3/v///f7//wH2/v///P7//wsAAAAGCwEAAAEwAfT+///9/v//AfP+///8/v//BAAAAAYOAQAAB0dlbmVyYWwB8f7///3+//8B8P7///z+//8CAAAABhEBAAABMQHu/v///f7//wHt/v///P7//wAAAAAGFAEAAAQ5Ljg2Aev+///9/v//Aer+///8/v//JAAAAAknAAAAAcIAAAAMAAAAB8M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6P7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ZAQAACEZvbnRCb2xkBhoBAAAFRmFsc2UB5f7//+j+//8GHAEAAApGb250SXRhbGljCRoBAAAB4v7//+j+//8GHwEAAA1Gb250VW5kZXJsaW5lBiABAAAFLTQxNDIB3/7//+j+//8GIgEAAAhGb250TmFtZQYjAQAAB0NhbGlicmkB3P7//+j+//8GJQEAAAlGb250Q29sb3IGJgEAAAEwAdn+///o/v//BigBAAAIRm9udFNpemUGKQEAAAIxMQHW/v//6P7//wYrAQAACUZvbnRTdHlsZQYsAQAAB1JlZ3VsYXIHxAAAAAABAAAAAAAAAAQ3R2xvYmVTb2Z0d2FyZS5BdGxhczQwLkF0bGFzQ29tbW9uLlR5cGUuRmllbGRPdXRwdXRGaWVsZA4AAAAHx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P+///9/v//AdL+///8/v//JAAAAAk1AAAAAdD+///9/v//Ac/+///8/v//CwAAAAYyAQAAATEBzf7///3+//8BzP7///z+//8EAAAABjUBAAAHR2VuZXJhbAHK/v///f7//wHJ/v///P7//wIAAAAGOAEAAAExAcf+///9/v//Acb+///8/v//AAAAAAY7AQAAAjEyAcT+///9/v//AcP+///8/v//AwAAAAY+AQAAXD1BdGxhc1RhYmxlKCJQUk9EIixEYXRhQXJlYUlkLCJULlNhbGVzVGFibGUiLCIlQ3VzdEFjY291bnQiLCIiLCIiLCIiLCIiLCIiLCIiLCJTYWxlc0lkIiwkQTMpB8g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7//+j+//8GQAEAAAhGb250Qm9sZAkaAQAAAb7+///o/v//BkMBAAAKRm9udEl0YWxpYwkaAQAAAbv+///o/v//BkYBAAANRm9udFVuZGVybGluZQZHAQAABS00MTQyAbj+///o/v//BkkBAAAIRm9udE5hbWUGSgEAAAdDYWxpYnJpAbX+///o/v//BkwBAAAJRm9udENvbG9yBk0BAAABMAGy/v//6P7//wZPAQAACEZvbnRTaXplBlABAAACMTEBr/7//+j+//8GUgEAAAlGb250U3R5bGUGUwEAAAdSZWd1bGFyB8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s/v///f7//wGr/v///P7//yQAAAAJQgAAAAGp/v///f7//wGo/v///P7//wsAAAAGWQEAAAEyAab+///9/v//AaX+///8/v//BAAAAAZcAQAAB0dlbmVyYWwBo/7///3+//8Bov7///z+//8CAAAABl8BAAABMQGg/v///f7//wGf/v///P7//wAAAAAGYgEAAAU0MS4xNAGd/v///f7//wGc/v///P7//wMAAAAGZQEAAFc9QXRsYXNUYWJsZSgiUFJPRCIsRGF0YUFyZWFJZCwiVC5DdXN0VGFibGUiLCIlTmFtZSIsIiIsIiIsIiIsIiIsIiIsIiIsIkFjY291bnROdW0iLCRCMykHz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a/v//6P7//wlAAQAACRoBAAABl/7//+j+//8JQwEAAAkaAQAAAZT+///o/v//CUYBAAAGbgEAAAUtNDE0MgGR/v//6P7//wlJAQAABnEBAAAHQ2FsaWJyaQGO/v//6P7//wlMAQAABnQBAAABMAGL/v//6P7//wlPAQAABncBAAACMTEBiP7//+j+//8JUgEAAAZ6AQAAB1JlZ3VsYXIHzgAAAAABAAAABAAAAAQ3R2xvYmVTb2Z0d2FyZS5BdGxhczQwLkF0bGFzQ29tbW9uLlR5cGUuRmllbGRPdXRwdXRGaWVsZA4AAAAJewEAAA0DB9A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E/v///f7//wGD/v///P7//wYAAAAGfgEAAAVUb3RhbAGB/v///f7//wGA/v///P7//xAAAAAJBQEAAAF+/v///f7//wF9/v///P7//wkAAAAJKQAAAAF7/v///f7//wF6/v///P7//wsAAAAGhwEAAAEzAXj+///9/v//AXf+///8/v//BAAAAAaKAQAAB0dlbmVyYWwBdf7///3+//8BdP7///z+//8CAAAABo0BAAABMQFy/v///f7//wFx/v///P7//wAAAAAGkAEAAAUxNC4xNAfS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/+///o/v//CRkBAAAJGgEAAAFs/v//6P7//wkcAQAACRoBAAABaf7//+j+//8JHwEAAAaZAQAABS00MTQyAWb+///o/v//CSIBAAAGnAEAAAdDYWxpYnJpAWP+///o/v//CSUBAAAGnwEAAAEwAWD+///o/v//CSgBAAAGogEAAAIxMQFd/v//6P7//wkrAQAABqUBAAAHUmVndWxhcgfTAAAAAAEAAAAEAAAABDdHbG9iZVNvZnR3YXJlLkF0bGFzNDAuQXRsYXNDb21tb24uVHlwZS5GaWVsZE91dHB1dEZpZWxkDgAAAAmmAQAADQMH1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n+///9/v//AVj+///8/v//CQAAAAkpAAAAAVb+///9/v//AVX+///8/v//CwAAAAasAQAAATQBU/7///3+//8BUv7///z+//8EAAAABq8BAAAHR2VuZXJhbAFQ/v///f7//wFP/v///P7//wIAAAAGsgEAAAExAU3+///9/v//AUz+///8/v//AAAAAAa1AQAABTM0Ljg2B9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7//+j+//8JGQEAAAkaAQAAAUf+///o/v//CRwBAAAJGgEAAAFE/v//6P7//wkfAQAABr4BAAAFLTQxNDIBQf7//+j+//8JIgEAAAbBAQAAB0NhbGlicmkBPv7//+j+//8JJQEAAAbEAQAAATABO/7//+j+//8JKAEAAAbHAQAAAjExATj+///o/v//CSsBAAAGygEAAAdSZWd1bGFyB9gAAAAAAQAAAAQAAAAEN0dsb2JlU29mdHdhcmUuQXRsYXM0MC5BdGxhc0NvbW1vbi5UeXBlLkZpZWxkT3V0cHV0RmllbGQOAAAACcsBAAANAwfa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7///3+//8BM/7///z+//8QAAAACQUBAAABMf7///3+//8BMP7///z+//8JAAAACSkAAAABLv7///3+//8BLf7///z+//8LAAAABtQBAAABNQEr/v///f7//wEq/v///P7//wQAAAAG1wEAAAhtL2QveXl5eQEo/v///f7//wEn/v///P7//wIAAAAG2gEAAAExASX+///9/v//AST+///8/v//AAAAAAbdAQAABTE0LjE0B9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v7//+j+//8JGQEAAAkaAQAAAR/+///o/v//CRwBAAAJGgEAAAEc/v//6P7//wkfAQAABuYBAAAFLTQxNDIBGf7//+j+//8JIgEAAAbpAQAAB0NhbGlicmkBFv7//+j+//8JJQEAAAbsAQAAATABE/7//+j+//8JKAEAAAbvAQAAAjExARD+///o/v//CSsBAAAG8gEAAAdSZWd1bGFyB90AAAAAAQAAAAQAAAAEN0dsb2JlU29mdHdhcmUuQXRsYXM0MC5BdGxhc0NvbW1vbi5UeXBlLkZpZWxkT3V0cHV0RmllbGQOAAAACfMBAAANAwff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P7///3+//8BC/7///z+//8QAAAACQUBAAABCf7///3+//8BCP7///z+//8JAAAACSkAAAABBv7///3+//8BBf7///z+//8LAAAABvwBAAABNgED/v///f7//wEC/v///P7//wQAAAAG/wEAAAdHZW5lcmFsAQD+///9/v//Af/9///8/v//AgAAAAYCAgAAATEB/f3///3+//8B/P3///z+//8AAAAABgUCAAAFMTIuODYH4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/f//6P7//wkZAQAACRoBAAAB9/3//+j+//8JHAEAAAkaAQAAAfT9///o/v//CR8BAAAGDgIAAAUtNDE0MgHx/f//6P7//wkiAQAABhECAAAHQ2FsaWJyaQHu/f//6P7//wklAQAABhQCAAABMAHr/f//6P7//wkoAQAABhcCAAACMTEB6P3//+j+//8JKwEAAAYaAgAAB1JlZ3VsYXIH4gAAAAABAAAABAAAAAQ3R2xvYmVTb2Z0d2FyZS5BdGxhczQwLkF0bGFzQ29tbW9uLlR5cGUuRmllbGRPdXRwdXRGaWVsZA4AAAAJGwIAAA0DB+QAAAAAAQAAAAk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k/f///f7//wHj/f///P7//xAAAAAJBQEAAAHh/f///f7//wHg/f///P7//wkAAAAJKQAAAAHe/f///f7//wHd/f///P7//wsAAAAGJAIAAAE3Adv9///9/v//Adr9///8/v//BAAAAAYnAgAAMF8gKiAjLCMjMC4wMF8gO18gKiAtIywjIzAuMDBfIDtfICogIi0iPz9fIDtfIEBfIAHY/f///f7//wHX/f///P7//wIAAAAGKgIAAAExAdX9///9/v//AdT9///8/v//AAAAAAYtAgAABTEwLjI5AdL9///9/v//AdH9///8/v//JAAAAAmHAAAAAc/9///9/v//Ac79///8/v//DAAAAAYzAgAABFRydWUBzP3///3+//8By/3///z+//8KAAAABjYCAAAFRmFsc2UH5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J/f//6P7//wkZAQAACRoBAAABxv3//+j+//8JHAEAAAkaAQAAAcP9///o/v//CR8BAAAGPwIAAAUtNDE0MgHA/f//6P7//wkiAQAABkICAAAHQ2FsaWJyaQG9/f//6P7//wklAQAABkUCAAABMAG6/f//6P7//wkoAQAABkgCAAACMTEBt/3//+j+//8JKwEAAAZLAgAAB1JlZ3VsYXIH5wAAAAABAAAABAAAAAQ3R2xvYmVTb2Z0d2FyZS5BdGxhczQwLkF0bGFzQ29tbW9uLlR5cGUuRmllbGRPdXRwdXRGaWVsZA4AAAAJTAIAAA0DAegAAADAAAAAB+k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z/f///f7//wGy/f///P7//wkAAAAJKQAAAAGw/f///f7//wGv/f///P7//wsAAAAGUgIAAAE4Aa39///9/v//Aaz9///8/v//BAAAAAZVAgAACG0vZC95eXl5Aar9///9/v//Aan9///8/v//AgAAAAZYAgAAATEBp/3///3+//8Bpv3///z+//8AAAAABlsCAAACMTUB6gAAAAwAAAAH6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f//6P7//wZdAgAACEZvbnRCb2xkCRoBAAABof3//+j+//8GYAIAAApGb250SXRhbGljCRoBAAABnv3//+j+//8GYwIAAA1Gb250VW5kZXJsaW5lBmQCAAAFLTQxNDIBm/3//+j+//8GZgIAAAhGb250TmFtZQZnAgAAB0NhbGlicmkBmP3//+j+//8GaQIAAAlGb250Q29sb3IGagIAAAEwAZX9///o/v//BmwCAAAIRm9udFNpemUGbQIAAAIxMQGS/f//6P7//wZvAgAACUZvbnRTdHlsZQZwAgAAB1JlZ3VsYXIH7AAAAAABAAAABAAAAAQ3R2xvYmVTb2Z0d2FyZS5BdGxhczQwLkF0bGFzQ29tbW9uLlR5cGUuRmllbGRPdXRwdXRGaWVsZA4AAAAJcQIAAA0DAe0AAADAAAAAB+4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O/f///f7//wGN/f///P7//wkAAAAJKQAAAAGL/f///f7//wGK/f///P7//wsAAAAGdwIAAAE5AYj9///9/v//AYf9///8/v//BAAAAAZ6AgAAB0dlbmVyYWwBhf3///3+//8BhP3///z+//8CAAAABn0CAAABMQGC/f///f7//wGB/f///P7//wAAAAAGgAIAAAUxNy40MwHvAAAADAAAAAfw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/9///o/v//BoICAAAIRm9udEJvbGQJGgEAAAF8/f//6P7//waFAgAACkZvbnRJdGFsaWMJGgEAAAF5/f//6P7//waIAgAADUZvbnRVbmRlcmxpbmUGiQIAAAUtNDE0MgF2/f//6P7//waLAgAACEZvbnROYW1lBowCAAAHQ2FsaWJyaQFz/f//6P7//waOAgAACUZvbnRDb2xvcgaPAgAAATABcP3//+j+//8GkQIAAAhGb250U2l6ZQaSAgAAAjExAW39///o/v//BpQCAAAJRm9udFN0eWxlBpUCAAAHUmVndWxhcgfxAAAAAAEAAAAAAAAABDdHbG9iZVNvZnR3YXJlLkF0bGFzNDAuQXRsYXNDb21tb24uVHlwZS5GaWVsZE91dHB1dEZpZWxkDgAAAAfz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av3///3+//8Baf3///z+//8kAAAACbEAAAABZ/3///3+//8BZv3///z+//8LAAAABpsCAAACMTABZP3///3+//8BY/3///z+//8EAAAABp4CAAAHR2VuZXJhbAFh/f///f7//wFg/f///P7//wIAAAAGoQIAAAExAV79///9/v//AV39///8/v//AAAAAAakAgAAAjE2AVv9///9/v//AVr9///8/v//AwAAAAanAgAAdj1BdGxhc0JhbGFuY2UoIlBST0QiLERhdGFBcmVhSWQsIlQuTGVkZ2VyVHJhbnMiLCJTdW18QW1vdW50TVNUfDAiLCIiLCIiLCIiLCIiLCIiLCIiLCJBY2NvdW50TnVtfFZvdWNoZXIiLCIxMjAwMTAiLCRKMykH9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/f//6P7//wmCAgAACRoBAAABVf3//+j+//8JhQIAAAkaAQAAAVL9///o/v//CYgCAAAGsAIAAAUtNDE0MgFP/f//6P7//wmLAgAABrMCAAAHQ2FsaWJyaQFM/f//6P7//wmOAgAABrYCAAABMAFJ/f//6P7//wmRAgAABrkCAAACMTEBRv3//+j+//8JlAIAAAa8AgAAB1JlZ3VsYXIFAgE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Q/3//9X/////////AAa+AgAABlN0cmluZwa/AgAABk51bWJlcgnAAgAAAT/9///T////AgAAAAU+/f//OUdsb2JlU29mdHdhcmUuQXRsYXM0MC5BdGxhc0NvbW1vbi5OdW1iZXJTZXF1ZW5jZUNvbmRpdGlvbgEAAAAHdmFsdWVfXwAIDgAAAAEAAAAAAAbDAgAAEVRhYmxlLkludmVudFRyYW5zCSYAAAAJKQAAAAr/////CcMCAAAKCSYAAAAKCgoJKQAAAAnJAgAACSkAAAABewEAAAIBAAABNf3//9X/////////AAbMAgAABlN0cmluZwbNAgAAC0l0ZW0gbnVtYmVyCcACAAABMf3//9P///8CAAAAATD9//8+/f//AQAAAAAACcMCAAAJTgAAAAkpAAAACv////8JwwIAAAoJTgAAAAoKCgkpAAAACdcCAAAJKQAAAAGmAQAAAgEAAAEn/f//1f////////8ABtoCAAAGU3RyaW5nBtsCAAAJSXRlbSBuYW1lCdwCAAABI/3//9P///8CAAAAASL9//8+/f//AQAAAAAABt8CAAAqVGFibGUuSW52ZW50VHJhbnMuSXRlbUlkflRhYmxlLkludmVudFRhYmxlCVwAAAAJKQAAAAr/////Cd8CAAAKCVwAAAAG5AIAAAZJdGVtSWQG5QIAAAtJbnZlbnRUcmFucwoJKQAAAAnnAgAACSkAAAABywEAAAIBAAABF/3//9X/////////AAbqAgAABERhdGUG6wIAAA1QaHlzaWNhbCBkYXRlCcACAAABE/3//9P///8CAAAAARL9//8+/f//AQAAAAAACcMCAAAJagAAAAkpAAAACv////8JwwIAAAoJagAAAAoKCgkpAAAACfUCAAAJKQAAAAHzAQAAAgEAAAEJ/f//1f////////8ABvgCAAAERW51bQb5AgAADElzc3VlIHN0YXR1cwnAAgAAAQX9///T////AAAAAAEE/f//Pv3//wEAAAAAAAnDAgAACXgAAAAJKQAAAAr/////CcMCAAAKCXgAAAAKCgoJKQAAAAkDAwAACSkAAAABGwIAAAIBAAAB+/z//9X/////////AQYGAwAABFJlYWwGBwMAAAhRdWFudGl0eQnAAgAAAff8///T////AgAAAAH2/P//Pv3//wEAAAAAAAnDAgAACYYAAAAJKQAAAAr/////CcMCAAAKCYYAAAAKCgoJKQAAAAkRAwAACSkAAAABTAIAAAIBAAAB7fz//9X/////////AAYUAwAABERhdGUGFQMAAA5GaW5hbmNpYWwgZGF0ZQkWAwAAAen8///T////AgAAAAHo/P//Pv3//wEAAAAAAAYZAwAAEVRhYmxlLkludmVudFRyYW5zCZQAAAAJKQAAAAr/////CRkDAAAKCZQAAAAKCgoJKQAAAAkfAwAACSkAAAABcQIAAAIBAAAB3/z//9X/////////AAYiAwAABlN0cmluZwYjAwAAEFBoeXNpY2FsIHZvdWNoZXIJJAMAAAHb/P//0////wIAAAAB2vz//z79//8BAAAAAAAGJwMAABFUYWJsZS5JbnZlbnRUcmFucwmiAAAACSkAAAAK/////wknAwAACgmiAAAACgoKCSkAAAAJLQMAAAkpAAAABcACAAAxR2xvYmVTb2Z0d2FyZS5BdGxhczQwLkF0bGFzQ29tbW9uLlR5cGUuRGF0YVNvdXJjZRgAAAADX2lkBV9uYW1lBl9sYWJlbAxfcGFyZW50VGFibGUMX3BhcmVudEZpZWxkC19jaGlsZEZpZWxkBV90eXBlDV9vdXRwdXRGaWVsZHMMX3JhbmdlRmllbGRzBV9ndWlkCV9yZWZlcnNUbxBfb3V0cHV0RmllbGRLZXkwEV9jaGlsZERhdGFTb3VyY2VzBF9rZXkVX3BhcmVudERhdGFTb3VyY2VOYW1lGV9wYXJlbnRGaWVsZERhdGFTb3VyY2VLZXkPX3BhcmVudEZpZWxkS2V5EF9wYXJlbnRGaWVsZE5hbWURX3JlbGF0ZWRGaWVsZE5hbWUGX2luZGV4CV9qb2luTW9kZQpfZmV0Y2hNb2RlB19pZ25vcmULX2F0dHJpYnV0ZXMAAQEBAQEEAwMDAQEDAQEBAQEBAAQEAAMIMEdsb2JlU29mdHdhcmUuQXRsYXM0MC5BdGxhc0NvbW1vbi5EYXRhU291cmNlVHlwZQ4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LU3lzdGVtLkd1aWS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CDRHbG9iZVNvZnR3YXJlLkF0bGFzNDAuQXRsYXNDb21tb24uRGF0YVNvdXJjZUpvaW5Nb2RlDgAAADVHbG9iZVNvZnR3YXJlLkF0bGFzNDAuQXRsYXNDb21tb24uRGF0YVNvdXJjZUZldGNoTW9kZQ4AAAAB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DgAAALEAAAAGLwMAAAtJbnZlbnRUcmFucwYwAwAAFkludmVudG9yeSB0cmFuc2FjdGlvbnMJKQAAAAkpAAAACSkAAAAFzvz//zBHbG9iZVNvZnR3YXJlLkF0bGFzNDAuQXRsYXNDb21tb24uRGF0YVNvdXJjZVR5cGUBAAAAB3ZhbHVlX18ACA4AAAAAAAAACTMDAAAJNAMAAATL/P//C1N5c3RlbS5HdWlkCwAAAAJfYQJfYgJfYwJfZAJfZQJfZgJfZwJfaAJfaQJfagJfawAAAAAAAAAAAAAACAcHAgICAgICAgKhPcBnfE3PSIwg0mPacUXZCSkAAAAJKQAAAAk3AwAACcMCAAAKCgoKCgEAAAAFx/z//zRHbG9iZVNvZnR3YXJlLkF0bGFzNDAuQXRsYXNDb21tb24uRGF0YVNvdXJjZUpvaW5Nb2RlAQAAAAd2YWx1ZV9fAAgOAAAAAAAAAAXG/P//NUdsb2JlU29mdHdhcmUuQXRsYXM0MC5BdGxhc0NvbW1vbi5EYXRhU291cmNlRmV0Y2hNb2RlAQAAAAd2YWx1ZV9fAAgOAAAAAAAAAAAJOwMAAAHJAgAAJQAAAH0AAAAJwgAAAAMAAAAJPQMAAAHXAgAAJQAAAH0AAAAJwgAAAAMAAAAJPwMAAAHcAgAAwAIAAP////8GQAMAAAtJbnZlbnRUYWJsZQZBAwAABUl0ZW1zCSkAAAAJKQAAAAkpAAAAAb38///O/P//AAAAAAlEAwAACUUDAAABuvz//8v8//87gnDyedqxQK9V3B2QlcRrCSkAAAAJKQAAAAlIAwAACd8CAAAGSgMAAAtJbnZlbnRUcmFucwZLAwAAEVRhYmxlLkludmVudFRyYW5zBkwDAAAYVGFibGUuSW52ZW50VHJhbnMuSXRlbUlkBk0DAAAGSXRlbUlkBk4DAAAGSXRlbUlkAQAAAAGx/P//x/z//wAAAAABsPz//8b8//8AAAAAAAlRAwAAAecCAAAlAAAAdAAAAAnCAAAAAwAAAAlTAwAAAfUCAAAlAAAAfQAAAAnCAAAAAwAAAAlVAwAAAQMDAAAlAAAAfQAAAAnCAAAAAwAAAAlXAwAAAREDAAAlAAAAfQAAAAnCAAAAAwAAAAlZAwAAARYDAADAAgAA/////wZaAwAAC0ludmVudFRyYW5zBlsDAAAWSW52ZW50b3J5IHRyYW5zYWN0aW9ucwkpAAAACSkAAAAJKQAAAAGj/P//zvz//wAAAAAJXgMAAAlfAwAAAaD8///L/P//XGehfS4TDUGQ2ra0G9a4uQkpAAAACSkAAAAJYgMAAAkZAwAACgoKCgoBAAAAAZz8///H/P//AAAAAAGb/P//xvz//wAAAAAACWYDAAABHwMAACUAAAAqAAAACeoAAAADAAAACWgDAAABJAMAAMACAAD/////BmkDAAALSW52ZW50VHJhbnMGagMAABZJbnZlbnRvcnkgdHJhbnNhY3Rpb25zCSkAAAAJKQAAAAkpAAAAAZT8///O/P//AAAAAAltAwAACW4DAAABkfz//8v8//9xbRp/r+YhQZ/6QtFZEnDgCSkAAAAJKQAAAAlxAwAACScDAAAKCgoKCgEAAAABjfz//8f8//8AAAAAAYz8///G/P//AAAAAAAJdQMAAAEtAwAAJQAAAAoAAAAJ7wAAAAMAAAAJdwMAAAQz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l4AwAAEQAAAAl5AwAABDQ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wgAAABEAAAAJewMAAAQ3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eAMAAAAAAAAEOw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fQMAAAAAAAAHP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C/P//6P7//wZ/AwAACEhlbHBUZXh0BoADAAA1T3JkZXIgbnVtYmVyLCBwcm9qZWN0IG51bWJlciwgcHJvZHVjdGlvbiBudW1iZXIsIGV0Yy4Bf/z//+j+//8GggMAAAVMYWJlbAm/AgAAAXz8///o/v//BoUDAAAEVHlwZQm+AgAABz8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fz//+j+//8JfwMAAAaJAwAADklkZW50aWZ5IGl0ZW0uAXb8///o/v//CYIDAAAJzQIAAAFz/P//6P7//wmFAwAACcwCAAABRAMAADMDAAABAAAACcIAAAADAAAACZEDAAAERQM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MAAAAAAAAAAFIAwAANwMAAAAAAAAJwgAAAAAAAAABUQMAADsDAAAAAAAACZQDAAAAAAAAB1M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/z//+j+//8JggMAAAnbAgAAAWj8///o/v//CYUDAAAJ2gIAAAdV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X8///o/v//CX8DAAAGnQMAABxEYXRlIG9mIHBoeXNpY2FsIHRyYW5zYWN0aW9uAWL8///o/v//CYIDAAAJ6wIAAAFf/P//6P7//wmFAwAACeoCAAAHV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c/P//6P7//wl/AwAABqYDAAApU3RhdHVzIGZvciBxdWFudGl0eSBpbiByZWxhdGlvbiB0byBpc3N1ZXMBWfz//+j+//8JggMAAAn5AgAAAVb8///o/v//CYUDAAAJ+AIAAAdZ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P8///o/v//CX8DAAAGrwMAACRRdWFudGl0eSBhdHRhY2hlZCB0byB0aGUgdHJhbnNhY3Rpb24BUPz//+j+//8JggMAAAkHAwAAAU38///o/v//CYUDAAAJBgMAAAFeAwAAMwMAAAcAAAAJtgMAAAcAAAAJtwMAAAFfAwAANAMAAAMAAAAJuAMAAAMAAAAJuQMAAARi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m2AwAAAwAAAAm7AwAAAWYDAAA7AwAAAAAAAAm8AwAAAAAAAAdo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P8///o/v//Br4DAAAFTGFiZWwJFQMAAAFA/P//6P7//wbBAwAABFR5cGUJFAMAAAFtAwAAMwMAAAkAAAAJwwMAABEAAAAJxAMAAAFuAwAANAMAAAMAAAAJ6gAAAAMAAAAJxgMAAARx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nDAwAAAwAAAAnIAwAAAXUDAAA7AwAAAAAAAAnJAwAAAAAAAAd3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b8///o/v//BssDAAAFTGFiZWwJIwMAAAEz/P//6P7//wbOAwAABFR5cGUJIgMAAAF4AwAADAAAAAd5Aw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w/P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bRAwAAGFRhYmxlLkludmVudFRyYW5zLkl0ZW1JZAl7AQAAAS38//8w/P//BtQDAAAfVGFibGUuSW52ZW50VHJhbnMuSW52ZW50VHJhbnNJZAnVAwAAASr8//8w/P//BtcDAAAbVGFibGUuSW52ZW50VHJhbnMuVHJhbnNUeXBlCdgDAAABJ/z//zD8//8G2gMAABxUYWJsZS5JbnZlbnRUcmFucy5UcmFuc1JlZklkCQIBAAABJPz//zD8//8G3QMAAB5UYWJsZS5JbnZlbnRUcmFucy5EYXRlUGh5c2ljYWwJywEAAAEh/P//MPz//wbgAwAAH1RhYmxlLkludmVudFRyYW5zLkRhdGVGaW5hbmNpYWwJ4QMAAAEe/P//MPz//wbjAwAAH1RhYmxlLkludmVudFRyYW5zLlN0YXR1c1JlY2VpcHQJ5AMAAAEb/P//MPz//wbmAwAAHVRhYmxlLkludmVudFRyYW5zLlN0YXR1c0lzc3VlCfMBAAABGPz//zD8//8G6QMAABVUYWJsZS5JbnZlbnRUcmFucy5RdHkJGwIAAAEV/P//MPz//wbsAwAAIlRhYmxlLkludmVudFRyYW5zLkNvc3RBbW91bnRQb3N0ZWQJ7QMAAAd7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Evz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bvAwAAH1RhYmxlLkludmVudFRyYW5zLkRhdGVGaW5hbmNpYWwJ8AMAAAEP/P//Evz//wbyAwAAHVRhYmxlLkludmVudFRyYW5zLlN0YXR1c0lzc3VlCfMDAAABDPz//xL8//8G9QMAABhUYWJsZS5JbnZlbnRUcmFucy5JdGVtSWQJ9gMAAAEJ/P//Evz//wb4AwAAH1RhYmxlLkludmVudFRyYW5zLkludmVudFRyYW5zSWQJ+QMAAAEG/P//Evz//wb7AwAAHFRhYmxlLkludmVudFRyYW5zLlRyYW5zUmVmSWQJ/AMAAAED/P//Evz//wb+AwAAHlRhYmxlLkludmVudFRyYW5zLkRhdGVQaHlzaWNhbAn/AwAAAQD8//8S/P//BgEEAAAfVGFibGUuSW52ZW50VHJhbnMuU3RhdHVzUmVjZWlwdAkCBAAAAf37//8S/P//BgQEAAAbVGFibGUuSW52ZW50VHJhbnMuVHJhbnNUeXBlCQUEAAAEfQM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B5E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fr7//8w/P//BgcEAAAzVGFibGUuSW52ZW50VHJhbnMuSXRlbUlkflRhYmxlLkludmVudFRhYmxlLkl0ZW1OYW1lCaYBAAABlAMAAH0DAAABtgMAAAwAAAAHtwM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9/v//zD8//8GCgQAABxUYWJsZS5JbnZlbnRUcmFucy5UcmFuc1JlZklkCQIBAAAB9Pv//zD8//8GDQQAABhUYWJsZS5JbnZlbnRUcmFucy5JdGVtSWQJewEAAAHx+///MPz//wYQBAAAHlRhYmxlLkludmVudFRyYW5zLkRhdGVQaHlzaWNhbAnLAQAAAe77//8w/P//BhMEAAAdVGFibGUuSW52ZW50VHJhbnMuU3RhdHVzSXNzdWUJ8wEAAAHr+///MPz//wYWBAAAFVRhYmxlLkludmVudFRyYW5zLlF0eQkbAgAAAej7//8w/P//BhkEAAAkVGFibGUuSW52ZW50VHJhbnMuQ29zdEFtb3VudFBoeXNpY2FsCRoEAAAB5fv//zD8//8GHAQAAB9UYWJsZS5JbnZlbnRUcmFucy5EYXRlRmluYW5jaWFsCUwCAAABuAMAAAwAAAAHuQM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eL7//8S/P//Bh8EAAAfVGFibGUuSW52ZW50VHJhbnMuRGF0ZUZpbmFuY2lhbAkgBAAAAd/7//8S/P//BiIEAAAbVGFibGUuSW52ZW50VHJhbnMuVHJhbnNUeXBlCSMEAAAB3Pv//xL8//8GJQQAAB5UYWJsZS5JbnZlbnRUcmFucy5EYXRlUGh5c2ljYWwJJgQAAAe7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TZ+///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gAAAANrZXkFdmFsdWUBBDFHbG9iZVNvZnR3YXJlLkF0bGFzNDAuQXRsYXNDb21tb24uVHlwZS5EYXRhU291cmNlDgAAAAnfAgAACdwCAAABvAMAAH0DAAABwwMAAAwAAAAHxAM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1vv//zD8//8GKwQAABxUYWJsZS5JbnZlbnRUcmFucy5UcmFuc1JlZklkCQIBAAAB0/v//zD8//8GLgQAABhUYWJsZS5JbnZlbnRUcmFucy5JdGVtSWQJewEAAAHQ+///MPz//wYxBAAAHlRhYmxlLkludmVudFRyYW5zLkRhdGVQaHlzaWNhbAnLAQAAAc37//8w/P//BjQEAAAdVGFibGUuSW52ZW50VHJhbnMuU3RhdHVzSXNzdWUJ8wEAAAHK+///MPz//wY3BAAAFVRhYmxlLkludmVudFRyYW5zLlF0eQkbAgAAAcf7//8w/P//BjoEAAAfVGFibGUuSW52ZW50VHJhbnMuRGF0ZUZpbmFuY2lhbAlMAgAAAcT7//8w/P//Bj0EAAAhVGFibGUuSW52ZW50VHJhbnMuVm91Y2hlclBoeXNpY2FsCXECAAAHxgM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cH7//8S/P//BkAEAAAfVGFibGUuSW52ZW50VHJhbnMuRGF0ZUZpbmFuY2lhbAkgBAAAAb77//8S/P//BkMEAAAbVGFibGUuSW52ZW50VHJhbnMuVHJhbnNUeXBlCSMEAAABu/v//xL8//8GRgQAAB5UYWJsZS5JbnZlbnRUcmFucy5EYXRlUGh5c2ljYWwJJgQAAAfI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4+///2fv//wnfAgAACdwCAAAByQMAAH0DAAAB1QMAAAIBAAABtfv//9X/////////AAZMBAAABlN0cmluZwZNBAAABkxvdCBJRAnAAgAAAbH7///T////AgAAAAGw+///Pv3//wEAAAAAAAnDAgAABlIEAAANSW52ZW50VHJhbnNJZAkpAAAACv////8JwwIAAAoJUgQAAAoKCgkpAAAACVcEAAAJKQAAAAHYAwAAAgEAAAGn+///1f////////8ABloEAAAERW51bQZbBAAACVJlZmVyZW5jZQnAAgAAAaP7///T////AgAAAAGi+///Pv3//wEAAAAAAAnDAgAABmAEAAAJVHJhbnNUeXBlCSkAAAAK/////wnDAgAACglgBAAACgoKCSkAAAAJZQQAAAkpAAAAAeEDAAACAQAAAZn7///V/////////wAGaAQAAAREYXRlBmkEAAAORmluYW5jaWFsIGRhdGUJwAIAAAGV+///0////wIAAAABlPv//z79//8BAAAAAAAJwwIAAAZuBAAADURhdGVGaW5hbmNpYWwJKQAAAAr/////CcMCAAAKCW4EAAAKCgoJKQAAAAlzBAAACSkAAAAB5AMAAAIBAAABi/v//9X/////////AAZ2BAAABEVudW0GdwQAAA5SZWNlaXB0IHN0YXR1cwnAAgAAAYf7///T////AgAAAAGG+///Pv3//wEAAAAAAAnDAgAABnwEAAANU3RhdHVzUmVjZWlwdAkpAAAACv////8JwwIAAAoJfAQAAAoKCgkpAAAACYEEAAAJKQAAAAHtAwAAAgEAAAF9+///1f////////8ABoQEAAAEUmVhbAaFBAAAFUZpbmFuY2lhbCBjb3N0IGFtb3VudAnAAgAAAXn7///T////AgAAAAF4+///Pv3//wEAAAAAAAnDAgAABooEAAAQQ29zdEFtb3VudFBvc3RlZAkpAAAACv////8JwwIAAAoJigQAAAoKCgkpAAAACY8EAAAJKQAAAAXwAw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JwwIAAAn6AAAACSkAAAAGlAQAAAIiIv////8JwwIAAAoJ+gAAAAoKCgkpAAAACZgEAAAJKQAAAAHzAwAA8AMAAAnDAgAABpsEAAALU3RhdHVzSXNzdWUJKQAAAAkpAAAA/////wnDAgAACgmbBAAACgoKCSkAAAAJoAQAAAkpAAAAAfYDAADwAwAACcMCAAAGowQAAAZJdGVtSWQJKQAAAAkpAAAA/////wnDAgAACgmjBAAACgoKCSkAAAAJqAQAAAkpAAAAAfkDAADwAwAACcMCAAAGqwQAAA1JbnZlbnRUcmFuc0lkCSkAAAAJKQAAAP////8JwwIAAAoJqwQAAAoKCgkpAAAACbAEAAAJKQAAAAH8AwAA8AMAAAnDAgAABrMEAAAKVHJhbnNSZWZJZAkpAAAACSkAAAD/////CcMCAAAKCbMEAAAKCgoJKQAAAAm4BAAACSkAAAAB/wMAAPADAAAJwwIAAAa7BAAADERhdGVQaHlzaWNhbAkpAAAACSkAAAD/////CcMCAAAKCbsEAAAKCgoJKQAAAAnABAAACSkAAAABAgQAAPADAAAJwwIAAAbDBAAADVN0YXR1c1JlY2VpcHQJKQAAAAkpAAAA/////wnDAgAACgnDBAAACgoKCSkAAAAJyAQAAAkpAAAAAQUEAADwAwAACcMCAAAJ/QAAAAkpAAAACf4AAAD/////CcMCAAAGzwQAAAtJbnZlbnRUcmFucwn9AAAACgoKCSkAAAAJ0gQAAAkpAAAAARoEAAACAQAAASz7///V/////////wEG1QQAAARSZWFsBtYEAAAUUGh5c2ljYWwgY29zdCBhbW91bnQJ1wQAAAEo+///0////wIAAAABJ/v//z79//8BAAAAAAAG2gQAABFUYWJsZS5JbnZlbnRUcmFucwbbBAAAEkNvc3RBbW91bnRQaHlzaWNhbAkpAAAACv////8J2gQAAAoJ2wQAAAoKCgkpAAAACeAEAAAJKQAAAAEgBAAA8AMAAAbiBAAAEVRhYmxlLkludmVudFRyYW5zCfoAAAAJKQAAAAn7AAAA/////wniBAAACgn6AAAACgoKCSkAAAAJ6QQAAAkpAAAAASMEAADwAwAACeIEAAAJ/QAAAAkpAAAACf4AAAD/////CeIEAAAKCf0AAAAKCgoJKQAAAAnyBAAACSkAAAABJgQAAPADAAAJ4gQAAAkAAQAACSkAAAAJAQEAAP////8J4gQAAAoJAAEAAAoKCgkpAAAACfsEAAAJKQAAAAFXBAAAJQAAAAkAAAAJwgAAAAMAAAAJ/gQAAAFlBAAAJQAAAAkAAAAJwgAAAAMAAAAJAAUAAAFzBAAAJQAAAAkAAAAJwgAAAAMAAAAJAgUAAAGBBAAAJQAAAAkAAAAJwgAAAAMAAAAJBAUAAAGPBAAAJQAAAAkAAAAJwgAAAAMAAAAJBgUAAAGYBAAAJQAAABQAAAAJwgAAAAMAAAAJCAUAAAGgBAAAJQAAAAIAAAAJwgAAAAMAAAAJCgUAAAGoBAAAJQAAAAIAAAAJwgAAAAMAAAAJDAUAAAGwBAAAJQAAAAIAAAAJwgAAAAMAAAAJDgUAAAG4BAAAJQAAAAIAAAAJwgAAAAMAAAAJEAUAAAHABAAAJQAAAAIAAAAJwgAAAAMAAAAJEgUAAAHIBAAAJQAAAAIAAAAJwgAAAAMAAAAJFAUAAAHSBAAAJQAAABQAAAAJwgAAAAMAAAAJFgUAAAHXBAAAwAIAAP////8GFwUAAAtJbnZlbnRUcmFucwYYBQAAFkludmVudG9yeSB0cmFuc2FjdGlvbnMJKQAAAAkpAAAACSkAAAAB5vr//878//8AAAAACRsFAAAJHAUAAAHj+v//y/z//yxednx1+h1HghFTItp1K8QJKQAAAAkpAAAACR8FAAAJ2gQAAAoKCgoKAQAAAAHf+v//x/z//wAAAAAB3vr//8b8//8AAAAAAAkjBQAAAeAEAAAlAAAAagAAAAnCAAAAAwAAAAklBQAAAekEAAAlAAAAbwAAAAkmBQAAAwAAAAknBQAAAfIEAAAlAAAAagAAAAkmBQAAAwAAAAkpBQAAAfsEAAAlAAAAdgAAAAkmBQAAAwAAAAkrBQAAB/4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Pr//+j+//8JfwMAAAYuBQAAUlN1bW1hcnkgbnVtYmVyL0xvdCBJRCBmb3IgdHJhbnNhY3Rpb25zIGF0dGFjaGVkIHRvIHRoZSBzYW1lIGludmVudG9yeSB0cmFuc2FjdGlvbi4B0fr//+j+//8JggMAAAlNBAAAAc76///o/v//CYUDAAAJTAQAAAcA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v6///o/v//CX8DAAAGNwUAADJTcGVjaWZ5IHRoZSBtb2R1bGUgdGhhdCBnZW5lcmF0ZWQgdGhlIHRyYW5zYWN0aW9uLgHI+v//6P7//wmCAwAACVsEAAABxfr//+j+//8JhQMAAAlaBAAABwI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vr//+j+//8JfwMAAAZABQAAHURhdGUgb2YgZmluYW5jaWFsIHRyYW5zYWN0aW9uAb/6///o/v//CYIDAAAJaQQAAAG8+v//6P7//wmFAwAACWgEAAAHB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5+v//6P7//wl/AwAABkkFAAApU3RhdHVzIG9mIHF1YW50aXR5IGluIHJlbGF0aW9uIHRvIHJlY2VpcHQBtvr//+j+//8JggMAAAl3BAAAAbP6///o/v//CYUDAAAJdgQAAAcG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D6///o/v//CX8DAAAGUgUAADVJbnZlbnRvcnkgdmFsdWUgZm9yIHRoZSBmaW5hbmNpYWxseSB1cGRhdGVkIHF1YW50aXR5LgGt+v//6P7//wmCAwAACYUEAAABqvr//+j+//8JhQMAAAmEBAAABwg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/r//+j+//8JhQMAAAZbBQAABERhdGUBpPr//+j+//8JggMAAAZeBQAADkZpbmFuY2lhbCBkYXRlBwo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r//+j+//8JhQMAAAZhBQAABEVudW0Bnvr//+j+//8JggMAAAZkBQAADElzc3VlIHN0YXR1cwc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v6///o/v//CYUDAAAGZwUAAAZTdHJpbmcBmPr//+j+//8JggMAAAZqBQAAC0l0ZW0gbnVtYmVyBw4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fr//+j+//8JhQMAAAZtBQAABlN0cmluZwGS+v//6P7//wmCAwAABnAFAAAGTG90IElEBxA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r//+j+//8JhQMAAAZzBQAABlN0cmluZwGM+v//6P7//wmCAwAABnYFAAAGTnVtYmVyBxI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fr//+j+//8JhQMAAAZ5BQAABERhdGUBhvr//+j+//8JggMAAAZ8BQAADVBoeXNpY2FsIGRhdGUHF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D+v//6P7//wmFAwAABn8FAAAERW51bQGA+v//6P7//wmCAwAABoIFAAAOUmVjZWlwdCBzdGF0dXMHF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9+v//6P7//wmFAwAABoUFAAAERW51bQF6+v//6P7//wmCAwAABogFAAAJUmVmZXJlbmNlARsFAAAzAwAAEAAAAAmJBQAAEQAAAAmKBQAAARwFAAA0AwAAAgAAAAnCAAAAAwAAAAmMBQAABB8F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YkFAAADAAAACY4FAAABIwUAADsDAAAAAAAACY8FAAAAAAAAByU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cPr//+j+//8JggMAAAnWBAAAAW36///o/v//CYUDAAAJ1QQAAAEmBQAADAAAAAcn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r6///o/v//BpcFAAAEVHlwZQkUAwAAAWf6///o/v//BpoFAAAFTGFiZWwJFQMAAAFk+v//6P7//wadBQAACFJlZmVyc1RvBp4FAAAMPUV4Y2x1ZGVEYXRlByk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fr//+j+//8JlwUAAAahBQAABEVudW0BXvr//+j+//8JmgUAAAakBQAACVJlZmVyZW5jZQcr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v6///o/v//CZcFAAAJ6gIAAAFY+v//6P7//wmaBQAACesCAAABVfr//+j+//8GrAUAAAhSZWZlcnNUbwatBQAACz1EYXRlUGVyaW9kAYkFAAAMAAAAB4oF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VL6//8w/P//Bq8FAAAYVGFibGUuSW52ZW50VHJhbnMuSXRlbUlkCXsBAAABT/r//zD8//8GsgUAABxUYWJsZS5JbnZlbnRUcmFucy5UcmFuc1JlZklkCQIBAAABTPr//zD8//8GtQUAAB5UYWJsZS5JbnZlbnRUcmFucy5EYXRlUGh5c2ljYWwJywEAAAFJ+v//MPz//wa4BQAAHVRhYmxlLkludmVudFRyYW5zLlN0YXR1c0lzc3VlCfMBAAABRvr//zD8//8GuwUAABVUYWJsZS5JbnZlbnRUcmFucy5RdHkJGwIAAAFD+v//MPz//wa+BQAAJFRhYmxlLkludmVudFRyYW5zLkNvc3RBbW91bnRQaHlzaWNhbAkaBAAAB4wF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A+v//Evz//wbBBQAAH1RhYmxlLkludmVudFRyYW5zLkRhdGVGaW5hbmNpYWwJ8AMAAAE9+v//Evz//wbEBQAAG1RhYmxlLkludmVudFRyYW5zLlRyYW5zVHlwZQkFBAAAB44F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Tr6///Z+///Cd8CAAAJ3AIAAAGPBQAAfQMAAAs=</Report>
</Atlas>
</file>

<file path=customXml/item17.xml><?xml version="1.0" encoding="utf-8"?>
<Atlas>
  <Query type="ReportList" id="9992409b-0251-4168-9fa9-4283ef6a054c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IAAAACA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E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Ro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B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xlZGdlclRyYW5zBh4AAAATTGVkZ2VyIHRyYW5zYWN0aW9ucwkIAAAACQgAAAAJCAAAAAXg////MEdsb2JlU29mdHdhcmUuQXRsYXM0MC5BdGxhc0NvbW1vbi5EYXRhU291cmNlVHlwZQEAAAAHdmFsdWVfXwAIAgAAAAAAAAAJIQAAAAkiAAAABN3///8LU3lzdGVtLkd1aWQLAAAAAl9hAl9iAl9jAl9kAl9lAl9mAl9nAl9oAl9pAl9qAl9rAAAAAAAAAAAAAAAIBwcCAgICAgICAuqHRyKoM05ErsUfZimV7v0JCAAAAAkIAAAACSUAAAAGJgAAABFUYWJsZS5MZWRnZXJ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BxQAAAAAAQAAAAgAAAAELUdsb2JlU29mdHdhcmUuQXRsYXM0MC5BdGxhc0NvbW1vbi5UeXBlLkNvbHVtbgIAAAAJLwAAAAkwAAAACTEAAAAJMgAAAAkzAAAACTQAAAAJNQAAAAk2AAAAERUAAAAEAAAABjcAAAAOQXRsYXNSZXBvcnRfMTANAwcXAAAAAAEAAAAB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j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BxgAAAAAAQAAAAYAAAAEL0dsb2JlU29mdHdhcmUuQXRsYXM0MC5BdGxhc0NvbW1vbi5UeXBlLkRhdGF2aWV3AgAAAA0GBBkAAADZAVN5c3RlbS5Db2xsZWN0aW9ucy5HZW5lcmljLkVudW1FcXVhbGl0eUNvbXBhcmVyYDFbW0dsb2JlU29mdHdhcmUuQXRsYXM0MC5BdGxhc0NvbW1vbi5UeXBlLkF0bGFzUXVlcnlBdHRyaWJ1dGVOYW1lLCBHbG9iZVNvZnR3YXJlLkF0bGFzNDAuQXRsYXNDb21tb24sIFZlcnNpb249NC4wLjAuMCwgQ3VsdHVyZT1uZXV0cmFsLCBQdWJsaWNLZXlUb2tlbj1hZTIxZWMzNTc1ZDEyOTlmXV0AAAAABxoAAAAAAQAAAA4AAAAD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TG////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+R2xvYmVTb2Z0d2FyZS5BdGxhczQwLkF0bGFzQ29tbW9uLlR5cGUuQXRsYXNRdWVyeUF0dHJpYnV0ZU5hbWUCAAAABcX///8+R2xvYmVTb2Z0d2FyZS5BdGxhczQwLkF0bGFzQ29tbW9uLlR5cGUuQXRsYXNRdWVyeUF0dHJpYnV0ZU5hbWUBAAAAB3ZhbHVlX18ACAIAAAACAAAABjwAAAAkOTk5MjQwOWItMDI1MS00MTY4LTlmYTktNDI4M2VmNmEwNTRjAcP////G////AcL////F////AAAAAAY/AAAABHRydWUBwP///8b///8Bv////8X///8LAAAABkIAAAATTGVkZ2VyIHRyYW5zYWN0aW9ucwG9////xv///wG8////xf///xsAAAAGRQAAAARUcnVlAbr////G////Abn////F////BgAAAAZIAAAABUZhbHNlAbf////G////Abb////F////HAAAAAlFAAAAAbT////G////AbP////F////HQAAAAlIAAAAAbH////G////AbD////F////KgAAAAlFAAAAAa7////G////Aa3////F////AQAAAAZUAAAAAzM2NAGr////xv///wGq////xf///ycAAAAGVwAAAAs9RGF0YUFyZWFJZAGo////xv///wGn////xf///xkAAAAGWgAAAA9DZWxsc1ZlcnRpY2FsbHkBpf///8b///8BpP///8X///8JAAAACgGj////xv///wGi////xf///ygAAAAGXwAAAAE4AaD////G////AZ/////F////KwAAAAZiAAAAEVRhYmxlU3R5bGVNZWRpdW0yBxwAAAAAAQAAAAE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d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QAAAALTGVkZ2VyVHJhbnM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IAAAACWUAAAARAAAACWY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gAAAAkSAAAAAwAAAAloAAAABCU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lAAAAAA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qAAAAAAAAAAcqAAAAAAEAAAAAAAAABC1HbG9iZVNvZnR3YXJlLkF0bGFzNDAuQXRsYXNDb21tb24uVHlwZS5Db2x1bW4CAAAABS8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WsAAAAJbAAAAAltAAAABm4AAAAJVHJhbnNEYXRlBm8AAAAERGF0ZQZwAAAABERhdGUJCAAAAAZyAAAAJGU1OWUyOTI5LTQ4ZDMtNDVhYy05YWIxLWM1YjQ1MDRmYjU5OAWN////LUdsb2JlU29mdHdhcmUuQXRsYXM0MC5BdGxhc0NvbW1vbi5BZ2dyZWdhdGlvbgEAAAAHdmFsdWVfXwAIAgAAAP////8AAAAABYz///8sR2xvYmVTb2Z0d2FyZS5BdGxhczQwLkF0bGFzQ29tbW9uLkNvbHVtblR5cGUBAAAAB3ZhbHVlX18ACAIAAAAAAAAABYv///8rR2xvYmVTb2Z0d2FyZS5BdGxhczQwLkF0bGFzQ29tbW9uLlNvcnRPcmRlcgEAAAAHdmFsdWVfXwAIAgAAAAIAAAAAAAAAAAWK////QEdsb2JlU29mdHdhcmUuQXRsYXM0MC5BdGxhc0NvbW1vbi5UeXBlLkNvbHVtbitDcm9zc1RhYkNvbHVtblR5cGUBAAAAB3ZhbHVlX18ACAIAAAAAAAAACgEAAAAAAAAAAAAAAAAABncAAAAkZDJhZjU4ZGYtYzdkNy00ODY1LWE0MzItOWRhOWYwN2U0Y2ZmBngAAAAbVGFibGUuTGVkZ2VyVHJhbnMuVHJhbnNEYXRlCgoKCgEwAAAALwAAAAl5AAAACXoAAAAJewAAAAZ8AAAAB1ZvdWNoZXIGfQAAAAdWb3VjaGVyBn4AAAAGU3RyaW5nCQgAAAAGgAAAACQwMmRmOTU4Yi05YmFiLTQyNTUtODk4MC0yMWI0MDViNmRiOTUBf////43/////////AQAAAAF+////jP///wAAAAABff///4v///8CAAAAAAAAAAABfP///4r///8AAAAACgEAAAAAAAAAAAEAAAAABoUAAAAkYzc5MGU1ZGUtMzZiNC00MWVhLTk1ZTQtZmM5ZTY4Y2RmNDYyBoYAAAAZVGFibGUuTGVkZ2VyVHJhbnMuVm91Y2hlcgoKCgoBMQAAAC8AAAAJhwAAAAmIAAAACYkAAAAGigAAAApBY2NvdW50TnVtBosAAAAOTGVkZ2VyIGFjY291bnQGjAAAAAZTdHJpbmcJCAAAAAaOAAAAJGM2YzlmYWQ2LWIzODktNDI4Zi04NzMwLWNlNmI0ZTFhMDQ0NAFx////jf////////8CAAAAAXD///+M////AAAAAAFv////i////wIAAAAAAAAAAAFu////iv///wAAAAAKAQAAAAAAAAAAAgAAAAAGkwAAACQ1ZTNlOGYyMi1mZDQ4LTRiZWEtYWJkYS01MGJlM2I5OWU2NTQGlAAAABxUYWJsZS5MZWRnZXJUcmFucy5BY2NvdW50TnVtCgoKCgEyAAAALwAAAAmVAAAACZYAAAAJlwAAAAaYAAAAA1R4dAaZAAAAEFRyYW5zYWN0aW9uIHRleHQGmgAAAAZTdHJpbmcJCAAAAAacAAAAJDkyZTVhNWZmLTJhZGItNGE2ZS1iMTkzLTBjNjExYWFjMTg2ZQFj////jf////////8DAAAAAWL///+M////AAAAAAFh////i////wIAAAAAAAAAAAFg////iv///wAAAAAKAQAAAAAAAAAAAwAAAAAGoQAAACQ5YTdkMTJjZS1jYjVmLTQ3MDktOWQ5ZS1hNDVmOWIxMzVhNTQGogAAABVUYWJsZS5MZWRnZXJUcmFucy5UeHQKCgoKATMAAAAvAAAACaMAAAAJpAAAAAmlAAAABqYAAAAMQ3VycmVuY3lDb2RlBqcAAAAIQ3VycmVuY3kGqAAAAAZTdHJpbmcJCAAAAAaqAAAAJDA1YzY0ZTIwLWQ1NzMtNDY5Zi04MWNiLWIxZTE1MDQ2MzA1YQFV////jf////////8EAAAAAVT///+M////AAAAAAFT////i////wIAAAAAAAAAAAFS////iv///wAAAAAKAQAAAAAAAAAABAAAAAAGrwAAACQxNjEzYzNjZi02YjAyLTRiNjEtODY4Yi1mMWExNDE1Y2ZkZTMGsAAAAB5UYWJsZS5MZWRnZXJUcmFucy5DdXJyZW5jeUNvZGUKCgoKATQAAAAvAAAACbEAAAAJsgAAAAmzAAAABrQAAAAJQW1vdW50Q3VyBrUAAAAPQW1vdW50IGN1cnJlbmN5BrYAAAAEUmVhbAkIAAAABrgAAAAkZjg4MjNiNWMtOGViZC00ZTQxLThjMzItMmFlNDg3NDIxZTA2AUf///+N////AQAAAAUAAAABRv///4z///8AAAAAAUX///+L////AgAAAAAAAAAAAUT///+K////AAAAAAoBAAAAAAAAAAAFAAAAAAa9AAAAJGZhYmI4OTU3LTdiMTMtNGI2OC1iNWVhLTgxYTFkMzlmNDY0Mwa+AAAAG1RhYmxlLkxlZGdlclRyYW5zLkFtb3VudEN1cgoKCgoBNQAAAC8AAAAJvwAAAAnAAAAACcEAAAAGwgAAAAlBbW91bnRNU1QGwwAAAAZBbW91bnQGxAAAAARSZWFsCQgAAAAGxgAAACQ4NjJjNWUzOC01YzFlLTQzYTMtYWY2NC05MmMxMTkwN2M2YmYBOf///43///8BAAAABgAAAAE4////jP///wAAAAABN////4v///8CAAAAAAAAAAABNv///4r///8AAAAACgEAAAAAAAAAAAYAAAAABssAAAAkZjcxY2FiODYtZjBhMS00NDQxLTljZjUtMDcxNTk2ZmM4ZjI2BswAAAAbVGFibGUuTGVkZ2VyVHJhbnMuQW1vdW50TVNUCgoKCgE2AAAALwAAAAnNAAAACc4AAAAJzwAAAAbQAAAAD0Ftb3VudE1TVFNlY29uZAbRAAAAGUFtb3VudCBzZWNvbmRhcnkgY3VycmVuY3kG0gAAAARSZWFsCQgAAAAG1AAAACRlOTcxZmQwYi0wZGViLTRlNmQtOTMyNi0xMGE2M2FlM2VhYzgBK////43///8BAAAABwAAAAEq////jP///wAAAAABKf///4v///8CAAAAAAAAAAABKP///4r///8AAAAACgEAAAAAAAAAAAcAAAAABtkAAAAkZTM2MzE1ODktNTkyMi00MWM3LTgyZjctOTVjMTM5OTU5NTI2BtoAAAAhVGFibGUuTGVkZ2VyVHJhbnMuQW1vdW50TVNUU2Vjb25kCgoKCgFlAAAAEgAAAAdmAA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l/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bcAAAAG1RhYmxlLkxlZGdlclRyYW5zLlRyYW5zRGF0ZQndAAAAASL///8l////Bt8AAAAZVGFibGUuTGVkZ2VyVHJhbnMuVm91Y2hlcgngAAAAAR////8l////BuIAAAAcVGFibGUuTGVkZ2VyVHJhbnMuQWNjb3VudE51bQnjAAAAARz///8l////BuUAAAAVVGFibGUuTGVkZ2VyVHJhbnMuVHh0CeYAAAABGf///yX///8G6AAAAB5UYWJsZS5MZWRnZXJUcmFucy5DdXJyZW5jeUNvZGUJ6QAAAAEW////Jf///wbrAAAAG1RhYmxlLkxlZGdlclRyYW5zLkFtb3VudEN1cgnsAAAAARP///8l////Bu4AAAAbVGFibGUuTGVkZ2VyVHJhbnMuQW1vdW50TVNUCe8AAAABEP///yX///8G8QAAACFUYWJsZS5MZWRnZXJUcmFucy5BbW91bnRNU1RTZWNvbmQJ8gAAAAdoAA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Df/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b0AAAAHFRhYmxlLkxlZGdlclRyYW5zLkFjY291bnROdW0J9QAAAAEK////Df///wb3AAAAG1RhYmxlLkxlZGdlclRyYW5zLlRyYW5zRGF0ZQn4AAAABGo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Rr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n5AAAAAQAAAAEAAAAEb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10MAAAACfoAAAAHAAAACfsAAAAEb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HAAAACfwAAAAHAAAACf0AAAABeQAAAGsAAAAJ/gAAAAEAAAABAAAAAXoAAABsAAAACwAAAAn6AAAABwAAAAkAAQAABH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wAAAAn8AAAABwAAAAkCAQAAAYcAAABrAAAACQMBAAABAAAAAQAAAAGIAAAAbAAAAAsAAAAJ+gAAAAcAAAAJBQEAAASJ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cAAAAJ/AAAAAcAAAAJBwEAAAGVAAAAawAAAAkIAQAAAQAAAAEAAAABlgAAAGwAAAALAAAACfoAAAAHAAAACQoBAAAEl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HAAAACfwAAAAHAAAACQwBAAABowAAAGsAAAAJDQEAAAEAAAABAAAAAaQAAABsAAAACwAAAAn6AAAABwAAAAkPAQAABK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wAAAAn8AAAABwAAAAkRAQAAAbEAAABrAAAACRIBAAABAAAAAQAAAAGyAAAAbAAAAAsAAAAJ+gAAAAcAAAAJFAEAAASz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cAAAAJ/AAAAAcAAAAJFgEAAAG/AAAAawAAAAkXAQAAAQAAAAEAAAABwAAAAGwAAAALAAAACfoAAAAHAAAACRkBAAAEw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HAAAACfwAAAAHAAAACRsBAAABzQAAAGsAAAAJHAEAAAEAAAABAAAAAc4AAABsAAAACwAAAAn6AAAABwAAAAkeAQAABM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wAAAAn8AAAABwAAAAkgAQAABd0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d/+//+N/////////wAGIgEAAAREYXRlBiMBAAAERGF0ZQkkAQAAAdv+//+L////AgAAAAXa/v//OUdsb2JlU29mdHdhcmUuQXRsYXM0MC5BdGxhc0NvbW1vbi5OdW1iZXJTZXF1ZW5jZUNvbmRpdGlvbgEAAAAHdmFsdWVfXwAIAgAAAAEAAAAAAAYnAQAAEVRhYmxlLkxlZGdlclRyYW5zCW4AAAAJCAAAAAr/////CScBAAAKCW4AAAAKCgoJCAAAAAktAQAACQgAAAAB4AAAAN0AAAAB0f7//43/////////AAYwAQAABlN0cmluZwYxAQAAB1ZvdWNoZXIJJAEAAAHN/v//i////wIAAAABzP7//9r+//8BAAAAAAAJJwEAAAl8AAAACQgAAAAK/////wknAQAACgl8AAAACgoKCQgAAAAJOwEAAAkIAAAAAeMAAADdAAAAAcP+//+N/////////wAGPgEAAAZTdHJpbmcGPwEAAA5MZWRnZXIgYWNjb3VudAkkAQAAAb/+//+L////AgAAAAG+/v//2v7//wEAAAAAAAknAQAACYoAAAAJCAAAAAr/////CScBAAAKCYoAAAAKCgoJCAAAAAlJAQAACQgAAAAB5gAAAN0AAAABtf7//43/////////AAZMAQAABlN0cmluZwZNAQAAEFRyYW5zYWN0aW9uIHRleHQJJAEAAAGx/v//i////wIAAAABsP7//9r+//8BAAAAAAAJJwEAAAmYAAAACQgAAAAK/////wknAQAACgmYAAAACgoKCQgAAAAJVwEAAAkIAAAAAekAAADdAAAAAaf+//+N/////////wAGWgEAAAZTdHJpbmcGWwEAAAhDdXJyZW5jeQkkAQAAAaP+//+L////AgAAAAGi/v//2v7//wEAAAAAAAknAQAACaYAAAAJCAAAAAr/////CScBAAAKCaYAAAAKCgoJCAAAAAllAQAACQgAAAAB7AAAAN0AAAABmf7//43/////////AAZoAQAABFJlYWwGaQEAAA9BbW91bnQgY3VycmVuY3kJJAEAAAGV/v//i////wIAAAABlP7//9r+//8BAAAAAAAJJwEAAAm0AAAACQgAAAAK/////wknAQAACgm0AAAACgoKCQgAAAAJcwEAAAkIAAAAAe8AAADdAAAAAYv+//+N/////////wAGdgEAAARSZWFsBncBAAAGQW1vdW50CSQBAAABh/7//4v///8CAAAAAYb+///a/v//AQAAAAAACScBAAAJwgAAAAkIAAAACv////8JJwEAAAoJwgAAAAoKCgkIAAAACYEBAAAJCAAAAAHyAAAA3QAAAAF9/v//jf////////8ABoQBAAAEUmVhbAaFAQAAGUFtb3VudCBzZWNvbmRhcnkgY3VycmVuY3kJJAEAAAF5/v//i////wIAAAABeP7//9r+//8BAAAAAAAJJwEAAAnQAAAACQgAAAAK/////wknAQAACgnQAAAACgoKCQgAAAAJjwEAAAkIAAAABfUA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aRAQAAEVRhYmxlLkxlZGdlclRyYW5zBpIBAAAKQWNjb3VudE51bQkIAAAABpQBAAAGMTIwMDEw/////wmRAQAACgmSAQAACgoKCQgAAAAJmAEAAAkIAAAAAfgAAAD1AAAACZEBAAAGmwEAAAlUcmFuc0RhdGUJCAAAAAadAQAAGDAxLjAxLjIwMDggLi4gMDYuMjguMjAxN/////8JkQEAAAoJmwEAAAoKCgkIAAAACaEBAAAJCAAAAAf5AAAAAAEAAAAEAAAABDdHbG9iZVNvZnR3YXJlLkF0bGFzNDAuQXRsYXNDb21tb24uVHlwZS5GaWVsZE91dHB1dEZpZWxkAgAAAAndAAAADQME+g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+w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Fz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IAAAAFW/7//zJHbG9iZVNvZnR3YXJlLkF0bGFzNDAuQXRsYXNDb21tb24uQ29sdW1uQXR0cmlidXRlcwEAAAAHdmFsdWVfXwAIAgAAAAYAAAAGpgEAAAVUb3RhbAFZ/v//XP7//wFY/v//W/7//xAAAAAGqQEAAAROb25lAVb+//9c/v//AVX+//9b/v//CQAAAAkIAAAAAVP+//9c/v//AVL+//9b/v//CwAAAAavAQAAATABUP7//1z+//8BT/7//1v+//8EAAAABrIBAAAIbS9kL3l5eXkBTf7//1z+//8BTP7//1v+//8CAAAABrUBAAABMQFK/v//XP7//wFJ/v//W/7//wAAAAAGuAEAAAUzMi44NgH8AAAAEgAAAAf9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Ef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ugEAAAhGb250Qm9sZAa7AQAABUZhbHNlAUT+//9H/v//Br0BAAAKRm9udEl0YWxpYwm7AQAAAUH+//9H/v//BsABAAANRm9udFVuZGVybGluZQbBAQAABS00MTQyAT7+//9H/v//BsMBAAAIRm9udE5hbWUGxAEAAAdDYWxpYnJpATv+//9H/v//BsYBAAAJRm9udENvbG9yBscBAAABMAE4/v//R/7//wbJAQAACEZvbnRTaXplBsoBAAACMTEBNf7//0f+//8GzAEAAAlGb250U3R5bGUGzQEAAAdSZWd1bGFyB/4AAAAAAQAAAAQAAAAEN0dsb2JlU29mdHdhcmUuQXRsYXM0MC5BdGxhc0NvbW1vbi5UeXBlLkZpZWxkT3V0cHV0RmllbGQCAAAACeAAAAANAwcA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Mf7//1z+//8BMP7//1v+//8QAAAACakBAAABLv7//1z+//8BLf7//1v+//8JAAAACQgAAAABK/7//1z+//8BKv7//1v+//8LAAAABtcBAAABMQEo/v//XP7//wEn/v//W/7//wQAAAAG2gEAAAdHZW5lcmFsASX+//9c/v//AST+//9b/v//AgAAAAbdAQAAATEBIv7//1z+//8BIf7//1v+//8AAAAABuABAAACMTMHA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f/v//R/7//wm6AQAACbsBAAABHP7//0f+//8JvQEAAAm7AQAAARn+//9H/v//CcABAAAG6QEAAAUtNDE0MgEW/v//R/7//wnDAQAABuwBAAAHQ2FsaWJyaQET/v//R/7//wnGAQAABu8BAAABMAEQ/v//R/7//wnJAQAABvIBAAACMTEBDf7//0f+//8JzAEAAAb1AQAAB1JlZ3VsYXIHAwEAAAABAAAABAAAAAQ3R2xvYmVTb2Z0d2FyZS5BdGxhczQwLkF0bGFzQ29tbW9uLlR5cGUuRmllbGRPdXRwdXRGaWVsZAIAAAAJ4wAAAA0DBwU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J/v//XP7//wEI/v//W/7//xAAAAAJqQEAAAEG/v//XP7//wEF/v//W/7//wkAAAAJCAAAAAED/v//XP7//wEC/v//W/7//wsAAAAG/wEAAAEyAQD+//9c/v//Af/9//9b/v//BAAAAAYCAgAAB0dlbmVyYWwB/f3//1z+//8B/P3//1v+//8CAAAABgUCAAABMQH6/f//XP7//wH5/f//W/7//wAAAAAGCAIAAAIxNgcH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9//9H/v//CboBAAAJuwEAAAH0/f//R/7//wm9AQAACbsBAAAB8f3//0f+//8JwAEAAAYRAgAABS00MTQyAe79//9H/v//CcMBAAAGFAIAAAdDYWxpYnJpAev9//9H/v//CcYBAAAGFwIAAAEwAej9//9H/v//CckBAAAGGgIAAAIxMQHl/f//R/7//wnMAQAABh0CAAAHUmVndWxhcgcIAQAAAAEAAAAEAAAABDdHbG9iZVNvZnR3YXJlLkF0bGFzNDAuQXRsYXNDb21tb24uVHlwZS5GaWVsZE91dHB1dEZpZWxkAgAAAAnmAAAADQMHC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H9//9c/v//AeD9//9b/v//EAAAAAmpAQAAAd79//9c/v//Ad39//9b/v//CQAAAAkIAAAAAdv9//9c/v//Adr9//9b/v//CwAAAAYnAgAAATMB2P3//1z+//8B1/3//1v+//8EAAAABioCAAAHR2VuZXJhbAHV/f//XP7//wHU/f//W/7//wIAAAAGLQIAAAExAdL9//9c/v//AdH9//9b/v//AAAAAAYwAgAABTM4LjE0Bw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/3//0f+//8JugEAAAm7AQAAAcz9//9H/v//Cb0BAAAJuwEAAAHJ/f//R/7//wnAAQAABjkCAAAFLTQxNDIBxv3//0f+//8JwwEAAAY8AgAAB0NhbGlicmkBw/3//0f+//8JxgEAAAY/AgAAATABwP3//0f+//8JyQEAAAZCAgAAAjExAb39//9H/v//CcwBAAAGRQIAAAdSZWd1bGFyBw0BAAAAAQAAAAQAAAAEN0dsb2JlU29mdHdhcmUuQXRsYXM0MC5BdGxhc0NvbW1vbi5UeXBlLkZpZWxkT3V0cHV0RmllbGQCAAAACekAAAANAwcP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uf3//1z+//8BuP3//1v+//8QAAAACakBAAABtv3//1z+//8Btf3//1v+//8JAAAACQgAAAABs/3//1z+//8Bsv3//1v+//8LAAAABk8CAAABNAGw/f//XP7//wGv/f//W/7//wQAAAAGUgIAAAdHZW5lcmFsAa39//9c/v//Aaz9//9b/v//AgAAAAZVAgAAATEBqv3//1z+//8Bqf3//1v+//8AAAAABlgCAAAFMTAuNDMHE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/f//R/7//wm6AQAACbsBAAABpP3//0f+//8JvQEAAAm7AQAAAaH9//9H/v//CcABAAAGYQIAAAUtNDE0MgGe/f//R/7//wnDAQAABmQCAAAHQ2FsaWJyaQGb/f//R/7//wnGAQAABmcCAAABMAGY/f//R/7//wnJAQAABmoCAAACMTEBlf3//0f+//8JzAEAAAZtAgAAB1JlZ3VsYXIHEgEAAAABAAAABAAAAAQ3R2xvYmVTb2Z0d2FyZS5BdGxhczQwLkF0bGFzQ29tbW9uLlR5cGUuRmllbGRPdXRwdXRGaWVsZAIAAAAJ7AAAAA0DBxQ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R/f//XP7//wGQ/f//W/7//xAAAAAJqQEAAAGO/f//XP7//wGN/f//W/7//wkAAAAJCAAAAAGL/f//XP7//wGK/f//W/7//wsAAAAGdwIAAAE1AYj9//9c/v//AYf9//9b/v//BAAAAAZ6AgAAB0dlbmVyYWwBhf3//1z+//8BhP3//1v+//8CAAAABn0CAAABMQGC/f//XP7//wGB/f//W/7//wAAAAAGgAIAAAUxNy44NgcW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/9//9H/v//CboBAAAJuwEAAAF8/f//R/7//wm9AQAACbsBAAABef3//0f+//8JwAEAAAaJAgAABS00MTQyAXb9//9H/v//CcMBAAAGjAIAAAdDYWxpYnJpAXP9//9H/v//CcYBAAAGjwIAAAEwAXD9//9H/v//CckBAAAGkgIAAAIxMQFt/f//R/7//wnMAQAABpUCAAAHUmVndWxhcgcXAQAAAAEAAAAEAAAABDdHbG9iZVNvZnR3YXJlLkF0bGFzNDAuQXRsYXNDb21tb24uVHlwZS5GaWVsZE91dHB1dEZpZWxkAgAAAAnvAAAADQMHG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n9//9c/v//AWj9//9b/v//EAAAAAmpAQAAAWb9//9c/v//AWX9//9b/v//CQAAAAkIAAAAAWP9//9c/v//AWL9//9b/v//CwAAAAafAgAAATYBYP3//1z+//8BX/3//1v+//8EAAAABqICAAAHR2VuZXJhbAFd/f//XP7//wFc/f//W/7//wIAAAAGpQIAAAExAVr9//9c/v//AVn9//9b/v//AAAAAAaoAgAAAjEwBxs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3//0f+//8JugEAAAm7AQAAAVT9//9H/v//Cb0BAAAJuwEAAAFR/f//R/7//wnAAQAABrECAAAFLTQxNDIBTv3//0f+//8JwwEAAAa0AgAAB0NhbGlicmkBS/3//0f+//8JxgEAAAa3AgAAATABSP3//0f+//8JyQEAAAa6AgAAAjExAUX9//9H/v//CcwBAAAGvQIAAAdSZWd1bGFyBxwBAAAAAQAAAAQAAAAEN0dsb2JlU29mdHdhcmUuQXRsYXM0MC5BdGxhc0NvbW1vbi5UeXBlLkZpZWxkT3V0cHV0RmllbGQCAAAACfIAAAANAwce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Qf3//1z+//8BQP3//1v+//8QAAAACakBAAABPv3//1z+//8BPf3//1v+//8JAAAACQgAAAABO/3//1z+//8BOv3//1v+//8LAAAABscCAAABNwE4/f//XP7//wE3/f//W/7//wQAAAAGygIAAAdHZW5lcmFsATX9//9c/v//ATT9//9b/v//AgAAAAbNAgAAATEBMv3//1z+//8BMf3//1v+//8AAAAABtACAAAFMjcuNzEHI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v/f//R/7//wm6AQAACbsBAAABLP3//0f+//8JvQEAAAm7AQAAASn9//9H/v//CcABAAAG2QIAAAUtNDE0MgEm/f//R/7//wnDAQAABtwCAAAHQ2FsaWJyaQEj/f//R/7//wnGAQAABt8CAAABMAEg/f//R/7//wnJAQAABuICAAACMTEBHf3//0f+//8JzAEAAAblAgAAB1JlZ3VsYXIBJAEAAA4AAADhAAAABuYCAAALTGVkZ2VyVHJhbnMG5wIAABNMZWRnZXIgdHJhbnNhY3Rpb25zCQgAAAAJCAAAAAkIAAAAARf9///g////AAAAAAnqAgAACesCAAABFP3//93///96fCzzpP1cToUIaLt2jChNCQgAAAAJCAAAAAnuAgAACScBAAAKCgoKCgEAAAABEP3//9n///8AAAAAAQ/9///Y////AAAAAAAJ8gIAAAQt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sAAAAJ/AAAAAMAAAAJ9AIAAAQ7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sAAAAJ/AAAAAMAAAAJ9gIAAAR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sAAAAJ/AAAAAMAAAAJ+AIAAAR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sAAAAJ/AAAAAMAAAAJ+gIAAARl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sAAAAJ/AAAAAMAAAAJ/AIAAARz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sAAAAJ/AAAAAMAAAAJ/gIAAASB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sAAAAJ/AAAAAMAAAAJAAMAAASP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sAAAAJ/AAAAAMAAAAJAgMAAASY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QAAAAJEgAAAAMAAAAJBAMAAAS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UAAAAJEgAAAAMAAAAJBgMAAAHqAgAAIQAAAAgAAAAJBwMAABEAAAAJCAMAAATrAg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cDAAAAAAAABO4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HAwAAAAAAAAHyAgAAKQAAAAAAAAAJCgMAAAAAAAAH9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1/P//R/7//wYMAwAACEhlbHBUZXh0Bg0DAAARVHJhbnNhY3Rpb24gZGF0ZS4B8vz//0f+//8GDwMAAAVMYWJlbAkjAQAAAe/8//9H/v//BhIDAAAEVHlwZQkiAQAAB/Y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Pz//0f+//8JDAMAAAYWAwAAGlRyYW5zYWN0aW9uIHZvdWNoZXIgbnVtYmVyAen8//9H/v//CQ8DAAAJMQEAAAHm/P//R/7//wkSAwAACTABAAAH+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j/P//R/7//wkMAwAABh8DAAAVTGVkZ2VyIGFjY291bnQgbnVtYmVyAeD8//9H/v//CQ8DAAAJPwEAAAHd/P//R/7//wkSAwAACT4BAAAH+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a/P//R/7//wkMAwAABigDAAAgVGV4dCBkZXNjcmliaW5nIHRoZSB0cmFuc2FjdGlvbi4B1/z//0f+//8JDwMAAAlNAQAAAdT8//9H/v//CRIDAAAJTAEAAAf8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H8//9H/v//CQwDAAAGMQMAABZDdXJyZW50IGN1cnJlbmN5IGNvZGUuAc78//9H/v//CQ8DAAAJWwEAAAHL/P//R/7//wkSAwAACVoBAAAH/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I/P//R/7//wkMAwAABjoDAAAoVHJhbnNhY3Rpb24gYW1vdW50IGluIHNwZWNpZmllZCBjdXJyZW5jeQHF/P//R/7//wkPAwAACWkBAAABwvz//0f+//8JEgMAAAloAQAABwA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z//0f+//8JDAMAAAZDAwAAJ1RyYW5zYWN0aW9uIGFtb3VudCBpbiBkZWZhdWx0IGN1cnJlbmN5LgG8/P//R/7//wkPAwAACXcBAAABufz//0f+//8JEgMAAAl2AQAABwI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vz//0f+//8JDAMAAAZMAwAAHUFtb3VudCBpbiBzZWNvbmRhcnkgY3VycmVuY3kuAbP8//9H/v//CQ8DAAAJhQEAAAGw/P//R/7//wkSAwAACYQBAAAHB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/P//R/7//wZUAwAABFR5cGUJPgEAAAGq/P//R/7//wZXAwAABUxhYmVsCT8BAAAHB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/P//R/7//wlUAwAACSIBAAABpPz//0f+//8JVwMAAAkjAQAAAaH8//9H/v//BmADAAAIUmVmZXJzVG8GYQMAAAs9RGF0ZVBlcmlvZAEHAwAAEgAAAAcIAw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e/P//Jf///wZjAwAAG1RhYmxlLkxlZGdlclRyYW5zLlRyYW5zRGF0ZQndAAAAAZv8//8l////BmYDAAAZVGFibGUuTGVkZ2VyVHJhbnMuVm91Y2hlcgngAAAAAZj8//8l////BmkDAAAcVGFibGUuTGVkZ2VyVHJhbnMuQWNjb3VudE51bQnjAAAAAZX8//8l////BmwDAAAVVGFibGUuTGVkZ2VyVHJhbnMuVHh0CeYAAAABkvz//yX///8GbwMAAB5UYWJsZS5MZWRnZXJUcmFucy5DdXJyZW5jeUNvZGUJ6QAAAAGP/P//Jf///wZyAwAAG1RhYmxlLkxlZGdlclRyYW5zLkFtb3VudEN1cgnsAAAAAYz8//8l////BnUDAAAbVGFibGUuTGVkZ2VyVHJhbnMuQW1vdW50TVNUCe8AAAABifz//yX///8GeAMAACFUYWJsZS5MZWRnZXJUcmFucy5BbW91bnRNU1RTZWNvbmQJ8gAAAAEKAwAAagAAAAs=
    <Output>
      <OutputObject name="AtlasReport_10"/>
    </Output>
  </Query>
</Atlas>
</file>

<file path=customXml/item18.xml><?xml version="1.0" encoding="utf-8"?>
<Atlas>
  <Report name="AtlasReport_10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CgAAAAkDAAAACQQAAAAGBQAAAA5BdGxhc1JlcG9ydF8xMAYGAAAAAzM2NAAJBAAAAAkFAAAACQYAAAAACQoAAAAEAwAAALUBU3lzdGVtLkNvbGxlY3Rpb25zLkdlbmVyaWMuTGlzdGAxW1tHbG9iZVNvZnR3YXJlLkF0bGFzNDAuQUlFeGNlbC5SZXBvcnRMaXN0T2JqZWN0LCBHbG9iZVNvZnR3YXJlLkF0bGFzNDAuQUlFeGNlbCwgVmVyc2lvbj00LjAuMC4wLCBDdWx0dXJlPW5ldXRyYWwsIFB1YmxpY0tleVRva2VuPWFlMjFlYzM1NzVkMTI5OWZdXQMAAAAGX2l0ZW1zBV9zaXplCF92ZXJzaW9uBAAAMEdsb2JlU29mdHdhcmUuQXRsYXM0MC5BSUV4Y2VsLlJlcG9ydExpc3RPYmplY3RbXQIAAAAICAkLAAAAAQAAAAEAAAAEBAAAAK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KY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W10BAAAACQwAAAADAAAACQ0AAAAMDgAAAGRHbG9iZVNvZnR3YXJlLkF0bGFzNDAuQXRsYXNDb21tb24sIFZlcnNpb249NC4wLjAuMCwgQ3VsdHVyZT1uZXV0cmFsLCBQdWJsaWNLZXlUb2tlbj1hZTIxZWMzNTc1ZDEyOTlmBAoAAAC4AVN5c3RlbS5Db2xsZWN0aW9ucy5HZW5lcmljLkxpc3RgMVtbR2xvYmVTb2Z0d2FyZS5BdGxhczQwLkF0bGFzQ29tbW9uLlR5cGUuQ29sdW1uLCBHbG9iZVNvZnR3YXJlLkF0bGFzNDAuQXRsYXNDb21tb24sIFZlcnNpb249NC4wLjAuMCwgQ3VsdHVyZT1uZXV0cmFsLCBQdWJsaWNLZXlUb2tlbj1hZTIxZWMzNTc1ZDEyOTlmXV0DAAAABl9pdGVtcwVfc2l6ZQhfdmVyc2lvbgQAAC9HbG9iZVNvZnR3YXJlLkF0bGFzNDAuQXRsYXNDb21tb24uVHlwZS5Db2x1bW5bXQ4AAAAICAkPAAAACAAAAAgAAAAHCwAAAAABAAAABAAAAAQuR2xvYmVTb2Z0d2FyZS5BdGxhczQwLkFJRXhjZWwuUmVwb3J0TGlzdE9iamVjdAIAAAAJEAAAAA0DBAwAAACSAVN5c3RlbS5Db2xsZWN0aW9ucy5HZW5lcmljLkdlbmVyaWNFcXVhbGl0eUNvbXBhcmVyYDFbW1N5c3RlbS5TdHJpbmcsIG1zY29ybGliLCBWZXJzaW9uPTQuMC4wLjAsIEN1bHR1cmU9bmV1dHJhbCwgUHVibGljS2V5VG9rZW49Yjc3YTVjNTYxOTM0ZTA4OV1dAAAAAAcNAAAAAAEAAAABAAAAA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O////+kA1N5c3RlbS5Db2xsZWN0aW9ucy5HZW5lcmljLktleVZhbHVlUGFpcm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IAAAADa2V5BXZhbHVlAQPNAVN5c3RlbS5Db2xsZWN0aW9ucy5HZW5lcmljLkxpc3RgMVtbR2xvYmVTb2Z0d2FyZS5BdGxhczQwLkF0bGFzQ29tbW9uQ2xpZW50LkRhdGFTb3VyY2VGaWVsZFZhbHVlLCBHbG9iZVNvZnR3YXJlLkF0bGFzNDAuQXRsYXNDb21tb25DbGllbnQsIFZlcnNpb249NC4wLjAuMCwgQ3VsdHVyZT1uZXV0cmFsLCBQdWJsaWNLZXlUb2tlbj1hZTIxZWMzNTc1ZDEyOTlmXV0GEgAAAAFfCRMAAAAHDwAAAAABAAAACAAAAAQtR2xvYmVTb2Z0d2FyZS5BdGxhczQwLkF0bGFzQ29tbW9uLlR5cGUuQ29sdW1uDgAAAAkUAAAACRUAAAAJFgAAAAkXAAAACRgAAAAJGQAAAAkaAAAACRsAAAAMHAAAAGpHbG9iZVNvZnR3YXJlLkF0bGFzNDAuQXRsYXNDb21tb25DbGllbnQsIFZlcnNpb249NC4wLjAuMCwgQ3VsdHVyZT1uZXV0cmFsLCBQdWJsaWNLZXlUb2tlbj1hZTIxZWMzNTc1ZDEyOTlmBRAAAAAuR2xvYmVTb2Z0d2FyZS5BdGxhczQwLkFJRXhjZWwuUmVwb3J0TGlzdE9iamVjdAMAAAAFX25hbWUKX3JlZmVyZW5jZQlfb2JqZWN0Tm8BBAA4R2xvYmVTb2Z0d2FyZS5BdGxhczQwLkF0bGFzQ29tbW9uQ2xpZW50LlJlcG9ydC5SZWZlcmVuY2UcAAAACAIAAAAGHQAAABZBdGxhc1JlcG9ydF8xMF9UYWJsZV8xCR4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wAAAAICAkfAAAAAwAAAAM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IAAAAAkhAAAACSIAAAAGIwAAAAlUcmFuc0RhdGUGJAAAAAREYXRlBiUAAAAERGF0ZQYmAAAAAAYnAAAAJGU1OWUyOTI5LTQ4ZDMtNDVhYy05YWIxLWM1YjQ1MDRmYjU5OAXY////LUdsb2JlU29mdHdhcmUuQXRsYXM0MC5BdGxhc0NvbW1vbi5BZ2dyZWdhdGlvbgEAAAAHdmFsdWVfXwAIDgAAAP////8AAAAABdf///8sR2xvYmVTb2Z0d2FyZS5BdGxhczQwLkF0bGFzQ29tbW9uLkNvbHVtblR5cGUBAAAAB3ZhbHVlX18ACA4AAAAAAAAABdb///8rR2xvYmVTb2Z0d2FyZS5BdGxhczQwLkF0bGFzQ29tbW9uLlNvcnRPcmRlcgEAAAAHdmFsdWVfXwAIDgAAAAIAAAAAAAAAAAXV////QEdsb2JlU29mdHdhcmUuQXRsYXM0MC5BdGxhc0NvbW1vbi5UeXBlLkNvbHVtbitDcm9zc1RhYkNvbHVtblR5cGUBAAAAB3ZhbHVlX18ACA4AAAAAAAAACgEAAAAAAAAAAAAAAAAABiwAAAAkZDJhZjU4ZGYtYzdkNy00ODY1LWE0MzItOWRhOWYwN2U0Y2ZmBi0AAAAbVGFibGUuTGVkZ2VyVHJhbnMuVHJhbnNEYXRlCgoKCgEVAAAAFAAAAAkuAAAACS8AAAAJMAAAAAYxAAAAB1ZvdWNoZXIGMgAAAAdWb3VjaGVyBjMAAAAGU3RyaW5nCSYAAAAGNQAAACQwMmRmOTU4Yi05YmFiLTQyNTUtODk4MC0yMWI0MDViNmRiOTUByv///9j/////////AQAAAAHJ////1////wAAAAAByP///9b///8CAAAAAAAAAAABx////9X///8AAAAACgEAAAAAAAAAAAEAAAAABjoAAAAkYzc5MGU1ZGUtMzZiNC00MWVhLTk1ZTQtZmM5ZTY4Y2RmNDYyBjsAAAAZVGFibGUuTGVkZ2VyVHJhbnMuVm91Y2hlcgoKCgoBFgAAABQAAAAJPAAAAAk9AAAACT4AAAAGPwAAAApBY2NvdW50TnVtBkAAAAAOTGVkZ2VyIGFjY291bnQGQQAAAAZTdHJpbmcJJgAAAAZDAAAAJGM2YzlmYWQ2LWIzODktNDI4Zi04NzMwLWNlNmI0ZTFhMDQ0NAG8////2P////////8CAAAAAbv////X////AAAAAAG6////1v///wIAAAAAAAAAAAG5////1f///wAAAAAKAQAAAAAAAAAAAgAAAAAGSAAAACQ1ZTNlOGYyMi1mZDQ4LTRiZWEtYWJkYS01MGJlM2I5OWU2NTQGSQAAABxUYWJsZS5MZWRnZXJUcmFucy5BY2NvdW50TnVtCgoKCgEXAAAAFAAAAAlKAAAACUsAAAAJTAAAAAZNAAAAA1R4dAZOAAAAEFRyYW5zYWN0aW9uIHRleHQGTwAAAAZTdHJpbmcJJgAAAAZRAAAAJDkyZTVhNWZmLTJhZGItNGE2ZS1iMTkzLTBjNjExYWFjMTg2ZQGu////2P////////8DAAAAAa3////X////AAAAAAGs////1v///wIAAAAAAAAAAAGr////1f///wAAAAAKAQAAAAAAAAAAAwAAAAAGVgAAACQ5YTdkMTJjZS1jYjVmLTQ3MDktOWQ5ZS1hNDVmOWIxMzVhNTQGVwAAABVUYWJsZS5MZWRnZXJUcmFucy5UeHQKCgoKARgAAAAUAAAACVgAAAAJWQAAAAlaAAAABlsAAAAMQ3VycmVuY3lDb2RlBlwAAAAIQ3VycmVuY3kGXQAAAAZTdHJpbmcJJgAAAAZfAAAAJDA1YzY0ZTIwLWQ1NzMtNDY5Zi04MWNiLWIxZTE1MDQ2MzA1YQGg////2P////////8EAAAAAZ/////X////AAAAAAGe////1v///wIAAAAAAAAAAAGd////1f///wAAAAAKAQAAAAAAAAAABAAAAAAGZAAAACQxNjEzYzNjZi02YjAyLTRiNjEtODY4Yi1mMWExNDE1Y2ZkZTMGZQAAAB5UYWJsZS5MZWRnZXJUcmFucy5DdXJyZW5jeUNvZGUKCgoKARkAAAAUAAAACWYAAAAJZwAAAAloAAAABmkAAAAJQW1vdW50Q3VyBmoAAAAPQW1vdW50IGN1cnJlbmN5BmsAAAAEUmVhbAkmAAAABm0AAAAkZjg4MjNiNWMtOGViZC00ZTQxLThjMzItMmFlNDg3NDIxZTA2AZL////Y////AQAAAAUAAAABkf///9f///8AAAAAAZD////W////AgAAAAAAAAAAAY/////V////AAAAAAoBAAAAAAAAAAAFAAAAAAZyAAAAJGZhYmI4OTU3LTdiMTMtNGI2OC1iNWVhLTgxYTFkMzlmNDY0MwZzAAAAG1RhYmxlLkxlZGdlclRyYW5zLkFtb3VudEN1cgoKCgoBGgAAABQAAAAJdAAAAAl1AAAACXYAAAAGdwAAAAlBbW91bnRNU1QGeAAAAAZBbW91bnQGeQAAAARSZWFsCSYAAAAGewAAACQ4NjJjNWUzOC01YzFlLTQzYTMtYWY2NC05MmMxMTkwN2M2YmYBhP///9j///8BAAAABgAAAAGD////1////wAAAAABgv///9b///8CAAAAAAAAAAABgf///9X///8AAAAACgEAAAAAAAAAAAYAAAAABoAAAAAkZjcxY2FiODYtZjBhMS00NDQxLTljZjUtMDcxNTk2ZmM4ZjI2BoEAAAAbVGFibGUuTGVkZ2VyVHJhbnMuQW1vdW50TVNUCgoKCgEbAAAAFAAAAAmCAAAACYMAAAAJhAAAAAaFAAAAD0Ftb3VudE1TVFNlY29uZAaGAAAAGUFtb3VudCBzZWNvbmRhcnkgY3VycmVuY3kGhwAAAARSZWFsCSYAAAAGiQAAACRlOTcxZmQwYi0wZGViLTRlNmQtOTMyNi0xMGE2M2FlM2VhYzgBdv///9j///8BAAAABwAAAAF1////1////wAAAAABdP///9b///8CAAAAAAAAAAABc////9X///8AAAAACgEAAAAAAAAAAAcAAAAABo4AAAAkZTM2MzE1ODktNTkyMi00MWM3LTgyZjctOTVjMTM5OTU5NTI2Bo8AAAAhVGFibGUuTGVkZ2VyVHJhbnMuQW1vdW50TVNUU2Vjb25kCgoKCgUeAAAAOEdsb2JlU29mdHdhcmUuQXRsYXM0MC5BdGxhc0NvbW1vbkNsaWVudC5SZXBvcnQuUmVmZXJlbmNlAQAAAApfcmVmZXJlbmNlBwgcAAAACZAAAAAHHwAAAAABAAAABAAAAAQ8R2xvYmVTb2Z0d2FyZS5BdGxhczQwLkF0bGFzQ29tbW9uQ2xpZW50LkRhdGFTb3VyY2VGaWVsZFZhbHVlHAAAAAmRAAAACZIAAAAJkwAAAAoEIA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lAAAAAEAAAABAAAABCE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DAAAAAmVAAAABwAAAAmWAAAABCI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wAAAAmXAAAABwAAAAmYAAAAAS4AAAAgAAAACZkAAAABAAAAAQAAAAEvAAAAIQAAAAsAAAAJlQAAAAcAAAAJmwAAAAEwAAAAIgAAAAcAAAAJlwAAAAcAAAAJnQAAAAE8AAAAIAAAAAmeAAAAAQAAAAEAAAABPQAAACEAAAALAAAACZUAAAAHAAAACaAAAAABPgAAACIAAAAHAAAACZcAAAAHAAAACaIAAAABSgAAACAAAAAJowAAAAEAAAABAAAAAUsAAAAhAAAACwAAAAmVAAAABwAAAAmlAAAAAUwAAAAiAAAABwAAAAmXAAAABwAAAAmnAAAAAVgAAAAgAAAACagAAAABAAAAAQAAAAFZAAAAIQAAAAsAAAAJlQAAAAcAAAAJqgAAAAFaAAAAIgAAAAcAAAAJlwAAAAcAAAAJrAAAAAFmAAAAIAAAAAmtAAAAAQAAAAEAAAABZwAAACEAAAALAAAACZUAAAAHAAAACa8AAAABaAAAACIAAAAHAAAACZcAAAAHAAAACbEAAAABdAAAACAAAAAJsgAAAAEAAAABAAAAAXUAAAAhAAAACwAAAAmVAAAABwAAAAm0AAAAAXYAAAAiAAAABwAAAAmXAAAABwAAAAm2AAAAAYIAAAAgAAAACbcAAAABAAAAAQAAAAGDAAAAIQAAAAsAAAAJlQAAAAcAAAAJuQAAAAGEAAAAIgAAAAcAAAAJlwAAAAcAAAAJuwAAAA+QAAAAAQAAAAgBAAAABZEAAAA8R2xvYmVTb2Z0d2FyZS5BdGxhczQwLkF0bGFzQ29tbW9uQ2xpZW50LkRhdGFTb3VyY2VGaWVsZFZhbHVlBAAAABJfaXNEcmlsbERvd25GaWx0ZXIGX2RzS2V5Cl9maWVsZG5hbWULX2ZpZWxkVmFsdWUAAQEBARwAAAAABrwAAAARVGFibGUuTGVkZ2VyVHJhbnMGvQAAAApEYXRhQXJlYUlkCQYAAAABkgAAAJEAAAAACbwAAAAGwAAAAApBY2NvdW50TnVtBsEAAAAGMTIwMDEwAZMAAACRAAAAAAm8AAAABsMAAAAJVHJhbnNEYXRlBsQAAAAYMDEuMDEuMjAwOCAuLiAwNi4yOC4yMDE3B5QAAAAAAQAAAAQAAAAEN0dsb2JlU29mdHdhcmUuQXRsYXM0MC5BdGxhc0NvbW1vbi5UeXBlLkZpZWxkT3V0cHV0RmllbGQOAAAACcUAAAANAwSVAA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eW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Ov/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DgAAAAU5////Mkdsb2JlU29mdHdhcmUuQXRsYXM0MC5BdGxhc0NvbW1vbi5Db2x1bW5BdHRyaWJ1dGVzAQAAAAd2YWx1ZV9fAAgOAAAABgAAAAbIAAAABVRvdGFsATf///86////ATb///85////EAAAAAbLAAAABE5vbmUBNP///zr///8BM////zn///8JAAAACSYAAAABMf///zr///8BMP///zn///8LAAAABtEAAAABMAEu////Ov///wEt////Of///wQAAAAG1AAAAAhtL2QveXl5eQEr////Ov///wEq////Of///wIAAAAG1wAAAAExASj///86////ASf///85////AAAAAAbaAAAABTMyLjg2AZcAAAAMAAAAB5g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J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bcAAAACEZvbnRCb2xkBt0AAAAFRmFsc2UBIv///yX///8G3wAAAApGb250SXRhbGljCd0AAAABH////yX///8G4gAAAA1Gb250VW5kZXJsaW5lBuMAAAAFLTQxNDIBHP///yX///8G5QAAAAhGb250TmFtZQbmAAAAB0NhbGlicmkBGf///yX///8G6AAAAAlGb250Q29sb3IG6QAAAAEwARb///8l////BusAAAAIRm9udFNpemUG7AAAAAIxMQET////Jf///wbuAAAACUZvbnRTdHlsZQbvAAAAB1JlZ3VsYXIHmQAAAAABAAAABAAAAAQ3R2xvYmVTb2Z0d2FyZS5BdGxhczQwLkF0bGFzQ29tbW9uLlR5cGUuRmllbGRPdXRwdXRGaWVsZA4AAAAJ8AAAAA0DB5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P////Ov///wEO////Of///xAAAAAJywAAAAEM////Ov///wEL////Of///wkAAAAJJgAAAAEJ////Ov///wEI////Of///wsAAAAG+QAAAAExAQb///86////AQX///85////BAAAAAb8AAAAB0dlbmVyYWwBA////zr///8BAv///zn///8CAAAABv8AAAABMQEA////Ov///wH//v//Of///wAAAAAGAgEAAAIxMwed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3+//8l////CdwAAAAJ3QAAAAH6/v//Jf///wnfAAAACd0AAAAB9/7//yX///8J4gAAAAYLAQAABS00MTQyAfT+//8l////CeUAAAAGDgEAAAdDYWxpYnJpAfH+//8l////CegAAAAGEQEAAAEwAe7+//8l////CesAAAAGFAEAAAIxMQHr/v//Jf///wnuAAAABhcBAAAHUmVndWxhcgeeAAAAAAEAAAAEAAAABDdHbG9iZVNvZnR3YXJlLkF0bGFzNDAuQXRsYXNDb21tb24uVHlwZS5GaWVsZE91dHB1dEZpZWxkDgAAAAkYAQAADQMHoA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f+//86////Aeb+//85////EAAAAAnLAAAAAeT+//86////AeP+//85////CQAAAAkmAAAAAeH+//86////AeD+//85////CwAAAAYhAQAAATIB3v7//zr///8B3f7//zn///8EAAAABiQBAAAHR2VuZXJhbAHb/v//Ov///wHa/v//Of///wIAAAAGJwEAAAExAdj+//86////Adf+//85////AAAAAAYqAQAAAjE2B6I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f7//yX///8J3AAAAAndAAAAAdL+//8l////Cd8AAAAJ3QAAAAHP/v//Jf///wniAAAABjMBAAAFLTQxNDIBzP7//yX///8J5QAAAAY2AQAAB0NhbGlicmkByf7//yX///8J6AAAAAY5AQAAATABxv7//yX///8J6wAAAAY8AQAAAjExAcP+//8l////Ce4AAAAGPwEAAAdSZWd1bGFyB6MAAAAAAQAAAAQAAAAEN0dsb2JlU29mdHdhcmUuQXRsYXM0MC5BdGxhc0NvbW1vbi5UeXBlLkZpZWxkT3V0cHV0RmllbGQOAAAACUABAAANAwel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v/7//zr///8Bvv7//zn///8QAAAACcsAAAABvP7//zr///8Bu/7//zn///8JAAAACSYAAAABuf7//zr///8BuP7//zn///8LAAAABkkBAAABMwG2/v//Ov///wG1/v//Of///wQAAAAGTAEAAAdHZW5lcmFsAbP+//86////AbL+//85////AgAAAAZPAQAAATEBsP7//zr///8Br/7//zn///8AAAAABlIBAAAFMzguMTQHp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/v//Jf///wncAAAACd0AAAABqv7//yX///8J3wAAAAndAAAAAaf+//8l////CeIAAAAGWwEAAAUtNDE0MgGk/v//Jf///wnlAAAABl4BAAAHQ2FsaWJyaQGh/v//Jf///wnoAAAABmEBAAABMAGe/v//Jf///wnrAAAABmQBAAACMTEBm/7//yX///8J7gAAAAZnAQAAB1JlZ3VsYXIHqAAAAAABAAAABAAAAAQ3R2xvYmVTb2Z0d2FyZS5BdGxhczQwLkF0bGFzQ29tbW9uLlR5cGUuRmllbGRPdXRwdXRGaWVsZA4AAAAJaAEAAA0DB6o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X/v//Ov///wGW/v//Of///xAAAAAJywAAAAGU/v//Ov///wGT/v//Of///wkAAAAJJgAAAAGR/v//Ov///wGQ/v//Of///wsAAAAGcQEAAAE0AY7+//86////AY3+//85////BAAAAAZ0AQAAB0dlbmVyYWwBi/7//zr///8Biv7//zn///8CAAAABncBAAABMQGI/v//Ov///wGH/v//Of///wAAAAAGegEAAAUxMC40Mwes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X+//8l////CdwAAAAJ3QAAAAGC/v//Jf///wnfAAAACd0AAAABf/7//yX///8J4gAAAAaDAQAABS00MTQyAXz+//8l////CeUAAAAGhgEAAAdDYWxpYnJpAXn+//8l////CegAAAAGiQEAAAEwAXb+//8l////CesAAAAGjAEAAAIxMQFz/v//Jf///wnuAAAABo8BAAAHUmVndWxhcgetAAAAAAEAAAAEAAAABDdHbG9iZVNvZnR3YXJlLkF0bGFzNDAuQXRsYXNDb21tb24uVHlwZS5GaWVsZE91dHB1dEZpZWxkDgAAAAmQAQAADQMHr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/+//86////AW7+//85////EAAAAAnLAAAAAWz+//86////AWv+//85////CQAAAAkmAAAAAWn+//86////AWj+//85////CwAAAAaZAQAAATUBZv7//zr///8BZf7//zn///8EAAAABpwBAAAHR2VuZXJhbAFj/v//Ov///wFi/v//Of///wIAAAAGnwEAAAExAWD+//86////AV/+//85////AAAAAAaiAQAABTE3Ljg2B7E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f7//yX///8J3AAAAAndAAAAAVr+//8l////Cd8AAAAJ3QAAAAFX/v//Jf///wniAAAABqsBAAAFLTQxNDIBVP7//yX///8J5QAAAAauAQAAB0NhbGlicmkBUf7//yX///8J6AAAAAaxAQAAATABTv7//yX///8J6wAAAAa0AQAAAjExAUv+//8l////Ce4AAAAGtwEAAAdSZWd1bGFyB7IAAAAAAQAAAAQAAAAEN0dsb2JlU29mdHdhcmUuQXRsYXM0MC5BdGxhc0NvbW1vbi5UeXBlLkZpZWxkT3V0cHV0RmllbGQOAAAACbgBAAANAwe0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/7//zr///8BRv7//zn///8QAAAACcsAAAABRP7//zr///8BQ/7//zn///8JAAAACSYAAAABQf7//zr///8BQP7//zn///8LAAAABsEBAAABNgE+/v//Ov///wE9/v//Of///wQAAAAGxAEAAAdHZW5lcmFsATv+//86////ATr+//85////AgAAAAbHAQAAATEBOP7//zr///8BN/7//zn///8AAAAABsoBAAACMTAHt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1/v//Jf///wncAAAACd0AAAABMv7//yX///8J3wAAAAndAAAAAS/+//8l////CeIAAAAG0wEAAAUtNDE0MgEs/v//Jf///wnlAAAABtYBAAAHQ2FsaWJyaQEp/v//Jf///wnoAAAABtkBAAABMAEm/v//Jf///wnrAAAABtwBAAACMTEBI/7//yX///8J7gAAAAbfAQAAB1JlZ3VsYXIHtwAAAAABAAAABAAAAAQ3R2xvYmVTb2Z0d2FyZS5BdGxhczQwLkF0bGFzQ29tbW9uLlR5cGUuRmllbGRPdXRwdXRGaWVsZA4AAAAJ4AEAAA0DB7k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f/v//Ov///wEe/v//Of///xAAAAAJywAAAAEc/v//Ov///wEb/v//Of///wkAAAAJJgAAAAEZ/v//Ov///wEY/v//Of///wsAAAAG6QEAAAE3ARb+//86////ARX+//85////BAAAAAbsAQAAB0dlbmVyYWwBE/7//zr///8BEv7//zn///8CAAAABu8BAAABMQEQ/v//Ov///wEP/v//Of///wAAAAAG8gEAAAUyNy43MQe7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3+//8l////CdwAAAAJ3QAAAAEK/v//Jf///wnfAAAACd0AAAABB/7//yX///8J4gAAAAb7AQAABS00MTQyAQT+//8l////CeUAAAAG/gEAAAdDYWxpYnJpAQH+//8l////CegAAAAGAQIAAAEwAf79//8l////CesAAAAGBAIAAAIxMQH7/f//Jf///wnuAAAABgcCAAAHUmVndWxhcgXFAA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H4/f//2P////////8ABgkCAAAERGF0ZQYKAgAABERhdGUJCwIAAAH0/f//1v///wIAAAAF8/3//zlHbG9iZVNvZnR3YXJlLkF0bGFzNDAuQXRsYXNDb21tb24uTnVtYmVyU2VxdWVuY2VDb25kaXRpb24BAAAAB3ZhbHVlX18ACA4AAAABAAAAAAAGDgIAABFUYWJsZS5MZWRnZXJUcmFucwkjAAAACSYAAAAK/////wkOAgAACgkjAAAACgoKCSYAAAAJFAIAAAkmAAAAAfAAAADFAAAAAer9///Y/////////wAGFwIAAAZTdHJpbmcGGAIAAAdWb3VjaGVyCQsCAAAB5v3//9b///8CAAAAAeX9///z/f//AQAAAAAACQ4CAAAJMQAAAAkmAAAACv////8JDgIAAAoJMQAAAAoKCgkmAAAACSICAAAJJgAAAAEYAQAAxQAAAAHc/f//2P////////8ABiUCAAAGU3RyaW5nBiYCAAAOTGVkZ2VyIGFjY291bnQJCwIAAAHY/f//1v///wIAAAAB1/3///P9//8BAAAAAAAJDgIAAAk/AAAACSYAAAAK/////wkOAgAACgk/AAAACgoKCSYAAAAJMAIAAAkmAAAAAUABAADFAAAAAc79///Y/////////wAGMwIAAAZTdHJpbmcGNAIAABBUcmFuc2FjdGlvbiB0ZXh0CQsCAAAByv3//9b///8CAAAAAcn9///z/f//AQAAAAAACQ4CAAAJTQAAAAkmAAAACv////8JDgIAAAoJTQAAAAoKCgkmAAAACT4CAAAJJgAAAAFoAQAAxQAAAAHA/f//2P////////8ABkECAAAGU3RyaW5nBkICAAAIQ3VycmVuY3kJCwIAAAG8/f//1v///wIAAAABu/3///P9//8BAAAAAAAJDgIAAAlbAAAACSYAAAAK/////wkOAgAACglbAAAACgoKCSYAAAAJTAIAAAkmAAAAAZABAADFAAAAAbL9///Y/////////wAGTwIAAARSZWFsBlACAAAPQW1vdW50IGN1cnJlbmN5CQsCAAABrv3//9b///8CAAAAAa39///z/f//AQAAAAAACQ4CAAAJaQAAAAkmAAAACv////8JDgIAAAoJaQAAAAoKCgkmAAAACVoCAAAJJgAAAAG4AQAAxQAAAAGk/f//2P////////8ABl0CAAAEUmVhbAZeAgAABkFtb3VudAkLAgAAAaD9///W////AgAAAAGf/f//8/3//wEAAAAAAAkOAgAACXcAAAAJJgAAAAr/////CQ4CAAAKCXcAAAAKCgoJJgAAAAloAgAACSYAAAAB4AEAAMUAAAABlv3//9j/////////AAZrAgAABFJlYWwGbAIAABlBbW91bnQgc2Vjb25kYXJ5IGN1cnJlbmN5CQsCAAABkv3//9b///8CAAAAAZH9///z/f//AQAAAAAACQ4CAAAJhQAAAAkmAAAACv////8JDgIAAAoJhQAAAAoKCgkmAAAACXYCAAAJJgAAAAULAg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DhAAAABngCAAALTGVkZ2VyVHJhbnMGeQIAABNMZWRnZXIgdHJhbnNhY3Rpb25zCSYAAAAJJgAAAAkmAAAABYX9//8wR2xvYmVTb2Z0d2FyZS5BdGxhczQwLkF0bGFzQ29tbW9uLkRhdGFTb3VyY2VUeXBlAQAAAAd2YWx1ZV9fAAgOAAAAAAAAAAl8AgAACX0CAAAEgv3//wtTeXN0ZW0uR3VpZAsAAAACX2ECX2ICX2MCX2QCX2UCX2YCX2cCX2gCX2kCX2oCX2sAAAAAAAAAAAAAAAgHBwICAgICAgICenws86T9XE6FCGi7dowoTQkmAAAACSYAAAAJgAIAAAkOAgAACgoKCgoBAAAABX79//80R2xvYmVTb2Z0d2FyZS5BdGxhczQwLkF0bGFzQ29tbW9uLkRhdGFTb3VyY2VKb2luTW9kZQEAAAAHdmFsdWVfXwAIDgAAAAAAAAAFff3//zVHbG9iZVNvZnR3YXJlLkF0bGFzNDAuQXRsYXNDb21tb24uRGF0YVNvdXJjZUZldGNoTW9kZQEAAAAHdmFsdWVfXwAIDgAAAAAAAAAACYQCAAABFAIAACIAAAALAAAACZcAAAADAAAACYYCAAABIgIAACIAAAALAAAACZcAAAADAAAACYgCAAABMAIAACIAAAALAAAACZcAAAADAAAACYoCAAABPgIAACIAAAALAAAACZcAAAADAAAACYwCAAABTAIAACIAAAALAAAACZcAAAADAAAACY4CAAABWgIAACIAAAALAAAACZcAAAADAAAACZACAAABaAIAACIAAAALAAAACZcAAAADAAAACZICAAABdgIAACIAAAALAAAACZcAAAADAAAACZQCAAAEfAI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gAAAAJlQIAABEAAAAJlgIAAAR9Ag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ZUCAAAAAAAABIA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mVAgAAAAAAAASEAg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mYAgAAAAAAAAeG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f9//8l////BpoCAAAISGVscFRleHQGmwIAABFUcmFuc2FjdGlvbiBkYXRlLgFk/f//Jf///wadAgAABUxhYmVsCQoCAAABYf3//yX///8GoAIAAARUeXBlCQkCAAAHi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e/f//Jf///wmaAgAABqQCAAAaVHJhbnNhY3Rpb24gdm91Y2hlciBudW1iZXIBW/3//yX///8JnQIAAAkYAgAAAVj9//8l////CaACAAAJFwIAAAeK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X9//8l////CZoCAAAGrQIAABVMZWRnZXIgYWNjb3VudCBudW1iZXIBUv3//yX///8JnQIAAAkmAgAAAU/9//8l////CaACAAAJJQIAAAeM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9//8l////CZoCAAAGtgIAACBUZXh0IGRlc2NyaWJpbmcgdGhlIHRyYW5zYWN0aW9uLgFJ/f//Jf///wmdAgAACTQCAAABRv3//yX///8JoAIAAAkzAgAAB44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/3//yX///8JmgIAAAa/AgAAFkN1cnJlbnQgY3VycmVuY3kgY29kZS4BQP3//yX///8JnQIAAAlCAgAAAT39//8l////CaACAAAJQQIAAAeQ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9//8l////CZoCAAAGyAIAAChUcmFuc2FjdGlvbiBhbW91bnQgaW4gc3BlY2lmaWVkIGN1cnJlbmN5ATf9//8l////CZ0CAAAJUAIAAAE0/f//Jf///wmgAgAACU8CAAAHk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x/f//Jf///wmaAgAABtECAAAnVHJhbnNhY3Rpb24gYW1vdW50IGluIGRlZmF1bHQgY3VycmVuY3kuAS79//8l////CZ0CAAAJXgIAAAEr/f//Jf///wmgAgAACV0CAAAHl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o/f//Jf///wmaAgAABtoCAAAdQW1vdW50IGluIHNlY29uZGFyeSBjdXJyZW5jeS4BJf3//yX///8JnQIAAAlsAgAAASL9//8l////CaACAAAJawIAAAGVAgAADAAAAAeWAg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f/f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biAgAAG1RhYmxlLkxlZGdlclRyYW5zLlRyYW5zRGF0ZQnFAAAAARz9//8f/f//BuUCAAAZVGFibGUuTGVkZ2VyVHJhbnMuVm91Y2hlcgnwAAAAARn9//8f/f//BugCAAAcVGFibGUuTGVkZ2VyVHJhbnMuQWNjb3VudE51bQkYAQAAARb9//8f/f//BusCAAAVVGFibGUuTGVkZ2VyVHJhbnMuVHh0CUABAAABE/3//x/9//8G7gIAAB5UYWJsZS5MZWRnZXJUcmFucy5DdXJyZW5jeUNvZGUJaAEAAAEQ/f//H/3//wbxAgAAG1RhYmxlLkxlZGdlclRyYW5zLkFtb3VudEN1cgmQAQAAAQ39//8f/f//BvQCAAAbVGFibGUuTGVkZ2VyVHJhbnMuQW1vdW50TVNUCbgBAAABCv3//x/9//8G9wIAACFUYWJsZS5MZWRnZXJUcmFucy5BbW91bnRNU1RTZWNvbmQJ4AEAAASY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L</Report>
</Atlas>
</file>

<file path=customXml/item19.xml><?xml version="1.0" encoding="utf-8"?>
<Atlas>
  <Query type="ReportList" id="4830752d-3881-47aa-a44f-93da3c961398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Rw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ndp98HCr3lMr9wqLp/OcYE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85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0ODMwNzUyZC0zODgxLTQ3YWEtYTQ0Zi05M2RhM2M5NjEzOTgBuP///7v///8Bt////7r///8AAAAABkoAAAAEVHJ1ZQG1////u////wG0////uv///wsAAAAGTQAAACNTYWxlcyBsaW5lcywgZGVsaXZlcmVkIG5vdCBpbnZvaWNlZAGy////u////wGx////uv///xsAAAAJSgAAAAGv////u////wGu////uv///wYAAAAGUwAAAAVGYWxzZQGs////u////wGr////uv///xwAAAAJSgAAAAGp////u////wGo////uv///x0AAAAJUwAAAAGm////u////wGl////uv///yoAAAAJSgAAAAGj////u////wGi////uv///wEAAAAGXwAAAAMzNjQBoP///7v///8Bn////7r///8nAAAABmIAAAALPURhdGFBcmVhSWQBnf///7v///8BnP///7r///8ZAAAABmUAAAAPQ2VsbHNWZXJ0aWNhbGx5AZr///+7////AZn///+6////CQAAAAoBmP///7v///8Bl////7r///8oAAAABmoAAAACMTMBlf///7v///8BlP///7r///8rAAAABm0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L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bwAAAAtJbnZlbnRUcmFucwEAAAABkP///5L///8GcQ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gAAAAJcgAAABEAAAAJcw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CAAAACRIAAAADAAAACXUAAAABJQAAAAQAAAABAAAACXIAAAADAAAACXc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eAAAAAAAAAAHKgAAAAABAAAAAAAAAAQtR2xvYmVTb2Z0d2FyZS5BdGxhczQwLkF0bGFzQ29tbW9uLlR5cGUuQ29sdW1uAgAAAAExAAAADgAAAP////8GeQAAAAtJbnZlbnRUYWJsZQZ6AAAABUl0ZW1zCQgAAAAJCAAAAAkIAAAAAYT////g////AAAAAAl9AAAACX4AAAABgf///93///87gnDyedqxQK9V3B2QlcRrCQgAAAAJCAAAAAmBAAAACTAAAAAGgwAAAAtJbnZlbnRUcmFucwaEAAAAEVRhYmxlLkludmVudFRyYW5zBoUAAAAYVGFibGUuSW52ZW50VHJhbnMuSXRlbUlkBoYAAAAGSXRlbUlkBocAAAAGSXRlbUlkAQAAAAF4////2f///wAAAAABd////9j///8AAAAAAAmK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sAAAAJjAAAAAmNAAAABo4AAAAKVHJhbnNSZWZJZAaPAAAACVNPIG51bWJlcgaQAAAABlN0cmluZwkIAAAABpIAAAAkYjA3MDllOGEtOWQ0ZS00OWY0LWE3NWYtYjI5YjhmMTQxZWFlBW3///8tR2xvYmVTb2Z0d2FyZS5BdGxhczQwLkF0bGFzQ29tbW9uLkFnZ3JlZ2F0aW9uAQAAAAd2YWx1ZV9fAAgCAAAA/////wAAAAAFbP///yxHbG9iZVNvZnR3YXJlLkF0bGFzNDAuQXRsYXNDb21tb24uQ29sdW1uVHlwZQEAAAAHdmFsdWVfXwAIAgAAAAAAAAAFa////ytHbG9iZVNvZnR3YXJlLkF0bGFzNDAuQXRsYXNDb21tb24uU29ydE9yZGVyAQAAAAd2YWx1ZV9fAAgCAAAAAgAAAAAAAAAABWr///9AR2xvYmVTb2Z0d2FyZS5BdGxhczQwLkF0bGFzQ29tbW9uLlR5cGUuQ29sdW1uK0Nyb3NzVGFiQ29sdW1uVHlwZQEAAAAHdmFsdWVfXwAIAgAAAAAAAAAKAQAAAAAAAAAAAAAAAAAGlwAAACQ5NTA5OTY3ZS05NGQ2LTQ2NDAtYTFiNC1kYmFmMWVlOTY1YTAGmAAAABxUYWJsZS5JbnZlbnRUcmFucy5UcmFuc1JlZklkCgoKCgEzAAAAMgAAAAmZAAAACZoAAAAJmwAAAAacAAAAN0F0bGFzTWFuYWdlZENvbHVtbl9hMzc5NjlkYy04YjI4LTQyMTMtYjYyZi01YzNmMzg0ZjM5ZjcGnQAAABBDdXN0b21lciBhY2NvdW50CQgAAAAJCAAAAAafAAAAJDA0M2VhMjU3LTQ4MDItNDdjYi05NzcyLWE2MmYwODRkNWZjNAFg////bf////////8BAAAAAV////9s////AgAAAAFe////a////wIAAAAAAAAAAAFd////av///wAAAAAKAQAAAAAAAAAAAQAAAAAGpAAAACQ5NTIzMjBiMS1mOTU5LTRlNmEtYWUyYy1lNjJhNTY1YmMyN2EJCAAAAAoKCgoBNAAAADIAAAAJpgAAAAmnAAAACagAAAAGqQAAADdBdGxhc01hbmFnZWRDb2x1bW5fOWI1OTU3YjUtNjA1MS00ZGY4LThlYzQtMmE1NTQzNTI3MTVhBqoAAAANQ3VzdG9tZXIgbmFtZQkIAAAACQgAAAAGrAAAACRiOTE1ZTAwOC04MTkxLTQzMGUtODRkNC1jYThhM2MwYzhiNTEBU////23/////////AgAAAAFS////bP///wIAAAABUf///2v///8CAAAAAAAAAAABUP///2r///8AAAAACgEAAAAAAAAAAAIAAAAABrEAAAAkZTY1ZDY5MTgtYjdhNC00MDNjLThiNjUtZjE4Y2Q2YTIzYmFjCQgAAAAKCgoKATUAAAAyAAAACbMAAAAJtAAAAAm1AAAABrYAAAAGSXRlbUlkBrcAAAALSXRlbSBudW1iZXIGuAAAAAZTdHJpbmcJCAAAAAa6AAAAJDJmMzEzNzJlLThmMTAtNDBhYS05ZDZlLTg0ODlkNjMyMDAzYQFF////bf////////8DAAAAAUT///9s////AAAAAAFD////a////wIAAAAAAAAAAAFC////av///wAAAAAKAQAAAAAAAAAAAwAAAAAGvwAAACQ5M2U3ODY1Yy0xMTUxLTQ3ZTktOTlhNC1kMTdmNzE1NzM0OWYGwAAAABhUYWJsZS5JbnZlbnRUcmFucy5JdGVtSWQKCgoKATYAAAAyAAAACcEAAAAJwgAAAAnDAAAABsQAAAAISXRlbU5hbWUGxQAAAAlJdGVtIG5hbWUGxgAAAAZTdHJpbmcJCAAAAAbIAAAAJGY5YzQzOThhLWU1MzUtNGVjOC05YTdiLWJhMzY2OGFiZmYxMwE3////bf////////8EAAAAATb///9s////AAAAAAE1////a////wIAAAAAAAAAAAE0////av///wAAAAAKAQAAAAAAAAAABAAAAAAGzQAAACQxMzM0ZDIwYS1kZTkyLTRkZjQtYTM1OC0zMjcyM2Q2ODRiOWIGzgAAADNUYWJsZS5JbnZlbnRUcmFucy5JdGVtSWR+VGFibGUuSW52ZW50VGFibGUuSXRlbU5hbWUKCgoKATcAAAAyAAAACc8AAAAJ0AAAAAnRAAAABtIAAAAMRGF0ZVBoeXNpY2FsBtMAAAANUGh5c2ljYWwgZGF0ZQbUAAAABERhdGUJCAAAAAbWAAAAJGVmZGMwZTAwLWI1MGUtNGQ0ZC1hNzFiLWJkZWRjNzU3ZDM2YgEp////bf////////8FAAAAASj///9s////AAAAAAEn////a////wIAAAAAAAAAAAEm////av///wAAAAAKAQAAAAAAAAAABQAAAAAG2wAAACQzZTNmN2MzZi04MzE0LTQwYTEtYTdhZC0xY2VkY2EyZjI4ZDAG3AAAAB5UYWJsZS5JbnZlbnRUcmFucy5EYXRlUGh5c2ljYWwKCgoKATgAAAAyAAAACd0AAAAJ3gAAAAnfAAAABuAAAAALU3RhdHVzSXNzdWUG4QAAAAxJc3N1ZSBzdGF0dXMG4gAAAARFbnVtCQgAAAAG5AAAACQxYjYwNzJjZi01NzM2LTQwNzEtYWMwMy04MTkxNmMwOTZkMGYBG////23/////////BgAAAAEa////bP///wAAAAABGf///2v///8AAAAAAAAAAAABGP///2r///8AAAAACgEAAAAAAAAAAAYAAAAABukAAAAkYjI2ZDBlNGQtOTVlMS00NDAzLTk0ODEtM2Q2Nzk3MWU4NDdjBuoAAAAdVGFibGUuSW52ZW50VHJhbnMuU3RhdHVzSXNzdWUKCgoKATkAAAAyAAAACesAAAAJ7AAAAAntAAAABu4AAAADUXR5Bu8AAAAIUXVhbnRpdHkG8AAAAARSZWFsCQgAAAAG8gAAACQ4N2IxOTJkYi02NTI2LTRhMzktOGUxYS0zMGU0Y2RhZjFjMGQBDf///23///8BAAAABwAAAAEM////bP///wAAAAABC////2v///8CAAAAAAAAAAABCv///2r///8AAAAACgEAAAAAAAAAAAcAAAAABvcAAAAkYWJhOTYwZDQtODViMi00ZDY2LTk0MWItMGE4NDAwYjc5N2JmBvgAAAAVVGFibGUuSW52ZW50VHJhbnMuUXR5CgoKCgE6AAAAMgAAAAn5AAAACfoAAAAJ+wAAAAb8AAAADURhdGVGaW5hbmNpYWwG/QAAAA5GaW5hbmNpYWwgZGF0ZQb+AAAABERhdGUJCAAAAAYAAQAAJDZiNDhjYTU5LTIyZGYtNDlhMS04NGIxLWNiOWZjMWIxOTViNwH//v//bf////////8IAAAAAf7+//9s////AAAAAAH9/v//a////wIAAAAAAAAAAAH8/v//av///wAAAAAKAQAAAAAAAAAACAAAAAAGBQEAACQ4MzIzYzg5Yy04YmZhLTQyZmItYjVhNi1mOWU2NDJiZjdmOGEGBgEAAB9UYWJsZS5JbnZlbnRUcmFucy5EYXRlRmluYW5jaWFsCgoKCgE7AAAAMgAAAAkHAQAACQgBAAAJCQEAAAYKAQAAD1ZvdWNoZXJQaHlzaWNhbAYLAQAAEFBoeXNpY2FsIHZvdWNoZXIGDAEAAAZTdHJpbmcJCAAAAAYOAQAAJDQ4YmY3ZmVhLThjNTYtNGE5NC05MjEyLTk5MTk3ZGRmZTIxYgHx/v//bf////////8JAAAAAfD+//9s////AAAAAAHv/v//a////wIAAAAAAAAAAAHu/v//av///wAAAAAKAQAAAAAAAAAACQAAAAAGEwEAACRhNjUxYzVhZC0zOGEzLTQ3OTktYWRjZS1jZWYyNzk1ODlkNTEGFAEAACFUYWJsZS5JbnZlbnRUcmFucy5Wb3VjaGVyUGh5c2ljYWwKCgoKATwAAAAyAAAACRUBAAAJFgEAAAkXAQAABhgBAAAHVm91Y2hlcgYZAQAAEUZpbmFuY2lhbCB2b3VjaGVyBhoBAAAGU3RyaW5nCQgAAAAGHAEAACQ2ZGVlODk0Yi1mMTc1LTRhNGUtOTc4My00MDE5NjdmOWY3ODEB4/7//23/////////CgAAAAHi/v//bP///wAAAAAB4f7//2v///8CAAAAAAAAAAAB4P7//2r///8AAAAACgEAAAAAAAAAAAoAAAAABiEBAAAkYjZhMTc2MGUtNGE4Ny00NzU3LTk3NTctMDM1YjdiZWJiOWQwBiIBAAAZVGFibGUuSW52ZW50VHJhbnMuVm91Y2hlcgoKCgoBPQAAADIAAAAJIwEAAAkkAQAACSUBAAAGJgEAADdBdGxhc01hbmFnZWRDb2x1bW5fZGNjZjU1YWUtYzNhNS00ZTYwLTljZGQtNWU1MDU3MjgxZWQwBicBAAAOMTIwMDEwIGJhbGFuY2UJCAAAAAkIAAAABikBAAAkNDExMDRiYTEtMzJhMy00ODBlLWEwZjAtYzNmODk0MGM5YTMxAdb+//9t/////////wsAAAAB1f7//2z///8CAAAAAdT+//9r////AgAAAAAAAAAAAdP+//9q////AAAAAAoBAAAAAAAAAAALAAAAAAYuAQAAJDMyODFkYTkzLWI4NWMtNGVhNC04ZTgyLWEzNTBjMWEzNGJhYwkIAAAACgoKCgE+AAAAMgAAAAkwAQAACTEBAAAJMgEAAAYzAQAAN0F0bGFzTWFuYWdlZENvbHVtbl9mOWRhMDMzNi02ZGQyLTQwYTItYTFmNS05ZmYwMWY2N2I4YjgGNAEAABIxMjAwMTAgZmluIGJhbGFuY2UJCAAAAAkIAAAABjYBAAAkYTdjYjQ3NDctMjQ2ZS00NWM1LTg4OTctMTI2MTI0MzIxMzBjAcn+//9t/////////wwAAAAByP7//2z///8CAAAAAcf+//9r////AgAAAAAAAAAAAcb+//9q////AAAAAAoBAAAAAAAAAAAMAAAAAAY7AQAAJGJiOTRjMDZlLWE5NmYtNGQ5OC05ZWJmLWRmNTBkMTcwMzJiZAkIAAAACgoKCgFyAAAAEgAAAAdzAA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D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Y+AQAAHFRhYmxlLkludmVudFRyYW5zLlRyYW5zUmVmSWQJPwEAAAHA/v//w/7//wZBAQAAGFRhYmxlLkludmVudFRyYW5zLkl0ZW1JZAlCAQAAAb3+///D/v//BkQBAAAeVGFibGUuSW52ZW50VHJhbnMuRGF0ZVBoeXNpY2FsCUUBAAABuv7//8P+//8GRwEAAB1UYWJsZS5JbnZlbnRUcmFucy5TdGF0dXNJc3N1ZQlIAQAAAbf+///D/v//BkoBAAAVVGFibGUuSW52ZW50VHJhbnMuUXR5CUsBAAABtP7//8P+//8GTQEAAB9UYWJsZS5JbnZlbnRUcmFucy5EYXRlRmluYW5jaWFsCU4BAAABsf7//8P+//8GUAEAACFUYWJsZS5JbnZlbnRUcmFucy5Wb3VjaGVyUGh5c2ljYWwJUQEAAAGu/v//w/7//wZTAQAAGVRhYmxlLkludmVudFRyYW5zLlZvdWNoZXIJVAEAAAd1AA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q/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ZWAQAAG1RhYmxlLkludmVudFRyYW5zLlRyYW5zVHlwZQlXAQAAAaj+//+r/v//BlkBAAAeVGFibGUuSW52ZW50VHJhbnMuRGF0ZVBoeXNpY2FsCVoBAAAHd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pf7//9T///8JMAAAAAkxAAAABHg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9AAAAIQAAAAEAAAAJXgEAAAMAAAAJXwEAAAR+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IE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eAQAAAAAAAAGKAAAAKQAAAAAAAAAJYgEAAAAAAAAEi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YwEAAAEAAAABAAAABIw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/AAAAAlkAQAABwAAAAllAQAABI0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5wAAAAleAQAABwAAAAlnAQAAAZkAAACLAAAACWgBAAAAAAAAAAAAAAGaAAAAjAAAAOwAAAAJZAEAAAcAAAAJagEAAASb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kAAAAJXgEAAAcAAAAJbAEAAAGmAAAAiwAAAAloAQAAAAAAAAAAAAABpwAAAIwAAADsAAAACWQBAAAHAAAACW8BAAAEq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ZAAAACV4BAAAHAAAACXEBAAABswAAAIsAAAAJcgEAAAEAAAABAAAAAbQAAACMAAAA9AAAAAlkAQAABwAAAAl0AQAABL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5wAAAAleAQAABwAAAAl2AQAAAcEAAACLAAAACXcBAAABAAAAAQAAAAHCAAAAjAAAAOsAAAAJZAEAAAcAAAAJeQEAAATD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eAAAAAJXgEAAAcAAAAJewEAAAHPAAAAiwAAAAl8AQAAAQAAAAEAAAAB0AAAAIwAAADzAAAACWQBAAAHAAAACX4BAAAE0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nAAAACV4BAAAHAAAACYABAAAB3QAAAIsAAAAJgQEAAAEAAAABAAAAAd4AAACMAAAA8wAAAAlkAQAABwAAAAmDAQAABN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5wAAAAleAQAABwAAAAmFAQAAAesAAACLAAAACYYBAAABAAAAAQAAAAHsAAAAjAAAAP8AAAAJZAEAABEAAAAJiAEAAATt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ecAAAAJXgEAAAcAAAAJigEAAAH5AAAAiwAAAAmLAQAAAQAAAAEAAAAB+gAAAIwAAACCAAAACYwBAAAHAAAACY0BAAAE+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113AAAACY4BAAAHAAAACY8BAAABBwEAAIsAAAAJkAEAAAEAAAABAAAAAQgBAACMAAAAIAAAAAmRAQAABwAAAAmSAQAABAk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mTAQAABwAAAAmUAQAAARUBAACLAAAACZUBAAABAAAAAQAAAAEWAQAAjAAAAAMAAAAJlgEAAAMAAAAJlwEAAAEXAQAAEAAAAAAAAAAJEgAAAAAAAAABIwEAAIsAAAAJmQEAAAAAAAAAAAAAASQBAACMAAAAIQAAAAmRAQAABwAAAAmbAQAABCU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mTAQAABwAAAAmdAQAAATABAACLAAAACZ4BAAAAAAAAAAAAAAExAQAAjAAAAAUAAAAJlgEAAAMAAAAJoAEAAAEyAQAAEAAAAAAAAAAJEgAAAAAAAAAFPwE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AgAAAAExR2xvYmVTb2Z0d2FyZS5BdGxhczQwLkF0bGFzQ29tbW9uLlR5cGUuRGF0YVNvdXJjZQIAAAArR2xvYmVTb2Z0d2FyZS5BdGxhczQwLkF0bGFzQ29tbW9uLlNvcnRPcmRlcgIAAAA5R2xvYmVTb2Z0d2FyZS5BdGxhczQwLkF0bGFzQ29tbW9uLk51bWJlclNlcXVlbmNlQ29uZGl0aW9uA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BXv7//23/////////AAajAQAABlN0cmluZwakAQAABk51bWJlcgmlAQAAAVr+//9r////AgAAAAVZ/v//OUdsb2JlU29mdHdhcmUuQXRsYXM0MC5BdGxhc0NvbW1vbi5OdW1iZXJTZXF1ZW5jZUNvbmRpdGlvbgEAAAAHdmFsdWVfXwAIAgAAAAEAAAAAAAaoAQAAEVRhYmxlLkludmVudFRyYW5zCY4AAAAJCAAAAAr/////CagBAAAKCY4AAAAKCgoJCAAAAAmuAQAACQgAAAABQgEAAD8BAAABUP7//23/////////AAaxAQAABlN0cmluZwayAQAAC0l0ZW0gbnVtYmVyCaUBAAABTP7//2v///8CAAAAAUv+//9Z/v//AQAAAAAACagBAAAJtgAAAAkIAAAACv////8JqAEAAAoJtgAAAAoKCgkIAAAACbwBAAAJCAAAAAFFAQAAPwEAAAFC/v//bf////////8ABr8BAAAERGF0ZQbAAQAADVBoeXNpY2FsIGRhdGUJpQEAAAE+/v//a////wIAAAABPf7//1n+//8BAAAAAAAJqAEAAAnSAAAACQgAAAAK/////wmoAQAACgnSAAAACgoKCQgAAAAJygEAAAkIAAAAAUgBAAA/AQAAATT+//9t/////////wAGzQEAAARFbnVtBs4BAAAMSXNzdWUgc3RhdHVzCaUBAAABMP7//2v///8AAAAAAS/+//9Z/v//AQAAAAAACagBAAAJ4AAAAAkIAAAACv////8JqAEAAAoJ4AAAAAoKCgkIAAAACdgBAAAJCAAAAAFLAQAAPwEAAAEm/v//bf////////8BBtsBAAAEUmVhbAbcAQAACFF1YW50aXR5CaUBAAABIv7//2v///8CAAAAASH+//9Z/v//AQAAAAAACagBAAAJ7gAAAAkIAAAACv////8JqAEAAAoJ7gAAAAoKCgkIAAAACeYBAAAJCAAAAAFOAQAAPwEAAAEY/v//bf////////8ABukBAAAERGF0ZQbqAQAADkZpbmFuY2lhbCBkYXRlCesBAAABFP7//2v///8CAAAAARP+//9Z/v//AQAAAAAABu4BAAARVGFibGUuSW52ZW50VHJhbnMJ/AAAAAkIAAAACv////8J7gEAAAoJ/AAAAAoKCgkIAAAACfQBAAAJCAAAAAFRAQAAPwEAAAEK/v//bf////////8ABvcBAAAGU3RyaW5nBvgBAAAQUGh5c2ljYWwgdm91Y2hlcgn5AQAAAQb+//9r////AgAAAAEF/v//Wf7//wEAAAAAAAb8AQAAEVRhYmxlLkludmVudFRyYW5zCQoBAAAJCAAAAAr/////CfwBAAAKCQoBAAAKCgoJCAAAAAkCAgAACQgAAAABVAEAAD8BAAAB/P3//23/////////AAYFAgAABlN0cmluZwYGAgAAEUZpbmFuY2lhbCB2b3VjaGVyCQcCAAAB+P3//2v///8CAAAAAff9//9Z/v//AQAAAAAABgoCAAARVGFibGUuSW52ZW50VHJhbnMJGAEAAAkIAAAACv////8JCgIAAAoJGAEAAAoKCgkIAAAACRACAAAJCAAAAAVXAQ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GEgIAABFUYWJsZS5JbnZlbnRUcmFucwYTAgAACVRyYW5zVHlwZQkIAAAABhUCAAAFU2FsZXP/////CRICAAAKCRMCAAAKCgoJCAAAAAkZAgAACQgAAAABWgEAAFcBAAAJEgIAAAYcAgAADERhdGVQaHlzaWNhbAkIAAAABh4CAAAYMDEuMDEuMjAwOCAuLiAwNi4yOC4yMDE3/////wkSAgAACgkcAgAACgoKCQgAAAAJIgIAAAkIAAAAAV4BAAASAAAAB18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dz9///D/v//BiUCAAAzVGFibGUuSW52ZW50VHJhbnMuSXRlbUlkflRhYmxlLkludmVudFRhYmxlLkl0ZW1OYW1lCSYCAAABYgEAAHgAAAAHYwEAAAABAAAABAAAAAQ3R2xvYmVTb2Z0d2FyZS5BdGxhczQwLkF0bGFzQ29tbW9uLlR5cGUuRmllbGRPdXRwdXRGaWVsZAIAAAAJPwEAAA0DBGQ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2U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Y/f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df9//8yR2xvYmVTb2Z0d2FyZS5BdGxhczQwLkF0bGFzQ29tbW9uLkNvbHVtbkF0dHJpYnV0ZXMBAAAAB3ZhbHVlX18ACAIAAAAQAAAABioCAAAETm9uZQHV/f//2P3//wHU/f//1/3//wkAAAAJCAAAAAHS/f//2P3//wHR/f//1/3//wsAAAAGMAIAAAEwAc/9///Y/f//Ac79///X/f//BAAAAAYzAgAAB0dlbmVyYWwBzP3//9j9//8By/3//9f9//8CAAAABjYCAAABMQHJ/f//2P3//wHI/f//1/3//wAAAAAGOQIAAAQ5Ljg2Acb9///Y/f//AcX9///X/f//JAAAAAmPAAAAB2c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w/3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+AgAACEZvbnRCb2xkBj8CAAAFRmFsc2UBwP3//8P9//8GQQIAAApGb250SXRhbGljCT8CAAABvf3//8P9//8GRAIAAA1Gb250VW5kZXJsaW5lBkUCAAAFLTQxNDIBuv3//8P9//8GRwIAAAhGb250TmFtZQZIAgAAB0NhbGlicmkBt/3//8P9//8GSgIAAAlGb250Q29sb3IGSwIAAAEwAbT9///D/f//Bk0CAAAIRm9udFNpemUGTgIAAAIxMQGx/f//w/3//wZQAgAACUZvbnRTdHlsZQZRAgAAB1JlZ3VsYXIHaAEAAAABAAAAAAAAAAQ3R2xvYmVTb2Z0d2FyZS5BdGxhczQwLkF0bGFzQ29tbW9uLlR5cGUuRmllbGRPdXRwdXRGaWVsZAIAAAAHa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a79///Y/f//Aa39///X/f//JAAAAAmdAAAAAav9///Y/f//Aar9///X/f//CwAAAAZXAgAAATEBqP3//9j9//8Bp/3//9f9//8EAAAABloCAAAHR2VuZXJhbAGl/f//2P3//wGk/f//1/3//wIAAAAGXQIAAAExAaL9///Y/f//AaH9///X/f//AAAAAAZgAgAAAjEyAZ/9///Y/f//AZ79///X/f//AwAAAAZjAgAAXD1BdGxhc1RhYmxlKCJQUk9EIixEYXRhQXJlYUlkLCJULlNhbGVzVGFibGUiLCIlQ3VzdEFjY291bnQiLCIiLCIiLCIiLCIiLCIiLCIiLCJTYWxlc0lkIiwkQTMpB2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3//8P9//8GZQIAAAhGb250Qm9sZAk/AgAAAZn9///D/f//BmgCAAAKRm9udEl0YWxpYwk/AgAAAZb9///D/f//BmsCAAANRm9udFVuZGVybGluZQZsAgAABS00MTQyAZP9///D/f//Bm4CAAAIRm9udE5hbWUGbwIAAAdDYWxpYnJpAZD9///D/f//BnECAAAJRm9udENvbG9yBnICAAABMAGN/f//w/3//wZ0AgAACEZvbnRTaXplBnUCAAACMTEBiv3//8P9//8GdwIAAAlGb250U3R5bGUGeAIAAAdSZWd1bGFyB28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H/f//2P3//wGG/f//1/3//yQAAAAJqgAAAAGE/f//2P3//wGD/f//1/3//wsAAAAGfgIAAAEyAYH9///Y/f//AYD9///X/f//BAAAAAaBAgAAB0dlbmVyYWwBfv3//9j9//8Bff3//9f9//8CAAAABoQCAAABMQF7/f//2P3//wF6/f//1/3//wAAAAAGhwIAAAU0MS4xNAF4/f//2P3//wF3/f//1/3//wMAAAAGigIAAFc9QXRsYXNUYWJsZSgiUFJPRCIsRGF0YUFyZWFJZCwiVC5DdXN0VGFibGUiLCIlTmFtZSIsIiIsIiIsIiIsIiIsIiIsIiIsIkFjY291bnROdW0iLCRCMykHc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1/f//w/3//wllAgAACT8CAAABcv3//8P9//8JaAIAAAk/AgAAAW/9///D/f//CWsCAAAGkwIAAAUtNDE0MgFs/f//w/3//wluAgAABpYCAAAHQ2FsaWJyaQFp/f//w/3//wlxAgAABpkCAAABMAFm/f//w/3//wl0AgAABpwCAAACMTEBY/3//8P9//8JdwIAAAafAgAAB1JlZ3VsYXIHcgEAAAABAAAABAAAAAQ3R2xvYmVTb2Z0d2FyZS5BdGxhczQwLkF0bGFzQ29tbW9uLlR5cGUuRmllbGRPdXRwdXRGaWVsZAIAAAAJQgEAAA0DB3Q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f/f//2P3//wFe/f//1/3//wYAAAAGowIAAAVUb3RhbAFc/f//2P3//wFb/f//1/3//xAAAAAJKgIAAAFZ/f//2P3//wFY/f//1/3//wkAAAAJCAAAAAFW/f//2P3//wFV/f//1/3//wsAAAAGrAIAAAEzAVP9///Y/f//AVL9///X/f//BAAAAAavAgAAB0dlbmVyYWwBUP3//9j9//8BT/3//9f9//8CAAAABrICAAABMQFN/f//2P3//wFM/f//1/3//wAAAAAGtQIAAAUxNC4xNAd2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r9///D/f//CT4CAAAJPwIAAAFH/f//w/3//wlBAgAACT8CAAABRP3//8P9//8JRAIAAAa+AgAABS00MTQyAUH9///D/f//CUcCAAAGwQIAAAdDYWxpYnJpAT79///D/f//CUoCAAAGxAIAAAEwATv9///D/f//CU0CAAAGxwIAAAIxMQE4/f//w/3//wlQAgAABsoCAAAHUmVndWxhcgd3AQAAAAEAAAAEAAAABDdHbG9iZVNvZnR3YXJlLkF0bGFzNDAuQXRsYXNDb21tb24uVHlwZS5GaWVsZE91dHB1dEZpZWxkAgAAAAkmAgAADQMHeQ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T9///Y/f//ATP9///X/f//CQAAAAkIAAAAATH9///Y/f//ATD9///X/f//CwAAAAbRAgAAATQBLv3//9j9//8BLf3//9f9//8EAAAABtQCAAAHR2VuZXJhbAEr/f//2P3//wEq/f//1/3//wIAAAAG1wIAAAExASj9///Y/f//ASf9///X/f//AAAAAAbaAgAABTM0Ljg2B3s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f3//8P9//8JPgIAAAk/AgAAASL9///D/f//CUECAAAJPwIAAAEf/f//w/3//wlEAgAABuMCAAAFLTQxNDIBHP3//8P9//8JRwIAAAbmAgAAB0NhbGlicmkBGf3//8P9//8JSgIAAAbpAgAAATABFv3//8P9//8JTQIAAAbsAgAAAjExARP9///D/f//CVACAAAG7wIAAAdSZWd1bGFyB3wBAAAAAQAAAAQAAAAEN0dsb2JlU29mdHdhcmUuQXRsYXM0MC5BdGxhc0NvbW1vbi5UeXBlLkZpZWxkT3V0cHV0RmllbGQCAAAACUUBAAANAwd+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/3//9j9//8BDv3//9f9//8QAAAACSoCAAABDP3//9j9//8BC/3//9f9//8JAAAACQgAAAABCf3//9j9//8BCP3//9f9//8LAAAABvkCAAABNQEG/f//2P3//wEF/f//1/3//wQAAAAG/AIAAAhtL2QveXl5eQED/f//2P3//wEC/f//1/3//wIAAAAG/wIAAAExAQD9///Y/f//Af/8///X/f//AAAAAAYCAwAABTE0LjE0B4A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/fz//8P9//8JPgIAAAk/AgAAAfr8///D/f//CUECAAAJPwIAAAH3/P//w/3//wlEAgAABgsDAAAFLTQxNDIB9Pz//8P9//8JRwIAAAYOAwAAB0NhbGlicmkB8fz//8P9//8JSgIAAAYRAwAAATAB7vz//8P9//8JTQIAAAYUAwAAAjExAev8///D/f//CVACAAAGFwMAAAdSZWd1bGFyB4EBAAAAAQAAAAQAAAAEN0dsb2JlU29mdHdhcmUuQXRsYXM0MC5BdGxhc0NvbW1vbi5UeXBlLkZpZWxkT3V0cHV0RmllbGQCAAAACUgBAAANAweD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5/z//9j9//8B5vz//9f9//8QAAAACSoCAAAB5Pz//9j9//8B4/z//9f9//8JAAAACQgAAAAB4fz//9j9//8B4Pz//9f9//8LAAAABiEDAAABNgHe/P//2P3//wHd/P//1/3//wQAAAAGJAMAAAdHZW5lcmFsAdv8///Y/f//Adr8///X/f//AgAAAAYnAwAAATEB2Pz//9j9//8B1/z//9f9//8AAAAABioDAAAFMTIuODYHh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V/P//w/3//wk+AgAACT8CAAAB0vz//8P9//8JQQIAAAk/AgAAAc/8///D/f//CUQCAAAGMwMAAAUtNDE0MgHM/P//w/3//wlHAgAABjYDAAAHQ2FsaWJyaQHJ/P//w/3//wlKAgAABjkDAAABMAHG/P//w/3//wlNAgAABjwDAAACMTEBw/z//8P9//8JUAIAAAY/AwAAB1JlZ3VsYXIHhgEAAAABAAAABAAAAAQ3R2xvYmVTb2Z0d2FyZS5BdGxhczQwLkF0bGFzQ29tbW9uLlR5cGUuRmllbGRPdXRwdXRGaWVsZAIAAAAJSwEAAA0DB4gBAAAAAQAAAAk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//P//2P3//wG+/P//1/3//xAAAAAJKgIAAAG8/P//2P3//wG7/P//1/3//wkAAAAJCAAAAAG5/P//2P3//wG4/P//1/3//wsAAAAGSQMAAAE3Abb8///Y/f//AbX8///X/f//BAAAAAZMAwAAMF8gKiAjLCMjMC4wMF8gO18gKiAtIywjIzAuMDBfIDtfICogIi0iPz9fIDtfIEBfIAGz/P//2P3//wGy/P//1/3//wIAAAAGTwMAAAExAbD8///Y/f//Aa/8///X/f//AAAAAAZSAwAABTEwLjI5Aa38///Y/f//Aaz8///X/f//JAAAAAnvAAAAAar8///Y/f//Aan8///X/f//DAAAAAZYAwAABFRydWUBp/z//9j9//8Bpvz//9f9//8KAAAABlsDAAAFRmFsc2UHi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P//w/3//wk+AgAACT8CAAABofz//8P9//8JQQIAAAk/AgAAAZ78///D/f//CUQCAAAGZAMAAAUtNDE0MgGb/P//w/3//wlHAgAABmcDAAAHQ2FsaWJyaQGY/P//w/3//wlKAgAABmoDAAABMAGV/P//w/3//wlNAgAABm0DAAACMTEBkvz//8P9//8JUAIAAAZwAwAAB1JlZ3VsYXIHiwEAAAABAAAABAAAAAQ3R2xvYmVTb2Z0d2FyZS5BdGxhczQwLkF0bGFzQ29tbW9uLlR5cGUuRmllbGRPdXRwdXRGaWVsZAIAAAAJTgEAAA0DAYwBAABkAQAAB40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O/P//2P3//wGN/P//1/3//wkAAAAJCAAAAAGL/P//2P3//wGK/P//1/3//wsAAAAGdwMAAAE4AYj8///Y/f//AYf8///X/f//BAAAAAZ6AwAACG0vZC95eXl5AYX8///Y/f//AYT8///X/f//AgAAAAZ9AwAAATEBgvz//9j9//8Bgfz//9f9//8AAAAABoADAAACMTUBjgEAABIAAAAHj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//P//w/3//waCAwAACEZvbnRCb2xkCT8CAAABfPz//8P9//8GhQMAAApGb250SXRhbGljCT8CAAABefz//8P9//8GiAMAAA1Gb250VW5kZXJsaW5lBokDAAAFLTQxNDIBdvz//8P9//8GiwMAAAhGb250TmFtZQaMAwAAB0NhbGlicmkBc/z//8P9//8GjgMAAAlGb250Q29sb3IGjwMAAAEwAXD8///D/f//BpEDAAAIRm9udFNpemUGkgMAAAIxMQFt/P//w/3//waUAwAACUZvbnRTdHlsZQaVAwAAB1JlZ3VsYXIHkAEAAAABAAAABAAAAAQ3R2xvYmVTb2Z0d2FyZS5BdGxhczQwLkF0bGFzQ29tbW9uLlR5cGUuRmllbGRPdXRwdXRGaWVsZAIAAAAJUQEAAA0DAZEBAABkAQAAB5I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p/P//2P3//wFo/P//1/3//wkAAAAJCAAAAAFm/P//2P3//wFl/P//1/3//wsAAAAGnAMAAAE5AWP8///Y/f//AWL8///X/f//BAAAAAafAwAAB0dlbmVyYWwBYPz//9j9//8BX/z//9f9//8CAAAABqIDAAABMQFd/P//2P3//wFc/P//1/3//wAAAAAGpQMAAAUxNy40MwGTAQAAEgAAAAeU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r8///D/f//BqcDAAAIRm9udEJvbGQJPwIAAAFX/P//w/3//waqAwAACkZvbnRJdGFsaWMJPwIAAAFU/P//w/3//watAwAADUZvbnRVbmRlcmxpbmUGrgMAAAUtNDE0MgFR/P//w/3//wawAwAACEZvbnROYW1lBrEDAAAHQ2FsaWJyaQFO/P//w/3//wazAwAACUZvbnRDb2xvcga0AwAAATABS/z//8P9//8GtgMAAAhGb250U2l6ZQa3AwAAAjExAUj8///D/f//BrkDAAAJRm9udFN0eWxlBroDAAAHUmVndWxhcgeVAQAAAAEAAAAEAAAABDdHbG9iZVNvZnR3YXJlLkF0bGFzNDAuQXRsYXNDb21tb24uVHlwZS5GaWVsZE91dHB1dEZpZWxkAgAAAAlUAQAADQMBlgEAAGQBAAAHlwEAAAABAAAAA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T8///Y/f//AUP8///X/f//CQAAAAkIAAAAAUH8///Y/f//AUD8///X/f//CwAAAAbBAwAAAjEwB5kBAAAAAQAAAAAAAAAEN0dsb2JlU29mdHdhcmUuQXRsYXM0MC5BdGxhc0NvbW1vbi5UeXBlLkZpZWxkT3V0cHV0RmllbGQCAAAAB5s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+/P//2P3//wE9/P//1/3//yQAAAAJJwEAAAE7/P//2P3//wE6/P//1/3//wsAAAAGxwMAAAIxMQE4/P//2P3//wE3/P//1/3//wQAAAAGygMAAAdHZW5lcmFsATX8///Y/f//ATT8///X/f//AgAAAAbNAwAAATEBMvz//9j9//8BMfz//9f9//8AAAAABtADAAACMTYBL/z//9j9//8BLvz//9f9//8DAAAABtMDAAB2PUF0bGFzQmFsYW5jZSgiUFJPRCIsRGF0YUFyZWFJZCwiVC5MZWRnZXJUcmFucyIsIlN1bXxBbW91bnRNU1R8MCIsIiIsIiIsIiIsIiIsIiIsIiIsIkFjY291bnROdW18Vm91Y2hlciIsIjEyMDAxMCIsJEozKQed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z8///D/f//CacDAAAJPwIAAAEp/P//w/3//wmqAwAACT8CAAABJvz//8P9//8JrQMAAAbcAwAABS00MTQyASP8///D/f//CbADAAAG3wMAAAdDYWxpYnJpASD8///D/f//CbMDAAAG4gMAAAEwAR38///D/f//CbYDAAAG5QMAAAIxMQEa/P//w/3//wm5AwAABugDAAAHUmVndWxhcgeeAQAAAAEAAAAAAAAABDdHbG9iZVNvZnR3YXJlLkF0bGFzNDAuQXRsYXNDb21tb24uVHlwZS5GaWVsZE91dHB1dEZpZWxkAgAAAAegAQAAAAEAAAAC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F/z//9j9//8BFvz//9f9//8kAAAACTQBAAABFPz//9j9//8BE/z//9f9//8LAAAABu4DAAACMTIBpQEAAA4AAACxAAAABu8DAAALSW52ZW50VHJhbnMG8AMAABZJbnZlbnRvcnkgdHJhbnNhY3Rpb25zCQgAAAAJCAAAAAkIAAAAAQ78///g////AAAAAAnzAwAACfQDAAABC/z//93///+hPcBnfE3PSIwg0mPacUXZCQgAAAAJCAAAAAn3AwAACagBAAAKCgoKCgEAAAABB/z//9n///8AAAAAAQb8///Y////AAAAAAAJ+wMAAASu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8AAAAJXgEAAAMAAAAJ/QMAAAS8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8AAAAJXgEAAAMAAAAJ/wMAAATK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8AAAAJXgEAAAMAAAAJAQQAAATY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8AAAAJXgEAAAMAAAAJAwQAAATm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8AAAAJXgEAAAMAAAAJBQQAAAHrAQAADgAAAP////8GBgQAAAtJbnZlbnRUcmFucwYHBAAAFkludmVudG9yeSB0cmFuc2FjdGlvbnMJCAAAAAkIAAAACQgAAAAB9/v//+D///8AAAAACQoEAAAJCwQAAAH0+///3f///1xnoX0uEw1BkNq2tBvWuLkJCAAAAAkIAAAACQ4EAAAJ7gEAAAoKCgoKAQAAAAHw+///2f///wAAAAAB7/v//9j///8AAAAAAAkSBAAABPQ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AAAAAmOAQAAAwAAAAkUBAAAAfkBAAAOAAAA/////wYVBAAAC0ludmVudFRyYW5zBhYEAAAWSW52ZW50b3J5IHRyYW5zYWN0aW9ucwkIAAAACQgAAAAJCAAAAAHo+///4P///wAAAAAJGQQAAAkaBAAAAeX7///d////cW0af6/mIUGf+kLRWRJw4AkIAAAACQgAAAAJHQQAAAn8AQAACgoKCgoBAAAAAeH7///Z////AAAAAAHg+///2P///wAAAAAACSEEAAAEAg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ZMBAAADAAAACSMEAAABBwIAAA4AAAD/////BiQEAAALSW52ZW50VHJhbnMGJQQAABZJbnZlbnRvcnkgdHJhbnNhY3Rpb25zCQgAAAAJCAAAAAkIAAAAAdn7///g////AAAAAAkoBAAACSkEAAAB1vv//93////YDV1ldvarSIgvrQ4EBcgkCQgAAAAJCAAAAAksBAAACQoCAAAKCgoKCgEAAAAB0vv//9n///8AAAAAAdH7///Y////AAAAAAAJMAQAAAQQ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EgAAAAMAAAAJMgQAAAQZ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wAAAAJMwQAAAMAAAAJNAQAAAQi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sAAAAJMwQAAAMAAAAJNgQAAAEmAgAAPwEAAAHJ+///bf////////8ABjgEAAAGU3RyaW5nBjkEAAAJSXRlbSBuYW1lCTEAAAABxfv//2v///8CAAAAAcT7//9Z/v//AQAAAAAACTAAAAAJxAAAAAkIAAAACv////8JMAAAAAoJxAAAAAZCBAAABkl0ZW1JZAZDBAAAC0ludmVudFRyYW5zCgkIAAAACUUEAAAJCAAAAAHzAwAAIQAAAAoAAAAJRwQAABEAAAAJSAQAAAH0AwAAIgAAAAgAAAAJXgEAABEAAAAJSgQAAAT3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RwQAAAAAAAAB+wMAACkAAAAAAAAACUwEAAAAAAAAB/0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/v//8P9//8GTgQAAAhIZWxwVGV4dAZPBAAANU9yZGVyIG51bWJlciwgcHJvamVjdCBudW1iZXIsIHByb2R1Y3Rpb24gbnVtYmVyLCBldGMuAbD7///D/f//BlEEAAAFTGFiZWwJpAEAAAGt+///w/3//wZUBAAABFR5cGUJowEAAAf/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7///D/f//CU4EAAAGWAQAAA5JZGVudGlmeSBpdGVtLgGn+///w/3//wlRBAAACbIBAAABpPv//8P9//8JVAQAAAmxAQAABwE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v//8P9//8JTgQAAAZhBAAAHERhdGUgb2YgcGh5c2ljYWwgdHJhbnNhY3Rpb24Bnvv//8P9//8JUQQAAAnAAQAAAZv7///D/f//CVQEAAAJvwEAAAcD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j7///D/f//CU4EAAAGagQAAClTdGF0dXMgZm9yIHF1YW50aXR5IGluIHJlbGF0aW9uIHRvIGlzc3VlcwGV+///w/3//wlRBAAACc4BAAABkvv//8P9//8JVAQAAAnNAQAABwU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v//8P9//8JTgQAAAZzBAAAJFF1YW50aXR5IGF0dGFjaGVkIHRvIHRoZSB0cmFuc2FjdGlvbgGM+///w/3//wlRBAAACdwBAAABifv//8P9//8JVAQAAAnbAQAAAQoEAAAhAAAABwAAAAl6BAAABwAAAAl7BAAAAQsEAAAiAAAAAwAAAAl8BAAAAwAAAAl9BAAAAQ4EAAAEAAAAAQAAAAl6BAAAAwAAAAl/BAAAARIEAAApAAAAAAAAAAmABAAAAAAAAAcU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/7///D/f//BoIEAAAFTGFiZWwJ6gEAAAF8+///w/3//waFBAAABFR5cGUJ6QEAAAEZBAAAIQAAAAkAAAAJhwQAABEAAAAJiAQAAAEaBAAAIgAAAAMAAAAJjgEAAAMAAAAJigQAAAEdBAAABAAAAAEAAAAJhwQAAAMAAAAJjAQAAAEhBAAAKQAAAAAAAAAJjQQAAAAAAAAHI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+///w/3//waPBAAABUxhYmVsCfgBAAABb/v//8P9//8GkgQAAARUeXBlCfcBAAABKAQAACEAAAAIAAAACZQEAAARAAAACZUEAAABKQQAACIAAAACAAAACRIAAAADAAAACZcEAAABLAQAAAQAAAABAAAACZQEAAADAAAACZkEAAABMAQAACkAAAAAAAAACZoEAAAAAAAABzI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fv//8P9//8GnAQAAAVMYWJlbAkGAgAAAWL7///D/f//Bp8EAAAEVHlwZQkFAgAAATMEAAASAAAABzQ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/v//8P9//8GogQAAARUeXBlBqMEAAAERW51bQFc+///w/3//walBAAABUxhYmVsBqYEAAAJUmVmZXJlbmNlBzY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v//8P9//8JogQAAAm/AQAAAVb7///D/f//CaUEAAAJwAEAAAFT+///w/3//wauBAAACFJlZmVyc1RvBq8EAAALPURhdGVQZXJpb2QERQ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GAAAACV4BAAADAAAACbEEAAABRwQAABIAAAAHSAQ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Tvv//8P+//8GswQAABhUYWJsZS5JbnZlbnRUcmFucy5JdGVtSWQJQgEAAAFL+///w/7//wa2BAAAH1RhYmxlLkludmVudFRyYW5zLkludmVudFRyYW5zSWQJtwQAAAFI+///w/7//wa5BAAAG1RhYmxlLkludmVudFRyYW5zLlRyYW5zVHlwZQm6BAAAAUX7///D/v//BrwEAAAcVGFibGUuSW52ZW50VHJhbnMuVHJhbnNSZWZJZAk/AQAAAUL7///D/v//Br8EAAAeVGFibGUuSW52ZW50VHJhbnMuRGF0ZVBoeXNpY2FsCUUBAAABP/v//8P+//8GwgQAAB9UYWJsZS5JbnZlbnRUcmFucy5EYXRlRmluYW5jaWFsCcMEAAABPPv//8P+//8GxQQAAB9UYWJsZS5JbnZlbnRUcmFucy5TdGF0dXNSZWNlaXB0CcYEAAABOfv//8P+//8GyAQAAB1UYWJsZS5JbnZlbnRUcmFucy5TdGF0dXNJc3N1ZQlIAQAAATb7///D/v//BssEAAAVVGFibGUuSW52ZW50VHJhbnMuUXR5CUsBAAABM/v//8P+//8GzgQAACJUYWJsZS5JbnZlbnRUcmFucy5Db3N0QW1vdW50UG9zdGVkCc8EAAAHSgQ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TD7//+r/v//BtEEAAAfVGFibGUuSW52ZW50VHJhbnMuRGF0ZUZpbmFuY2lhbAnSBAAAAS37//+r/v//BtQEAAAdVGFibGUuSW52ZW50VHJhbnMuU3RhdHVzSXNzdWUJ1QQAAAEq+///q/7//wbXBAAAGFRhYmxlLkludmVudFRyYW5zLkl0ZW1JZAnYBAAAASf7//+r/v//BtoEAAAfVGFibGUuSW52ZW50VHJhbnMuSW52ZW50VHJhbnNJZAnbBAAAAST7//+r/v//Bt0EAAAcVGFibGUuSW52ZW50VHJhbnMuVHJhbnNSZWZJZAneBAAAASH7//+r/v//BuAEAAAeVGFibGUuSW52ZW50VHJhbnMuRGF0ZVBoeXNpY2FsCeEEAAABHvv//6v+//8G4wQAAB9UYWJsZS5JbnZlbnRUcmFucy5TdGF0dXNSZWNlaXB0CeQEAAABG/v//6v+//8G5gQAABtUYWJsZS5JbnZlbnRUcmFucy5UcmFuc1R5cGUJ5wQAAAFMBAAAeAAAAAF6BAAAEgAAAAd7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Y+///w/7//wbpBAAAHFRhYmxlLkludmVudFRyYW5zLlRyYW5zUmVmSWQJPwEAAAEV+///w/7//wbsBAAAGFRhYmxlLkludmVudFRyYW5zLkl0ZW1JZAlCAQAAARL7///D/v//Bu8EAAAeVGFibGUuSW52ZW50VHJhbnMuRGF0ZVBoeXNpY2FsCUUBAAABD/v//8P+//8G8gQAAB1UYWJsZS5JbnZlbnRUcmFucy5TdGF0dXNJc3N1ZQlIAQAAAQz7///D/v//BvUEAAAVVGFibGUuSW52ZW50VHJhbnMuUXR5CUsBAAABCfv//8P+//8G+AQAACRUYWJsZS5JbnZlbnRUcmFucy5Db3N0QW1vdW50UGh5c2ljYWwJ+QQAAAEG+///w/7//wb7BAAAH1RhYmxlLkludmVudFRyYW5zLkRhdGVGaW5hbmNpYWwJTgEAAAF8BAAAEgAAAAd9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A/v//6v+//8G/gQAAB9UYWJsZS5JbnZlbnRUcmFucy5EYXRlRmluYW5jaWFsCf8EAAABAPv//6v+//8GAQUAABtUYWJsZS5JbnZlbnRUcmFucy5UcmFuc1R5cGUJVwEAAAH9+v//q/7//wYEBQAAHlRhYmxlLkludmVudFRyYW5zLkRhdGVQaHlzaWNhbAlaAQAAB38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fr6///U////CTAAAAAJMQAAAAGABAAAeAAAAAGHBAAAEgAAAAeI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3+v//w/7//wYKBQAAHFRhYmxlLkludmVudFRyYW5zLlRyYW5zUmVmSWQJPwEAAAH0+v//w/7//wYNBQAAGFRhYmxlLkludmVudFRyYW5zLkl0ZW1JZAlCAQAAAfH6///D/v//BhAFAAAeVGFibGUuSW52ZW50VHJhbnMuRGF0ZVBoeXNpY2FsCUUBAAAB7vr//8P+//8GEwUAAB1UYWJsZS5JbnZlbnRUcmFucy5TdGF0dXNJc3N1ZQlIAQAAAev6///D/v//BhYFAAAVVGFibGUuSW52ZW50VHJhbnMuUXR5CUsBAAAB6Pr//8P+//8GGQUAAB9UYWJsZS5JbnZlbnRUcmFucy5EYXRlRmluYW5jaWFsCU4BAAAB5fr//8P+//8GHAUAACFUYWJsZS5JbnZlbnRUcmFucy5Wb3VjaGVyUGh5c2ljYWwJUQEAAAeK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4vr//6v+//8GHwUAAB9UYWJsZS5JbnZlbnRUcmFucy5EYXRlRmluYW5jaWFsCf8EAAAB3/r//6v+//8GIgUAABtUYWJsZS5JbnZlbnRUcmFucy5UcmFuc1R5cGUJVwEAAAHc+v//q/7//wYlBQAAHlRhYmxlLkludmVudFRyYW5zLkRhdGVQaHlzaWNhbAlaAQAAB4w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dn6///U////CTAAAAAJMQAAAAGNBAAAeAAAAAGUBAAAEgAAAAeVBA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W+v//w/7//wYrBQAAHFRhYmxlLkludmVudFRyYW5zLlRyYW5zUmVmSWQJPwEAAAHT+v//w/7//wYuBQAAGFRhYmxlLkludmVudFRyYW5zLkl0ZW1JZAlCAQAAAdD6///D/v//BjEFAAAeVGFibGUuSW52ZW50VHJhbnMuRGF0ZVBoeXNpY2FsCUUBAAABzfr//8P+//8GNAUAAB1UYWJsZS5JbnZlbnRUcmFucy5TdGF0dXNJc3N1ZQlIAQAAAcr6///D/v//BjcFAAAVVGFibGUuSW52ZW50VHJhbnMuUXR5CUsBAAABx/r//8P+//8GOgUAAB9UYWJsZS5JbnZlbnRUcmFucy5EYXRlRmluYW5jaWFsCU4BAAABxPr//8P+//8GPQUAACFUYWJsZS5JbnZlbnRUcmFucy5Wb3VjaGVyUGh5c2ljYWwJUQEAAAHB+v//w/7//wZABQAAGVRhYmxlLkludmVudFRyYW5zLlZvdWNoZXIJVAEAAAeXBA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vvr//6v+//8GQwUAABtUYWJsZS5JbnZlbnRUcmFucy5UcmFuc1R5cGUJVwEAAAG7+v//q/7//wZGBQAAHlRhYmxlLkludmVudFRyYW5zLkRhdGVQaHlzaWNhbAlaAQAAB5k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bj6///U////CTAAAAAJMQAAAAGaBAAAeAAAAAex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X6///D/f//CVEEAAAJOQQAAAGy+v//w/3//wlUBAAACTgEAAABtwQAAD8BAAABr/r//23/////////AAZSBQAABlN0cmluZwZTBQAABkxvdCBJRAmlAQAAAav6//9r////AgAAAAGq+v//Wf7//wEAAAAAAAmoAQAABlgFAAANSW52ZW50VHJhbnNJZAkIAAAACv////8JqAEAAAoJWAUAAAoKCgkIAAAACV0FAAAJCAAAAAG6BAAAPwEAAAGh+v//bf////////8ABmAFAAAERW51bQZhBQAACVJlZmVyZW5jZQmlAQAAAZ36//9r////AgAAAAGc+v//Wf7//wEAAAAAAAmoAQAABmYFAAAJVHJhbnNUeXBlCQgAAAAK/////wmoAQAACglmBQAACgoKCQgAAAAJawUAAAkIAAAAAcMEAAA/AQAAAZP6//9t/////////wAGbgUAAAREYXRlBm8FAAAORmluYW5jaWFsIGRhdGUJpQEAAAGP+v//a////wIAAAABjvr//1n+//8BAAAAAAAJqAEAAAZ0BQAADURhdGVGaW5hbmNpYWwJCAAAAAr/////CagBAAAKCXQFAAAKCgoJCAAAAAl5BQAACQgAAAABxgQAAD8BAAABhfr//23/////////AAZ8BQAABEVudW0GfQUAAA5SZWNlaXB0IHN0YXR1cwmlAQAAAYH6//9r////AgAAAAGA+v//Wf7//wEAAAAAAAmoAQAABoIFAAANU3RhdHVzUmVjZWlwdAkIAAAACv////8JqAEAAAoJggUAAAoKCgkIAAAACYcFAAAJCAAAAAHPBAAAPwEAAAF3+v//bf////////8ABooFAAAEUmVhbAaLBQAAFUZpbmFuY2lhbCBjb3N0IGFtb3VudAmlAQAAAXP6//9r////AgAAAAFy+v//Wf7//wEAAAAAAAmoAQAABpAFAAAQQ29zdEFtb3VudFBvc3RlZAkIAAAACv////8JqAEAAAoJkAUAAAoKCgkIAAAACZUFAAAJCAAAAAHSBAAAVwEAAAmoAQAABpgFAAANRGF0ZUZpbmFuY2lhbAkIAAAABpoFAAACIiL/////CagBAAAKCZgFAAAKCgoJCAAAAAmeBQAACQgAAAAB1QQAAFcBAAAJqAEAAAahBQAAC1N0YXR1c0lzc3VlCQgAAAAJCAAAAP////8JqAEAAAoJoQUAAAoKCgkIAAAACaYFAAAJCAAAAAHYBAAAVwEAAAmoAQAABqkFAAAGSXRlbUlkCQgAAAAJCAAAAP////8JqAEAAAoJqQUAAAoKCgkIAAAACa4FAAAJCAAAAAHbBAAAVwEAAAmoAQAABrEFAAANSW52ZW50VHJhbnNJZAkIAAAACQgAAAD/////CagBAAAKCbEFAAAKCgoJCAAAAAm2BQAACQgAAAAB3gQAAFcBAAAJqAEAAAa5BQAAClRyYW5zUmVmSWQJCAAAAAkIAAAA/////wmoAQAACgm5BQAACgoKCQgAAAAJvgUAAAkIAAAAAeEEAABXAQAACagBAAAGwQUAAAxEYXRlUGh5c2ljYWwJCAAAAAkIAAAA/////wmoAQAACgnBBQAACgoKCQgAAAAJxgUAAAkIAAAAAeQEAABXAQAACagBAAAGyQUAAA1TdGF0dXNSZWNlaXB0CQgAAAAJCAAAAP////8JqAEAAAoJyQUAAAoKCgkIAAAACc4FAAAJCAAAAAHnBAAAVwEAAAmoAQAACRMCAAAJCAAAAAkVAgAA/////wmoAQAABtUFAAALSW52ZW50VHJhbnMJEwIAAAoKCgkIAAAACdgFAAAJCAAAAAH5BAAAPwEAAAEm+v//bf////////8BBtsFAAAEUmVhbAbcBQAAFFBoeXNpY2FsIGNvc3QgYW1vdW50Cd0FAAABIvr//2v///8CAAAAASH6//9Z/v//AQAAAAAABuAFAAARVGFibGUuSW52ZW50VHJhbnMG4QUAABJDb3N0QW1vdW50UGh5c2ljYWwJCAAAAAr/////CeAFAAAKCeEFAAAKCgoJCAAAAAnmBQAACQgAAAAB/wQAAFcBAAAJEgIAAAmYBQAACQgAAAAG6wUAABwwNi4yOS4yMDE3IC4uIDEyLjMxLjIwOTksICIi/////wkSAgAACgmYBQAACgoKCQgAAAAJ7wUAAAkIAAAABF0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eAQAAAwAAAAnyBQAABG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eAQAAAwAAAAn0BQAABHk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eAQAAAwAAAAn2BQAABIc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eAQAAAwAAAAn4BQAABJ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eAQAAAwAAAAn6BQAABJ4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leAQAAAwAAAAn8BQAABKY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eAQAAAwAAAAn+BQAABK4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eAQAAAwAAAAkABgAABLY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eAQAAAwAAAAkCBgAABL4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eAQAAAwAAAAkEBgAABMY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eAQAAAwAAAAkGBgAABM4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eAQAAAwAAAAkIBgAABNg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leAQAAAwAAAAkKBgAAAd0FAAAOAAAA/////wYLBgAAC0ludmVudFRyYW5zBgwGAAAWSW52ZW50b3J5IHRyYW5zYWN0aW9ucwkIAAAACQgAAAAJCAAAAAHy+f//4P///wAAAAAJDwYAAAkQBgAAAe/5///d////LF52fHX6HUeCEVMi2nUrxAkIAAAACQgAAAAJEwYAAAngBQAACgoKCgoBAAAAAev5///Z////AAAAAAHq+f//2P///wAAAAAACRcGAAAE5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qAAAACV4BAAADAAAACRkGAAAE7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116AAAACTMEAAADAAAACRsGAAAH8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k+f//w/3//wlOBAAABh4GAABSU3VtbWFyeSBudW1iZXIvTG90IElEIGZvciB0cmFuc2FjdGlvbnMgYXR0YWNoZWQgdG8gdGhlIHNhbWUgaW52ZW50b3J5IHRyYW5zYWN0aW9uLgHh+f//w/3//wlRBAAACVMFAAAB3vn//8P9//8JVAQAAAlSBQAAB/Q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2/n//8P9//8JTgQAAAYnBgAAMlNwZWNpZnkgdGhlIG1vZHVsZSB0aGF0IGdlbmVyYXRlZCB0aGUgdHJhbnNhY3Rpb24uAdj5///D/f//CVEEAAAJYQUAAAHV+f//w/3//wlUBAAACWAFAAAH9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+f//w/3//wlOBAAABjAGAAAdRGF0ZSBvZiBmaW5hbmNpYWwgdHJhbnNhY3Rpb24Bz/n//8P9//8JUQQAAAlvBQAAAcz5///D/f//CVQEAAAJbgUAAAf4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n5///D/f//CU4EAAAGOQYAAClTdGF0dXMgb2YgcXVhbnRpdHkgaW4gcmVsYXRpb24gdG8gcmVjZWlwdAHG+f//w/3//wlRBAAACX0FAAABw/n//8P9//8JVAQAAAl8BQAAB/o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Pn//8P9//8JTgQAAAZCBgAANUludmVudG9yeSB2YWx1ZSBmb3IgdGhlIGZpbmFuY2lhbGx5IHVwZGF0ZWQgcXVhbnRpdHkuAb35///D/f//CVEEAAAJiwUAAAG6+f//w/3//wlUBAAACYoFAAAH/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3+f//w/3//wlUBAAABksGAAAERGF0ZQG0+f//w/3//wlRBAAABk4GAAAORmluYW5jaWFsIGRhdGUH/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+f//w/3//wlUBAAABlEGAAAERW51bQGu+f//w/3//wlRBAAABlQGAAAMSXNzdWUgc3RhdHVzBwAG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/n//8P9//8JVAQAAAZXBgAABlN0cmluZwGo+f//w/3//wlRBAAABloGAAALSXRlbSBudW1iZXIHAg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l+f//w/3//wlUBAAABl0GAAAGU3RyaW5nAaL5///D/f//CVEEAAAGYAYAAAZMb3QgSUQHBA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+f//w/3//wlUBAAABmMGAAAGU3RyaW5nAZz5///D/f//CVEEAAAGZgYAAAZOdW1iZXIHBg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Z+f//w/3//wlUBAAABmkGAAAERGF0ZQGW+f//w/3//wlRBAAABmwGAAANUGh5c2ljYWwgZGF0ZQcI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P5///D/f//CVQEAAAGbwYAAARFbnVtAZD5///D/f//CVEEAAAGcgYAAA5SZWNlaXB0IHN0YXR1cwcK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35///D/f//CVQEAAAGdQYAAARFbnVtAYr5///D/f//CVEEAAAGeAYAAAlSZWZlcmVuY2UBDwYAACEAAAAQAAAACXkGAAARAAAACXoGAAABEAYAACIAAAACAAAACV4BAAADAAAACXwGAAABEwYAAAQAAAABAAAACXkGAAADAAAACX4GAAABFwYAACkAAAAAAAAACX8GAAAAAAAABxkG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gPn//8P9//8JUQQAAAncBQAAAX35///D/f//CVQEAAAJ2wUAAAcbB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r5///D/f//CaIEAAAGiAYAAAREYXRlAXf5///D/f//CaUEAAAGiwYAAA5GaW5hbmNpYWwgZGF0ZQF0+f//w/3//waNBgAACFJlZmVyc1RvBo4GAAAMPUV4Y2x1ZGVEYXRlAXkGAAASAAAAB3oG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XH5///D/v//BpAGAAAYVGFibGUuSW52ZW50VHJhbnMuSXRlbUlkCUIBAAABbvn//8P+//8GkwYAABxUYWJsZS5JbnZlbnRUcmFucy5UcmFuc1JlZklkCT8BAAABa/n//8P+//8GlgYAAB5UYWJsZS5JbnZlbnRUcmFucy5EYXRlUGh5c2ljYWwJRQEAAAFo+f//w/7//waZBgAAHVRhYmxlLkludmVudFRyYW5zLlN0YXR1c0lzc3VlCUgBAAABZfn//8P+//8GnAYAABVUYWJsZS5JbnZlbnRUcmFucy5RdHkJSwEAAAFi+f//w/7//wafBgAAJFRhYmxlLkludmVudFRyYW5zLkNvc3RBbW91bnRQaHlzaWNhbAn5BAAAB3wG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f+f//q/7//waiBgAAH1RhYmxlLkludmVudFRyYW5zLkRhdGVGaW5hbmNpYWwJ0gQAAAFc+f//q/7//walBgAAG1RhYmxlLkludmVudFRyYW5zLlRyYW5zVHlwZQnnBAAAB34G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Vn5///U////CTAAAAAJMQAAAAF/BgAAeAAAAAs=
    <Output>
      <OutputObject name="AtlasReport_9"/>
    </Output>
  </Query>
</Atlas>
</file>

<file path=customXml/item2.xml><?xml version="1.0" encoding="utf-8"?>
<Atlas>
  <Report name="AtlasReport_4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AAAAAkDAAAACQQAAAAGBQAAAA1BdGxhc1JlcG9ydF80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R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QAAAAE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BPIG51bWJlcgYqAAAABlN0cmluZwYrAAAAAAYsAAAAJDBmOTg2MTZmLWEzN2YtNDc1Mi1hMDhlLWFjODM3ZTA5ZTc3Zg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ZjhlMWM0ODYtYzk5ZS00YTg1LThiMDQtZmE1MjlkNzdiMTIzBjIAAAAcVGFibGUuSW52ZW50VHJhbnMuVHJhbnNSZWZJZAoKCgoBFQAAABQAAAAJMwAAAAk0AAAACTUAAAAGNgAAADdBdGxhc01hbmFnZWRDb2x1bW5fNmQzZTljOTktMjRlYi00MmIyLThiZTgtNWVmY2Y4YzFiMTU4BjcAAAAOVmVuZG9yIGFjY291bnQJKwAAAAkrAAAABjkAAAAkMmRkODYwZGQtMmEwYy00ZWQ1LWE5ZTYtOWEwNWI5ZjQ1YmNkAcb////T/////////wEAAAABxf///9L///8CAAAAAcT////R////AgAAAAAAAAAAAcP////Q////AAAAAAoBAAAAAAAAAAABAAAAAAY+AAAAJDVlMDUwZTkyLTUyZjItNGYzNi05N2U1LWE2MGNmNGFjYjVlOAkrAAAACgoKCgEWAAAAFAAAAAlAAAAACUEAAAAJQgAAAAZDAAAAN0F0bGFzTWFuYWdlZENvbHVtbl9iZDI4OGQxZC1kOThkLTQ2MzctYTk3Yy1mNzI5YzlmNTgxMWQGRAAAAAtWZW5kb3IgbmFtZQkrAAAACSsAAAAGRgAAACQ4NTdkYTRlMS05NTEwLTQ0NGQtOTM3Mi04YmIwOWQ1OWNjYjgBuf///9P/////////AgAAAAG4////0v///wIAAAABt////9H///8CAAAAAAAAAAABtv///9D///8AAAAACgEAAAAAAAAAAAIAAAAABksAAAAkNDAwYzhmODctN2MyMy00ZjFmLWI3OTUtNTFmYWMzMDBhMDZkCSsAAAAKCgoKARcAAAAUAAAACU0AAAAJTgAAAAlPAAAABlAAAAANSW52ZW50VHJhbnNJZAZRAAAABkxvdCBJRAZSAAAABlN0cmluZwkrAAAABlQAAAAkMDFkMGM1N2ItNjQ4Zi00ZjQ0LWE4OWMtOTJhOWEzZDVjODhlAav////T/////////wMAAAABqv///9L///8AAAAAAan////R////AgAAAAAAAAAAAaj////Q////AAAAAAoBAAAAAAAAAAADAAAAAAZZAAAAJGMwNjA3MWM3LTU5MmUtNDNkNy1iNjZkLTJmYWZmZGExMDJhMQZaAAAAH1RhYmxlLkludmVudFRyYW5zLkludmVudFRyYW5zSWQKCgoKARgAAAAUAAAACVsAAAAJXAAAAAldAAAABl4AAAAGSXRlbUlkBl8AAAALSXRlbSBudW1iZXIGYAAAAAZTdHJpbmcJKwAAAAZiAAAAJDQwMzhlNzYyLTI4ZjgtNDI2ZC1hNzMzLTRmMjA2YmZhMmZlMgGd////0/////////8EAAAAAZz////S////AAAAAAGb////0f///wIAAAAAAAAAAAGa////0P///wAAAAAKAQAAAAAAAAAABAAAAAAGZwAAACQ0OGM2ODU1ZS1mYTNiLTQxYWQtYjM2Ni0zNDA2YzkyYTVmZWEGaAAAABhUYWJsZS5JbnZlbnRUcmFucy5JdGVtSWQKCgoKARkAAAAUAAAACWkAAAAJagAAAAlrAAAABmwAAAAISXRlbU5hbWUGbQAAAAlJdGVtIG5hbWUGbgAAAAZTdHJpbmcJKwAAAAZwAAAAJGQ4MTE1ZDRkLWE1OTgtNDdkYy1iMTk4LTI1NjUxOWZkMjY4MAGP////0/////////8FAAAAAY7////S////AAAAAAGN////0f///wIAAAAAAAAAAAGM////0P///wAAAAAKAQAAAAAAAAAABQAAAAAGdQAAACQ0NDAzYWMxOS1iNTliLTRjYTItYTgxMS1hMmFkMTRiYzJmZTIGdgAAADNUYWJsZS5JbnZlbnRUcmFucy5JdGVtSWR+VGFibGUuSW52ZW50VGFibGUuSXRlbU5hbWUKCgoKARoAAAAUAAAACXcAAAAJeAAAAAl5AAAABnoAAAA3QXRsYXNNYW5hZ2VkQ29sdW1uXzBlNzc3MDE1LTk5MDQtNDk3Zi1iNzNlLTg5YTUyZTVmNDkzNQZ7AAAACk9yZGVyIGRhdGUJKwAAAAkrAAAABn0AAAAkNGQ1ZGE4OWItNTdjZi00NmVkLWIyMjktN2Q4N2RiZmVmZWZiAYL////T/////////wYAAAABgf///9L///8CAAAAAYD////R////AgAAAAAAAAAAAX/////Q////AAAAAAoBAAAAAAAAAAAGAAAAAAaCAAAAJGNkZGNiZTQ3LTI5YzAtNDBiNC1iMzczLTNkZjBlMmM4OGNlMgkrAAAACgoKCgEbAAAAFAAAAAmEAAAACYUAAAAJhgAAAAaHAAAAA1F0eQaIAAAACFF1YW50aXR5BokAAAAEUmVhbAkrAAAABosAAAAkMjcyMzFhMDItZWJlNy00OGI3LWJiZDctY2I1OTQwZjYzMTYxAXT////T////AQAAAAcAAAABc////9L///8AAAAAAXL////R////AgAAAAAAAAAAAXH////Q////AAAAAAoBAAAAAAAAAAAHAAAAAAaQAAAAJGQ3ZjYxNDI2LWVhZmYtNDNhYS04ZjQxLTg1ZTI4NjRhZGE2ZgaRAAAAFVRhYmxlLkludmVudFRyYW5zLlF0eQoKCgoBHAAAABQAAAAJkgAAAAmTAAAACZQAAAAGlQAAADdBdGxhc01hbmFnZWRDb2x1bW5fNDNiODdiNDMtYWMyYi00ZGE5LTg3MmQtY2I1ZGQzYzFhOTc5BpYAAAAKVW5pdCBwcmljZQkrAAAACSsAAAAGmAAAACRlZmNlOTUyYi1jNGIzLTRlZDEtYTg4MC00MjBjNzM5ODdhMTcBZ////9P/////////CAAAAAFm////0v///wIAAAABZf///9H///8CAAAAAAAAAAABZP///9D///8AAAAACgEAAAAAAAAAAAgAAAAABp0AAAAkOTNmNDAxODYtZmNlOC00NmFjLWFjMmMtNDg4ZDBjYzJhMzE1CSsAAAAKCgoKAR0AAAAUAAAACZ8AAAAJoAAAAAmhAAAABqIAAAA3QXRsYXNNYW5hZ2VkQ29sdW1uXzkxM2JjOGM0LTcwMjctNDdlNC04NjYyLTZlY2FhYjRjYmJmOAajAAAACEN1cnJlbmN5CSsAAAAJKwAAAAalAAAAJGE0MzljODExLTkxMWMtNDdlZS1hNDY0LTgzNzJkNTViYzM3MQFa////0/////////8JAAAAAVn////S////AgAAAAFY////0f///wIAAAAAAAAAAAFX////0P///wAAAAAKAQAAAAAAAAAACQAAAAAGqgAAACQzZDVlNDgyNS03OWIyLTRhNDItOTgzMi1mZDJlOGFiNjJkOWMJKwAAAAoKCgoBHgAAABQAAAAJrAAAAAmtAAAACa4AAAAGrwAAADdBdGxhc01hbmFnZWRDb2x1bW5fODE4Yjk3OWUtMTc5MS00M2ZiLThhOTItYzFlNWU5YjRjZmEwBrAAAAATTmV0IGFtb3VudCBjdXJyZW5jeQkrAAAACSsAAAAGsgAAACQzMWE1NDE5ZS0yM2FmLTQ4YzItODNiNi03YWNiYzE1MzMzMjIBTf///9P/////////CgAAAAFM////0v///wIAAAABS////9H///8CAAAAAAAAAAABSv///9D///8AAAAACgEAAAAAAAAAAAoAAAAABrcAAAAkZDM0ODNjNTQtMmM5ZS00NDEyLTk2NGItOGJhMTQyNmQ2MDNjCSsAAAAKCgoKAR8AAAAUAAAACbkAAAAJugAAAAm7AAAABrwAAAANRGF0ZUZpbmFuY2lhbAa9AAAADkZpbmFuY2lhbCBkYXRlBr4AAAAERGF0ZQkrAAAABsAAAAAkMjFmODQ3MjUtOTA3Ni00NjY4LThmMGYtNWQ3ZmI4OTlmMWJmAT/////T/////////wsAAAABPv///9L///8AAAAAAT3////R////AgAAAAAAAAAAATz////Q////AAAAAAoBAAAAAAAAAAALAAAAAAbFAAAAJDcyMTU4YzJlLTE3YTItNDlhMi1iYWUzLWE1ZjU3ZTc0ODBkNgbGAAAAH1RhYmxlLkludmVudFRyYW5zLkRhdGVGaW5hbmNpYWwKCgoKASAAAAAUAAAACccAAAAJyAAAAAnJAAAABsoAAAAMRGF0ZVBoeXNpY2FsBssAAAANUGh5c2ljYWwgZGF0ZQbMAAAABERhdGUJKwAAAAbOAAAAJGM5M2Q1YzRhLWExOTQtNDY5OC1hMjNmLWIzZjEwNTljYzIyOQEx////0/////////8MAAAAATD////S////AAAAAAEv////0f///wIAAAAAAAAAAAEu////0P///wAAAAAKAQAAAAAAAAAADAAAAAAG0wAAACQ5N2MzMGFlNC03ZGMzLTRhMjctOTllMS1hOGZlOWMwODJiOTAG1AAAAB5UYWJsZS5JbnZlbnRUcmFucy5EYXRlUGh5c2ljYWwKCgoKBSMAAAA4R2xvYmVTb2Z0d2FyZS5BdGxhczQwLkF0bGFzQ29tbW9uQ2xpZW50LlJlcG9ydC5SZWZlcmVuY2UBAAAACl9yZWZlcmVuY2UHCCEAAAAJ1QAAAAckAAAAAAEAAAAEAAAABDxHbG9iZVNvZnR3YXJlLkF0bGFzNDAuQXRsYXNDb21tb25DbGllbnQuRGF0YVNvdXJjZUZpZWxkVmFsdWUhAAAACdYAAAAJ1wAAAAnYAAAACdkAAAAEJ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2gAAAAEAAAABAAAABCY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2QAAAAnbAAAABwAAAAncAAAABCc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ywAAAAndAAAABwAAAAneAAAAATMAAAAlAAAACd8AAAAAAAAAAAAAAAE0AAAAJgAAAMMAAAAJ2wAAAAcAAAAJ4QAAAAE1AAAAJwAAALYAAAAJ3QAAAAcAAAAJ4wAAAAFAAAAAJQAAAAnfAAAAAAAAAAAAAAABQQAAACYAAADCAAAACdsAAAAHAAAACeYAAAABQgAAACcAAAC2AAAACd0AAAAHAAAACegAAAABTQAAACUAAAAJ6QAAAAEAAAABAAAAAU4AAAAmAAAAsgAAAAnqAAAABwAAAAnrAAAAAU8AAAAnAAAArwAAAAnsAAAABwAAAAntAAAAAVsAAAAlAAAACe4AAAABAAAAAQAAAAFcAAAAJgAAANAAAAAJ2wAAAAcAAAAJ8AAAAAFdAAAAJwAAAMsAAAAJ3QAAAAcAAAAJ8gAAAAFpAAAAJQAAAAnzAAAAAQAAAAEAAAABagAAACYAAADAAAAACdsAAAAHAAAACfUAAAABawAAACcAAAC9AAAACd0AAAAHAAAACfcAAAABdwAAACUAAAAJ3wAAAAAAAAAAAAAAAXgAAAAmAAAAwgAAAAnbAAAABwAAAAn6AAAAAXkAAAAnAAAAtgAAAAndAAAABwAAAAn8AAAAAYQAAAAlAAAACf0AAAABAAAAAQAAAAGFAAAAJgAAAM8AAAAJ2wAAAAcAAAAJ/wAAAAGGAAAAJwAAAMsAAAAJ3QAAAAcAAAAJAQEAAAGSAAAAJQAAAAnfAAAAAAAAAAAAAAABkwAAACYAAADCAAAACdsAAAAHAAAACQQBAAABlAAAACcAAAC2AAAACd0AAAAHAAAACQYBAAABnwAAACUAAAAJBwEAAAAAAAAAAAAAAaAAAAAmAAAAmgAAAAkIAQAABwAAAAkJAQAAAaEAAAAnAAAAkwAAAAkKAQAABwAAAAkLAQAAAawAAAAlAAAACQwBAAAAAAAAAAAAAAGtAAAAJgAAALMAAAAJDQEAAAcAAAAJDgEAAAGuAAAAJwAAAKgAAAAJDwEAAAcAAAAJEAEAAAG5AAAAJQAAAAkRAQAAAQAAAAEAAAABugAAACYAAABsAAAACRIBAAAHAAAACRMBAAABuwAAACcAAABpAAAACRQBAAAHAAAACRUBAAABxwAAACUAAAAJFgEAAAEAAAABAAAAAcgAAAAmAAAAbAAAAAkSAQAABwAAAAkYAQAAAckAAAAnAAAAaQAAAAkUAQAABwAAAAkaAQAAD9UAAAABAAAACAEAAAAF1gAAADxHbG9iZVNvZnR3YXJlLkF0bGFzNDAuQXRsYXNDb21tb25DbGllbnQuRGF0YVNvdXJjZUZpZWxkVmFsdWUEAAAAEl9pc0RyaWxsRG93bkZpbHRlcgZfZHNLZXkKX2ZpZWxkbmFtZQtfZmllbGRWYWx1ZQABAQEBIQAAAAAGGwEAABFUYWJsZS5JbnZlbnRUcmFucwYcAQAACkRhdGFBcmVhSWQJBgAAAAHXAAAA1gAAAAAJGwEAAAYfAQAADURhdGVGaW5hbmNpYWwGIAEAABwwNi4yOS4yMDE3IC4uIDEyLjMxLjIwOTksICIiAdgAAADWAAAAAAkbAQAABiIBAAAMRGF0ZVBoeXNpY2FsBiMBAAAcMDYuMjkuMjAxNyAuLiAxMi4zMS4yMDk5LCAiIgHZAAAA1gAAAAAJGwEAAAYlAQAACVRyYW5zVHlwZQYmAQAABVB1cmNoB9oAAAAAAQAAAAQAAAAEN0dsb2JlU29mdHdhcmUuQXRsYXM0MC5BdGxhc0NvbW1vbi5UeXBlLkZpZWxkT3V0cHV0RmllbGQOAAAACScBAAANAwTbAA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fc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2P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DgAAAAXX/v//Mkdsb2JlU29mdHdhcmUuQXRsYXM0MC5BdGxhc0NvbW1vbi5Db2x1bW5BdHRyaWJ1dGVzAQAAAAd2YWx1ZV9fAAgOAAAAEAAAAAYqAQAABE5vbmUB1f7//9j+//8B1P7//9f+//8JAAAACSsAAAAB0v7//9j+//8B0f7//9f+//8LAAAABjABAAABMAHP/v//2P7//wHO/v//1/7//yQAAAAJKQAAAAHM/v//2P7//wHL/v//1/7//wQAAAAGNgEAAAdHZW5lcmFsAcn+///Y/v//Acj+///X/v//AgAAAAY5AQAAATEBxv7//9j+//8Bxf7//9f+//8AAAAABjwBAAAFMTAuODYB3QAAAAwAAAAH3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D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4BAAAIRm9udEJvbGQGPwEAAAVGYWxzZQHA/v//w/7//wZBAQAACkZvbnRJdGFsaWMJPwEAAAG9/v//w/7//wZEAQAADUZvbnRVbmRlcmxpbmUGRQEAAAUtNDE0MgG6/v//w/7//wZHAQAACEZvbnROYW1lBkgBAAAHQ2FsaWJyaQG3/v//w/7//wZKAQAACUZvbnRDb2xvcgZLAQAAATABtP7//8P+//8GTQEAAAhGb250U2l6ZQZOAQAAAjExAbH+///D/v//BlABAAAJRm9udFN0eWxlBlEBAAAHUmVndWxhcgffAAAAAAEAAAAAAAAABDdHbG9iZVNvZnR3YXJlLkF0bGFzNDAuQXRsYXNDb21tb24uVHlwZS5GaWVsZE91dHB1dEZpZWxkDgAAAAfh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v7//9j+//8Brf7//9f+//8kAAAACTcAAAABq/7//9j+//8Bqv7//9f+//8LAAAABlcBAAABMQGo/v//2P7//wGn/v//1/7//wQAAAAGWgEAAAdHZW5lcmFsAaX+///Y/v//AaT+///X/v//AgAAAAZdAQAAATEBov7//9j+//8Bof7//9f+//8AAAAABmABAAAFMTAuODYBn/7//9j+//8Bnv7//9f+//8DAAAABmMBAABdPUF0bGFzVGFibGUoIlBST0QiLERhdGFBcmVhSWQsIlQuUHVyY2hUYWJsZSIsIiVPcmRlckFjY291bnQiLCIiLCIiLCIiLCIiLCIiLCIiLCJQdXJjaElkIiwkQTMpB+M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7//8P+//8GZQEAAAhGb250Qm9sZAk/AQAAAZn+///D/v//BmgBAAAKRm9udEl0YWxpYwk/AQAAAZb+///D/v//BmsBAAANRm9udFVuZGVybGluZQZsAQAABS00MTQyAZP+///D/v//Bm4BAAAIRm9udE5hbWUGbwEAAAdDYWxpYnJpAZD+///D/v//BnEBAAAJRm9udENvbG9yBnIBAAABMAGN/v//w/7//wZ0AQAACEZvbnRTaXplBnUBAAACMTEBiv7//8P+//8GdwEAAAlGb250U3R5bGUGeAEAAAdSZWd1bGFyB+Y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H/v//2P7//wGG/v//1/7//yQAAAAJRAAAAAGE/v//2P7//wGD/v//1/7//wsAAAAGfgEAAAEyAYH+///Y/v//AYD+///X/v//BAAAAAaBAQAAB0dlbmVyYWwBfv7//9j+//8Bff7//9f+//8CAAAABoQBAAABMQF7/v//2P7//wF6/v//1/7//wAAAAAGhwEAAAUzNS4yOQF4/v//2P7//wF3/v//1/7//wMAAAAGigEAAFc9QXRsYXNUYWJsZSgiUFJPRCIsRGF0YUFyZWFJZCwiVC5WZW5kVGFibGUiLCIlTmFtZSIsIiIsIiIsIiIsIiIsIiIsIiIsIkFjY291bnROdW0iLCRCMykH6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1/v//w/7//wllAQAACT8BAAABcv7//8P+//8JaAEAAAk/AQAAAW/+///D/v//CWsBAAAGkwEAAAUtNDE0MgFs/v//w/7//wluAQAABpYBAAAHQ2FsaWJyaQFp/v//w/7//wlxAQAABpkBAAABMAFm/v//w/7//wl0AQAABpwBAAACMTEBY/7//8P+//8JdwEAAAafAQAAB1JlZ3VsYXIH6QAAAAABAAAABAAAAAQ3R2xvYmVTb2Z0d2FyZS5BdGxhczQwLkF0bGFzQ29tbW9uLlR5cGUuRmllbGRPdXRwdXRGaWVsZA4AAAAJoAEAAA0DAeoAAADbAAAAB+s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f/v//2P7//wFe/v//1/7//wkAAAAJKwAAAAFc/v//2P7//wFb/v//1/7//wsAAAAGpgEAAAEzAVn+///Y/v//AVj+///X/v//BAAAAAapAQAAB0dlbmVyYWwBVv7//9j+//8BVf7//9f+//8CAAAABqwBAAABMQFT/v//2P7//wFS/v//1/7//wAAAAAGrwEAAAUxMS4xNAHsAAAADAAAAAft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D+///D/v//BrEBAAAIRm9udEJvbGQJPwEAAAFN/v//w/7//wa0AQAACkZvbnRJdGFsaWMJPwEAAAFK/v//w/7//wa3AQAADUZvbnRVbmRlcmxpbmUGuAEAAAUtNDE0MgFH/v//w/7//wa6AQAACEZvbnROYW1lBrsBAAAHQ2FsaWJyaQFE/v//w/7//wa9AQAACUZvbnRDb2xvcga+AQAAATABQf7//8P+//8GwAEAAAhGb250U2l6ZQbBAQAAAjExAT7+///D/v//BsMBAAAJRm9udFN0eWxlBsQBAAAHUmVndWxhcgfuAAAAAAEAAAAEAAAABDdHbG9iZVNvZnR3YXJlLkF0bGFzNDAuQXRsYXNDb21tb24uVHlwZS5GaWVsZE91dHB1dEZpZWxkDgAAAAnFAQAADQMH8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r+///Y/v//ATn+///X/v//BgAAAAbIAQAABVRvdGFsATf+///Y/v//ATb+///X/v//EAAAAAkqAQAAATT+///Y/v//ATP+///X/v//CQAAAAkrAAAAATH+///Y/v//ATD+///X/v//CwAAAAbRAQAAATQBLv7//9j+//8BLf7//9f+//8EAAAABtQBAAAHR2VuZXJhbAEr/v//2P7//wEq/v//1/7//wIAAAAG1wEAAAExASj+///Y/v//ASf+///X/v//AAAAAAbaAQAABTIyLjU3B/I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f7//8P+//8JPgEAAAk/AQAAASL+///D/v//CUEBAAAJPwEAAAEf/v//w/7//wlEAQAABuMBAAAFLTQxNDIBHP7//8P+//8JRwEAAAbmAQAAB0NhbGlicmkBGf7//8P+//8JSgEAAAbpAQAAATABFv7//8P+//8JTQEAAAbsAQAAAjExARP+///D/v//CVABAAAG7wEAAAdSZWd1bGFyB/MAAAAAAQAAAAQAAAAEN0dsb2JlU29mdHdhcmUuQXRsYXM0MC5BdGxhc0NvbW1vbi5UeXBlLkZpZWxkT3V0cHV0RmllbGQOAAAACfABAAANAwf1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/7//9j+//8BDv7//9f+//8JAAAACSsAAAABDP7//9j+//8BC/7//9f+//8LAAAABvYBAAABNQEJ/v//2P7//wEI/v//1/7//wQAAAAG+QEAAAdHZW5lcmFsAQb+///Y/v//AQX+///X/v//AgAAAAb8AQAAATEBA/7//9j+//8BAv7//9f+//8AAAAABv8BAAAFMzAuODYH9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/v//w/7//wk+AQAACT8BAAAB/f3//8P+//8JQQEAAAk/AQAAAfr9///D/v//CUQBAAAGCAIAAAUtNDE0MgH3/f//w/7//wlHAQAABgsCAAAHQ2FsaWJyaQH0/f//w/7//wlKAQAABg4CAAABMAHx/f//w/7//wlNAQAABhECAAACMTEB7v3//8P+//8JUAEAAAYUAgAAB1JlZ3VsYXIH+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v9///Y/v//Aer9///X/v//JAAAAAl7AAAAAej9///Y/v//Aef9///X/v//CwAAAAYaAgAAATYB5f3//9j+//8B5P3//9f+//8EAAAABh0CAAAHR2VuZXJhbAHi/f//2P7//wHh/f//1/7//wIAAAAGIAIAAAExAd/9///Y/v//Ad79///X/v//AAAAAAYjAgAABTEyLjE0Adz9///Y/v//Adv9///X/v//AwAAAAYmAgAAbT1BdGxhc1RhYmxlKCJQUk9EIixEYXRhQXJlYUlkLCJULlB1cmNoTGluZSIsIiVEZWxpdmVyeURhdGUiLCIiLCIiLCIiLCIiLCIiLCIiLCJJdGVtSWR8SW52ZW50VHJhbnNJZCIsJEUzLCREMykH/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Z/f//w/7//wllAQAACT8BAAAB1v3//8P+//8JaAEAAAk/AQAAAdP9///D/v//CWsBAAAGLwIAAAUtNDE0MgHQ/f//w/7//wluAQAABjICAAAHQ2FsaWJyaQHN/f//w/7//wlxAQAABjUCAAABMAHK/f//w/7//wl0AQAABjgCAAACMTEBx/3//8P+//8JdwEAAAY7AgAAB1JlZ3VsYXIH/QAAAAABAAAABAAAAAQ3R2xvYmVTb2Z0d2FyZS5BdGxhczQwLkF0bGFzQ29tbW9uLlR5cGUuRmllbGRPdXRwdXRGaWVsZA4AAAAJPAIAAA0DB/8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D/f//2P7//wHC/f//1/7//xAAAAAJKgEAAAHA/f//2P7//wG//f//1/7//wkAAAAJKwAAAAG9/f//2P7//wG8/f//1/7//wsAAAAGRQIAAAE3Abr9///Y/v//Abn9///X/v//BAAAAAZIAgAAMF8gKiAjLCMjMC4wMF8gO18gKiAtIywjIzAuMDBfIDtfICogIi0iPz9fIDtfIEBfIAG3/f//2P7//wG2/f//1/7//wIAAAAGSwIAAAExAbT9///Y/v//AbP9///X/v//AAAAAAZOAgAABTEwLjI5BwE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f3//8P+//8JPgEAAAk/AQAAAa79///D/v//CUEBAAAJPwEAAAGr/f//w/7//wlEAQAABlcCAAAFLTQxNDIBqP3//8P+//8JRwEAAAZaAgAAB0NhbGlicmkBpf3//8P+//8JSgEAAAZdAgAAATABov3//8P+//8JTQEAAAZgAgAAAjExAZ/9///D/v//CVABAAAGYwIAAAdSZWd1bGFyBwQ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c/f//2P7//wGb/f//1/7//yQAAAAJlgAAAAGZ/f//2P7//wGY/f//1/7//wsAAAAGaQIAAAE4AZb9///Y/v//AZX9///X/v//BAAAAAZsAgAAMF8gKiAjLCMjMC4wMF8gO18gKiAtIywjIzAuMDBfIDtfICogIi0iPz9fIDtfIEBfIAGT/f//2P7//wGS/f//1/7//wIAAAAGbwIAAAExAZD9///Y/v//AY/9///X/v//AAAAAAZyAgAABTExLjI5AY39///Y/v//AYz9///X/v//AwAAAAZ1AgAAcj1BdGxhc0JhbGFuY2UoIlBST0QiLERhdGFBcmVhSWQsIlQuUHVyY2hMaW5lIiwiU3VtfFB1cmNoUHJpY2V8MCIsIiIsIiIsIiIsIiIsIiIsIiIsIkl0ZW1JZHxJbnZlbnRUcmFuc0lkIiwkRTMsJEQzKQcG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r9///D/v//CWUBAAAJPwEAAAGH/f//w/7//wloAQAACT8BAAABhP3//8P+//8JawEAAAZ+AgAABS00MTQyAYH9///D/v//CW4BAAAGgQIAAAdDYWxpYnJpAX79///D/v//CXEBAAAGhAIAAAEwAXv9///D/v//CXQBAAAGhwIAAAIxMQF4/f//w/7//wl3AQAABooCAAAHUmVndWxhcgcHAQAAAAEAAAAAAAAABDdHbG9iZVNvZnR3YXJlLkF0bGFzNDAuQXRsYXNDb21tb24uVHlwZS5GaWVsZE91dHB1dEZpZWxkDgAAAAEIAQAA2wAAAAcJ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f3//9j+//8BdP3//9f+//8kAAAACaMAAAABcv3//9j+//8Bcf3//9f+//8LAAAABpACAAABOQFv/f//2P7//wFu/f//1/7//wQAAAAGkwIAAAdHZW5lcmFsAWz9///Y/v//AWv9///X/v//AgAAAAaWAgAAATEBaf3//9j+//8BaP3//9f+//8AAAAABpkCAAAFMTAuNDMBZv3//9j+//8BZf3//9f+//8DAAAABpwCAABtPUF0bGFzVGFibGUoIlBST0QiLERhdGFBcmVhSWQsIlQuUHVyY2hMaW5lIiwiJUN1cnJlbmN5Q29kZSIsIiIsIiIsIiIsIiIsIiIsIiIsIkl0ZW1JZHxJbnZlbnRUcmFuc0lkIiwkRTMsJEQzKQEKAQAADAAAAAcL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P9///D/v//Bp4CAAAIRm9udEJvbGQJPwEAAAFg/f//w/7//wahAgAACkZvbnRJdGFsaWMJPwEAAAFd/f//w/7//wakAgAADUZvbnRVbmRlcmxpbmUGpQIAAAUtNDE0MgFa/f//w/7//wanAgAACEZvbnROYW1lBqgCAAAHQ2FsaWJyaQFX/f//w/7//waqAgAACUZvbnRDb2xvcgarAgAAATABVP3//8P+//8GrQIAAAhGb250U2l6ZQauAgAAAjExAVH9///D/v//BrACAAAJRm9udFN0eWxlBrECAAAHUmVndWxhcgcMAQAAAAEAAAAAAAAABDdHbG9iZVNvZnR3YXJlLkF0bGFzNDAuQXRsYXNDb21tb24uVHlwZS5GaWVsZE91dHB1dEZpZWxkDgAAAAENAQAA2wAAAAcO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Tv3//9j+//8BTf3//9f+//8kAAAACbAAAAABS/3//9j+//8BSv3//9f+//8LAAAABrcCAAACMTABSP3//9j+//8BR/3//9f+//8EAAAABroCAAAwXyAqICMsIyMwLjAwXyA7XyAqIC0jLCMjMC4wMF8gO18gKiAiLSI/P18gO18gQF8gAUX9///Y/v//AUT9///X/v//AgAAAAa9AgAAATEBQv3//9j+//8BQf3//9f+//8AAAAABsACAAACMjABP/3//9j+//8BPv3//9f+//8DAAAABsMCAAByPUF0bGFzQmFsYW5jZSgiUFJPRCIsRGF0YUFyZWFJZCwiVC5QdXJjaExpbmUiLCJTdW18TGluZUFtb3VudHwwIiwiIiwiIiwiIiwiIiwiIiwiIiwiSXRlbUlkfEludmVudFRyYW5zSWQiLCRFMywkRDMpAQ8BAAAMAAAABxA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P3//8P+//8GxQIAAAhGb250Qm9sZAk/AQAAATn9///D/v//BsgCAAAKRm9udEl0YWxpYwk/AQAAATb9///D/v//BssCAAANRm9udFVuZGVybGluZQbMAgAABS00MTQyATP9///D/v//Bs4CAAAIRm9udE5hbWUGzwIAAAdDYWxpYnJpATD9///D/v//BtECAAAJRm9udENvbG9yBtICAAABMAEt/f//w/7//wbUAgAACEZvbnRTaXplBtUCAAACMTEBKv3//8P+//8G1wIAAAlGb250U3R5bGUG2AIAAAdSZWd1bGFyBxEBAAAAAQAAAAQAAAAEN0dsb2JlU29mdHdhcmUuQXRsYXM0MC5BdGxhc0NvbW1vbi5UeXBlLkZpZWxkT3V0cHV0RmllbGQOAAAACdkCAAANAwESAQAA2wAAAAcT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Jv3//9j+//8BJf3//9f+//8JAAAACSsAAAABI/3//9j+//8BIv3//9f+//8LAAAABt8CAAACMTEBIP3//9j+//8BH/3//9f+//8EAAAABuICAAAIbS9kL3l5eXkBHf3//9j+//8BHP3//9f+//8CAAAABuUCAAABMQEa/f//2P7//wEZ/f//1/7//wAAAAAG6AIAAAIxNQEUAQAADAAAAAcV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f9///D/v//BuoCAAAIRm9udEJvbGQJPwEAAAEU/f//w/7//wbtAgAACkZvbnRJdGFsaWMJPwEAAAER/f//w/7//wbwAgAADUZvbnRVbmRlcmxpbmUG8QIAAAUtNDE0MgEO/f//w/7//wbzAgAACEZvbnROYW1lBvQCAAAHQ2FsaWJyaQEL/f//w/7//wb2AgAACUZvbnRDb2xvcgb3AgAAATABCP3//8P+//8G+QIAAAhGb250U2l6ZQb6AgAAAjExAQX9///D/v//BvwCAAAJRm9udFN0eWxlBv0CAAAHUmVndWxhcgcWAQAAAAEAAAAEAAAABDdHbG9iZVNvZnR3YXJlLkF0bGFzNDAuQXRsYXNDb21tb24uVHlwZS5GaWVsZE91dHB1dEZpZWxkDgAAAAn+AgAADQMHGA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H9///Y/v//AQD9///X/v//CQAAAAkrAAAAAf78///Y/v//Af38///X/v//CwAAAAYEAwAAAjEyAfv8///Y/v//Afr8///X/v//BAAAAAYHAwAACG0vZC95eXl5Afj8///Y/v//Aff8///X/v//AgAAAAYKAwAAATEB9fz//9j+//8B9Pz//9f+//8AAAAABg0DAAAFMTQuMTQHG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y/P//w/7//wnqAgAACT8BAAAB7/z//8P+//8J7QIAAAk/AQAAAez8///D/v//CfACAAAGFgMAAAUtNDE0MgHp/P//w/7//wnzAgAABhkDAAAHQ2FsaWJyaQHm/P//w/7//wn2AgAABhwDAAABMAHj/P//w/7//wn5AgAABh8DAAACMTEB4Pz//8P+//8J/AIAAAYiAwAAB1JlZ3VsYXIFJwE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3fz//9P/////////AAYkAwAABlN0cmluZwYlAwAABk51bWJlcgkmAwAAAdn8///R////AgAAAAXY/P//OUdsb2JlU29mdHdhcmUuQXRsYXM0MC5BdGxhc0NvbW1vbi5OdW1iZXJTZXF1ZW5jZUNvbmRpdGlvbgEAAAAHdmFsdWVfXwAIDgAAAAEAAAAAAAYpAwAAEVRhYmxlLkludmVudFRyYW5zCSgAAAAJKwAAAAr/////CSkDAAAKCSgAAAAKCgoJKwAAAAkvAwAACSsAAAABoAEAACcBAAABz/z//9P/////////AAYyAwAABlN0cmluZwYzAwAABkxvdCBJRAk0AwAAAcv8///R////AgAAAAHK/P//2Pz//wEAAAAAAAY3AwAAEVRhYmxlLkludmVudFRyYW5zCVAAAAAJKwAAAAr/////CTcDAAAKCVAAAAAKCgoJKwAAAAk9AwAACSsAAAABxQEAACcBAAABwfz//9P/////////AAZAAwAABlN0cmluZwZBAwAAC0l0ZW0gbnVtYmVyCSYDAAABvfz//9H///8CAAAAAbz8///Y/P//AQAAAAAACSkDAAAJXgAAAAkrAAAACv////8JKQMAAAoJXgAAAAoKCgkrAAAACUsDAAAJKwAAAAHwAQAAJwEAAAGz/P//0/////////8ABk4DAAAGU3RyaW5nBk8DAAAJSXRlbSBuYW1lCVADAAABr/z//9H///8CAAAAAa78///Y/P//AQAAAAAABlMDAAAqVGFibGUuSW52ZW50VHJhbnMuSXRlbUlkflRhYmxlLkludmVudFRhYmxlCWwAAAAJKwAAAAr/////CVMDAAAKCWwAAAAGWAMAAAZJdGVtSWQGWQMAAAtJbnZlbnRUcmFucwoJKwAAAAlbAwAACSsAAAABPAIAACcBAAABo/z//9P/////////AAZeAwAABFJlYWwGXwMAAAhRdWFudGl0eQkmAwAAAZ/8///R////AgAAAAGe/P//2Pz//wEAAAAAAAkpAwAACYcAAAAJKwAAAAr/////CSkDAAAKCYcAAAAKCgoJKwAAAAlpAwAACSsAAAAB2QIAACcBAAABlfz//9P/////////AAZsAwAABERhdGUGbQMAAA5GaW5hbmNpYWwgZGF0ZQluAwAAAZH8///R////AgAAAAGQ/P//2Pz//wEAAAAAAAZxAwAAEVRhYmxlLkludmVudFRyYW5zCbwAAAAJKwAAAAr/////CXEDAAAKCbwAAAAKCgoJKwAAAAl3AwAACSsAAAAB/gIAACcBAAABh/z//9P/////////AAZ6AwAABERhdGUGewMAAA1QaHlzaWNhbCBkYXRlCW4DAAABg/z//9H///8CAAAAAYL8///Y/P//AQAAAAAACXEDAAAJygAAAAkrAAAACv////8JcQMAAAoJygAAAAoKCgkrAAAACYUDAAAJKwAAAAUmAw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ocDAAALSW52ZW50VHJhbnMGiAMAABZJbnZlbnRvcnkgdHJhbnNhY3Rpb25zCSsAAAAJKwAAAAkrAAAABXb8//8wR2xvYmVTb2Z0d2FyZS5BdGxhczQwLkF0bGFzQ29tbW9uLkRhdGFTb3VyY2VUeXBlAQAAAAd2YWx1ZV9fAAgOAAAAAAAAAAmLAwAACYwDAAAEc/z//wtTeXN0ZW0uR3VpZAsAAAACX2ECX2ICX2MCX2QCX2UCX2YCX2cCX2gCX2kCX2oCX2sAAAAAAAAAAAAAAAgHBwICAgICAgIC1e5C6HVNl0m1yIfF33y1uwkrAAAACSsAAAAJjwMAAAkpAwAACgoKCgoBAAAABW/8//80R2xvYmVTb2Z0d2FyZS5BdGxhczQwLkF0bGFzQ29tbW9uLkRhdGFTb3VyY2VKb2luTW9kZQEAAAAHdmFsdWVfXwAIDgAAAAAAAAAFbvz//zVHbG9iZVNvZnR3YXJlLkF0bGFzNDAuQXRsYXNDb21tb24uRGF0YVNvdXJjZUZldGNoTW9kZQEAAAAHdmFsdWVfXwAIDgAAAAAAAAAACZMDAAABLwMAACcAAABrAAAACd0AAAADAAAACZUDAAABNAMAACYDAAD/////BpYDAAALSW52ZW50VHJhbnMGlwMAABZJbnZlbnRvcnkgdHJhbnNhY3Rpb25zCSsAAAAJKwAAAAkrAAAAAWf8//92/P//AAAAAAmaAwAACZsDAAABZPz//3P8///eNg/kBVToR4eZ/mtvYCBGCSsAAAAJKwAAAAmeAwAACTcDAAAKCgoKCgEAAAABYPz//2/8//8AAAAAAV/8//9u/P//AAAAAAAJogMAAAE9AwAAJwAAAFAAAAAJ7AAAAAMAAAAJpAMAAAFLAwAAJwAAAGsAAAAJ3QAAAAMAAAAJpgMAAAFQAwAAJgMAAP////8GpwMAAAtJbnZlbnRUYWJsZQaoAwAABUl0ZW1zCSsAAAAJKwAAAAkrAAAAAVb8//92/P//AAAAAAmrAwAACawDAAABU/z//3P8//+E8Tv7E4p5Ro+fflmvnmzDCSsAAAAJKwAAAAmvAwAACVMDAAAGsQMAAAtJbnZlbnRUcmFucwayAwAAEVRhYmxlLkludmVudFRyYW5zBrMDAAAYVGFibGUuSW52ZW50VHJhbnMuSXRlbUlkBrQDAAAGSXRlbUlkBrUDAAAGSXRlbUlkAQAAAAFK/P//b/z//wAAAAABSfz//278//8AAAAAAAm4AwAAAVsDAAAnAAAAXAAAAAndAAAAAwAAAAm6AwAAAWkDAAAnAAAAawAAAAndAAAAAwAAAAm8AwAAAW4DAAAmAwAA/////wa9AwAAC0ludmVudFRyYW5zBr4DAAAWSW52ZW50b3J5IHRyYW5zYWN0aW9ucwkrAAAACSsAAAAJKwAAAAFA/P//dvz//wAAAAAJwQMAAAnCAwAAAT38//9z/P///nyq4vDNgE+wNuTql/Ql6QkrAAAACSsAAAAJxQMAAAlxAwAACgoKCgoBAAAAATn8//9v/P//AAAAAAE4/P//bvz//wAAAAAACckDAAABdwMAACcAAAAgAAAACRQBAAADAAAACcsDAAABhQMAACcAAAAgAAAACRQBAAADAAAACc0DAAAEiwM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zgMAABEAAAAJzwMAAASMAw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d0AAAARAAAACdEDAAAEjw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c4DAAAAAAAABJMD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dMDAAAAAAAAB5U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Pz//8P+//8G1QMAAAhIZWxwVGV4dAbWAwAANU9yZGVyIG51bWJlciwgcHJvamVjdCBudW1iZXIsIHByb2R1Y3Rpb24gbnVtYmVyLCBldGMuASn8///D/v//BtgDAAAFTGFiZWwJJQMAAAEm/P//w/7//wbbAwAABFR5cGUJJAMAAAGaAwAAiwMAAAQAAAAJ3QMAAAcAAAAJ3gMAAAGbAwAAjAMAAAMAAAAJ3QAAAAMAAAAJ4AMAAASe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ndAwAAAwAAAAniAwAAAaIDAACTAwAAAAAAAAnjAwAAAAAAAAek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z8///D/v//BuUDAAAFTGFiZWwJMwMAAAEZ/P//w/7//wboAwAABFR5cGUJMgMAAAe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8///D/v//CdUDAAAG7AMAAA5JZGVudGlmeSBpdGVtLgET/P//w/7//wnYAwAACUEDAAABEPz//8P+//8J2wMAAAlAAwAAAasDAACLAwAAAQAAAAndAAAAAwAAAAn0AwAABKw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FAEAAAAAAAABrwMAAI8DAAAAAAAACd0AAAAAAAAAAbgDAACTAwAAAAAAAAn3AwAAAAAAAAe6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8///D/v//CdgDAAAJTwMAAAEF/P//w/7//wnbAwAACU4DAAAHv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C/P//w/7//wnVAwAABgAEAAAkUXVhbnRpdHkgYXR0YWNoZWQgdG8gdGhlIHRyYW5zYWN0aW9uAf/7///D/v//CdgDAAAJXwMAAAH8+///w/7//wnbAwAACV4DAAABwQMAAIsDAAAGAAAACQcEAAAHAAAACQgEAAABwgMAAIwDAAADAAAACRQBAAADAAAACQoEAAAExQ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BwQAAAMAAAAJDAQAAAHJAwAAkwMAAAAAAAAJDQQAAAAAAAAHy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y+///w/7//wYPBAAABUxhYmVsCW0DAAAB7/v//8P+//8GEgQAAARUeXBlCWwDAAAHz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+///w/7//wkPBAAACXsDAAAB6fv//8P+//8JEgQAAAl6AwAAAc4DAAAMAAAAB88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Ob7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hsEAAAYVGFibGUuSW52ZW50VHJhbnMuSXRlbUlkCcUBAAAB4/v//+b7//8GHgQAAB9UYWJsZS5JbnZlbnRUcmFucy5JbnZlbnRUcmFuc0lkCR8EAAAB4Pv//+b7//8GIQQAABtUYWJsZS5JbnZlbnRUcmFucy5UcmFuc1R5cGUJIgQAAAHd+///5vv//wYkBAAAHFRhYmxlLkludmVudFRyYW5zLlRyYW5zUmVmSWQJJwEAAAHa+///5vv//wYnBAAAHlRhYmxlLkludmVudFRyYW5zLkRhdGVQaHlzaWNhbAkoBAAAAdf7///m+///BioEAAAfVGFibGUuSW52ZW50VHJhbnMuRGF0ZUZpbmFuY2lhbAkrBAAAAdT7///m+///Bi0EAAAfVGFibGUuSW52ZW50VHJhbnMuU3RhdHVzUmVjZWlwdAkuBAAAAdH7///m+///BjAEAAAdVGFibGUuSW52ZW50VHJhbnMuU3RhdHVzSXNzdWUJMQQAAAHO+///5vv//wYzBAAAFVRhYmxlLkludmVudFRyYW5zLlF0eQk8AgAAAcv7///m+///BjYEAAAiVGFibGUuSW52ZW50VHJhbnMuQ29zdEFtb3VudFBvc3RlZAk3BAAAB9E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I+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jkEAAAfVGFibGUuSW52ZW50VHJhbnMuRGF0ZUZpbmFuY2lhbAk6BAAAAcX7///I+///BjwEAAAdVGFibGUuSW52ZW50VHJhbnMuU3RhdHVzSXNzdWUJPQQAAAHC+///yPv//wY/BAAAGFRhYmxlLkludmVudFRyYW5zLkl0ZW1JZAlABAAAAb/7///I+///BkIEAAAfVGFibGUuSW52ZW50VHJhbnMuSW52ZW50VHJhbnNJZAlDBAAAAbz7///I+///BkUEAAAcVGFibGUuSW52ZW50VHJhbnMuVHJhbnNSZWZJZAlGBAAAAbn7///I+///BkgEAAAeVGFibGUuSW52ZW50VHJhbnMuRGF0ZVBoeXNpY2FsCUkEAAABtvv//8j7//8GSwQAAB9UYWJsZS5JbnZlbnRUcmFucy5TdGF0dXNSZWNlaXB0CUwEAAABs/v//8j7//8GTgQAABtUYWJsZS5JbnZlbnRUcmFucy5UcmFuc1R5cGUJTwQAAATTAw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3QMAAAwAAAAH3gMAAAABAAAAB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sPv//+b7//8GUQQAABxUYWJsZS5JbnZlbnRUcmFucy5UcmFuc1JlZklkCScBAAABrfv//+b7//8GVAQAABhUYWJsZS5JbnZlbnRUcmFucy5JdGVtSWQJxQEAAAGq+///5vv//wZXBAAAFVRhYmxlLkludmVudFRyYW5zLlF0eQk8AgAAAaf7///m+///BloEAAAfVGFibGUuSW52ZW50VHJhbnMuSW52ZW50VHJhbnNJZAmgAQAAB+AD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k+///yPv//wZdBAAAH1RhYmxlLkludmVudFRyYW5zLkRhdGVGaW5hbmNpYWwJOgQAAAGh+///yPv//wZgBAAAHlRhYmxlLkludmVudFRyYW5zLkRhdGVQaHlzaWNhbAlJBAAAAZ77///I+///BmMEAAAbVGFibGUuSW52ZW50VHJhbnMuVHJhbnNUeXBlCU8EAAAH4gM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m/v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4AAAAJUwMAAAlQAwAAAeMDAADTAwAAB/Q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j7///m+///BmkEAAAzVGFibGUuSW52ZW50VHJhbnMuSXRlbUlkflRhYmxlLkludmVudFRhYmxlLkl0ZW1OYW1lCfABAAAB9wMAANMDAAABBwQAAAwAAAAHCAQ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lfv//+b7//8GbAQAABxUYWJsZS5JbnZlbnRUcmFucy5UcmFuc1JlZklkCScBAAABkvv//+b7//8GbwQAAB9UYWJsZS5JbnZlbnRUcmFucy5JbnZlbnRUcmFuc0lkCaABAAABj/v//+b7//8GcgQAABhUYWJsZS5JbnZlbnRUcmFucy5JdGVtSWQJxQEAAAGM+///5vv//wZ1BAAAFVRhYmxlLkludmVudFRyYW5zLlF0eQk8AgAAAYn7///m+///BngEAAAfVGFibGUuSW52ZW50VHJhbnMuRGF0ZUZpbmFuY2lhbAnZAgAAAYb7///m+///BnsEAAAeVGFibGUuSW52ZW50VHJhbnMuRGF0ZVBoeXNpY2FsCf4CAAAHCg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YP7///I+///Bn4EAAAfVGFibGUuSW52ZW50VHJhbnMuRGF0ZUZpbmFuY2lhbAk6BAAAAYD7///I+///BoEEAAAeVGFibGUuSW52ZW50VHJhbnMuRGF0ZVBoeXNpY2FsCUkEAAABffv//8j7//8GhAQAABtUYWJsZS5JbnZlbnRUcmFucy5UcmFuc1R5cGUJTwQAAAcM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6+///m/v//wlTAwAACVADAAABDQQAANMDAAABHwQAACcBAAABd/v//9P/////////AAaKBAAABlN0cmluZwaLBAAABkxvdCBJRAkmAwAAAXP7///R////AgAAAAFy+///2Pz//wEAAAAAAAkpAwAABpAEAAANSW52ZW50VHJhbnNJZAkrAAAACv////8JKQMAAAoJkAQAAAoKCgkrAAAACZUEAAAJKwAAAAEiBAAAJwEAAAFp+///0/////////8ABpgEAAAERW51bQaZBAAACVJlZmVyZW5jZQkmAwAAAWX7///R////AgAAAAFk+///2Pz//wEAAAAAAAkpAwAABp4EAAAJVHJhbnNUeXBlCSsAAAAK/////wkpAwAACgmeBAAACgoKCSsAAAAJowQAAAkrAAAAASgEAAAnAQAAAVv7///T/////////wAGpgQAAAREYXRlBqcEAAANUGh5c2ljYWwgZGF0ZQkmAwAAAVf7///R////AgAAAAFW+///2Pz//wEAAAAAAAkpAwAABqwEAAAMRGF0ZVBoeXNpY2FsCSsAAAAK/////wkpAwAACgmsBAAACgoKCSsAAAAJsQQAAAkrAAAAASsEAAAnAQAAAU37///T/////////wAGtAQAAAREYXRlBrUEAAAORmluYW5jaWFsIGRhdGUJJgMAAAFJ+///0f///wIAAAABSPv//9j8//8BAAAAAAAJKQMAAAa6BAAADURhdGVGaW5hbmNpYWwJKwAAAAr/////CSkDAAAKCboEAAAKCgoJKwAAAAm/BAAACSsAAAABLgQAACcBAAABP/v//9P/////////AAbCBAAABEVudW0GwwQAAA5SZWNlaXB0IHN0YXR1cwkmAwAAATv7///R////AgAAAAE6+///2Pz//wEAAAAAAAkpAwAABsgEAAANU3RhdHVzUmVjZWlwdAkrAAAACv////8JKQMAAAoJyAQAAAoKCgkrAAAACc0EAAAJKwAAAAExBAAAJwEAAAEx+///0/////////8ABtAEAAAERW51bQbRBAAADElzc3VlIHN0YXR1cwkmAwAAAS37///R////AgAAAAEs+///2Pz//wEAAAAAAAkpAwAABtYEAAALU3RhdHVzSXNzdWUJKwAAAAr/////CSkDAAAKCdYEAAAKCgoJKwAAAAnbBAAACSsAAAABNwQAACcBAAABI/v//9P/////////AAbeBAAABFJlYWwG3wQAABVGaW5hbmNpYWwgY29zdCBhbW91bnQJJgMAAAEf+///0f///wIAAAABHvv//9j8//8BAAAAAAAJKQMAAAbkBAAAEENvc3RBbW91bnRQb3N0ZWQJKwAAAAr/////CSkDAAAKCeQEAAAKCgoJKwAAAAnpBAAACSsAAAAFOgQ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SkDAAAJHwEAAAkrAAAACSABAAD/////CSkDAAAKCR8BAAAKCgoJKwAAAAnyBAAACSsAAAABPQQAADoEAAAJKQMAAAb1BAAAC1N0YXR1c0lzc3VlCSsAAAAJKwAAAP////8JKQMAAAoJ9QQAAAoKCgkrAAAACfoEAAAJKwAAAAFABAAAOgQAAAkpAwAABv0EAAAGSXRlbUlkCSsAAAAJKwAAAP////8JKQMAAAoJ/QQAAAoKCgkrAAAACQIFAAAJKwAAAAFDBAAAOgQAAAkpAwAABgUFAAANSW52ZW50VHJhbnNJZAkrAAAACSsAAAD/////CSkDAAAKCQUFAAAKCgoJKwAAAAkKBQAACSsAAAABRgQAADoEAAAJKQMAAAYNBQAAClRyYW5zUmVmSWQJKwAAAAkrAAAA/////wkpAwAACgkNBQAACgoKCSsAAAAJEgUAAAkrAAAAAUkEAAA6BAAACSkDAAAJIgEAAAkrAAAACSMBAAD/////CSkDAAAKCSIBAAAKCgoJKwAAAAkbBQAACSsAAAABTAQAADoEAAAJKQMAAAYeBQAADVN0YXR1c1JlY2VpcHQJKwAAAAkrAAAA/////wkpAwAACgkeBQAACgoKCSsAAAAJIwUAAAkrAAAAAU8EAAA6BAAACSkDAAAJJQEAAAkrAAAACSYBAAD/////CSkDAAAGKgUAAAtJbnZlbnRUcmFucwklAQAACgoKCSsAAAAJLQUAAAkrAAAAAZUEAAAnAAAACQAAAAndAAAAAwAAAAkwBQAAAaMEAAAnAAAACQAAAAndAAAAAwAAAAkyBQAAAbEEAAAnAAAACQAAAAndAAAAAwAAAAk0BQAAAb8EAAAnAAAACQAAAAndAAAAAwAAAAk2BQAAAc0EAAAnAAAACQAAAAndAAAAAwAAAAk4BQAAAdsEAAAnAAAACQAAAAndAAAAAwAAAAk6BQAAAekEAAAnAAAACQAAAAndAAAAAwAAAAk8BQAAAfIEAAAnAAAAbAAAAAndAAAAAwAAAAk+BQAAAfoEAAAnAAAAAgAAAAndAAAAAwAAAAlABQAAAQIFAAAnAAAAAgAAAAndAAAAAwAAAAlCBQAAAQoFAAAnAAAAAgAAAAndAAAAAwAAAAlEBQAAARIFAAAnAAAAAgAAAAndAAAAAwAAAAlGBQAAARsFAAAnAAAAbAAAAAndAAAAAwAAAAlIBQAAASMFAAAnAAAAAgAAAAndAAAAAwAAAAlKBQAAAS0FAAAnAAAAagAAAAndAAAAAwAAAAlMBQAABzA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/r//8P+//8J1QMAAAZPBQAAUlN1bW1hcnkgbnVtYmVyL0xvdCBJRCBmb3IgdHJhbnNhY3Rpb25zIGF0dGFjaGVkIHRvIHRoZSBzYW1lIGludmVudG9yeSB0cmFuc2FjdGlvbi4BsPr//8P+//8J2AMAAAmLBAAAAa36///D/v//CdsDAAAJigQAAAcy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6///D/v//CdUDAAAGWAUAADJTcGVjaWZ5IHRoZSBtb2R1bGUgdGhhdCBnZW5lcmF0ZWQgdGhlIHRyYW5zYWN0aW9uLgGn+v//w/7//wnYAwAACZkEAAABpPr//8P+//8J2wMAAAmYBAAABzQ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r//8P+//8J1QMAAAZhBQAAHERhdGUgb2YgcGh5c2ljYWwgdHJhbnNhY3Rpb24Bnvr//8P+//8J2AMAAAmnBAAAAZv6///D/v//CdsDAAAJpgQAAAc2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j6///D/v//CdUDAAAGagUAAB1EYXRlIG9mIGZpbmFuY2lhbCB0cmFuc2FjdGlvbgGV+v//w/7//wnYAwAACbUEAAABkvr//8P+//8J2wMAAAm0BAAABz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r//8P+//8J1QMAAAZzBQAAKVN0YXR1cyBvZiBxdWFudGl0eSBpbiByZWxhdGlvbiB0byByZWNlaXB0AYz6///D/v//CdgDAAAJwwQAAAGJ+v//w/7//wnbAwAACcIEAAAHO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G+v//w/7//wnVAwAABnwFAAApU3RhdHVzIGZvciBxdWFudGl0eSBpbiByZWxhdGlvbiB0byBpc3N1ZXMBg/r//8P+//8J2AMAAAnRBAAAAYD6///D/v//CdsDAAAJ0AQAAAc8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36///D/v//CdUDAAAGhQUAADVJbnZlbnRvcnkgdmFsdWUgZm9yIHRoZSBmaW5hbmNpYWxseSB1cGRhdGVkIHF1YW50aXR5LgF6+v//w/7//wnYAwAACd8EAAABd/r//8P+//8J2wMAAAneBAAABz4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Pr//8P+//8J2wMAAAlsAwAAAXH6///D/v//CdgDAAAJbQMAAAFu+v//w/7//waTBQAACFJlZmVyc1RvBpQFAAAMPUV4Y2x1ZGVEYXRlB0A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/r//8P+//8J2wMAAAaXBQAABEVudW0BaPr//8P+//8J2AMAAAaaBQAADElzc3VlIHN0YXR1cwdC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X6///D/v//CdsDAAAGnQUAAAZTdHJpbmcBYvr//8P+//8J2AMAAAagBQAAC0l0ZW0gbnVtYmVyB0Q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/r//8P+//8J2wMAAAajBQAABlN0cmluZwFc+v//w/7//wnYAwAABqYFAAAGTG90IElEB0Y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r//8P+//8J2wMAAAapBQAABlN0cmluZwFW+v//w/7//wnYAwAABqwFAAAGTnVtYmVyB0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/r//8P+//8J2wMAAAl6AwAAAVD6///D/v//CdgDAAAJewMAAAFN+v//w/7//wmTBQAABrUFAAAMPUV4Y2x1ZGVEYXRlB0o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r//8P+//8J2wMAAAa4BQAABEVudW0BR/r//8P+//8J2AMAAAa7BQAADlJlY2VpcHQgc3RhdHVzB0w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Pr//8P+//8J2wMAAAa+BQAABEVudW0BQfr//8P+//8J2AMAAAbBBQAACVJlZmVyZW5jZQs=</Report>
</Atlas>
</file>

<file path=customXml/item20.xml><?xml version="1.0" encoding="utf-8"?>
<Atlas>
  <Report name="AtlasReport_9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CQAAAAkDAAAACQQAAAAGBQAAAA1BdGxhc1JlcG9ydF85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l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MAAAAD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NPIG51bWJlcgYqAAAABlN0cmluZwYrAAAAAAYsAAAAJGIwNzA5ZThhLTlkNGUtNDlmNC1hNzVmLWIyOWI4ZjE0MWVhZQ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OTUwOTk2N2UtOTRkNi00NjQwLWExYjQtZGJhZjFlZTk2NWEwBjIAAAAcVGFibGUuSW52ZW50VHJhbnMuVHJhbnNSZWZJZAoKCgoBFQAAABQAAAAJMwAAAAk0AAAACTUAAAAGNgAAADdBdGxhc01hbmFnZWRDb2x1bW5fYTM3OTY5ZGMtOGIyOC00MjEzLWI2MmYtNWMzZjM4NGYzOWY3BjcAAAAQQ3VzdG9tZXIgYWNjb3VudAkrAAAACSsAAAAGOQAAACQwNDNlYTI1Ny00ODAyLTQ3Y2ItOTc3Mi1hNjJmMDg0ZDVmYzQBxv///9P/////////AQAAAAHF////0v///wIAAAABxP///9H///8CAAAAAAAAAAABw////9D///8AAAAACgEAAAAAAAAAAAEAAAAABj4AAAAkOTUyMzIwYjEtZjk1OS00ZTZhLWFlMmMtZTYyYTU2NWJjMjdhCSsAAAAKCgoKARYAAAAUAAAACUAAAAAJQQAAAAlCAAAABkMAAAA3QXRsYXNNYW5hZ2VkQ29sdW1uXzliNTk1N2I1LTYwNTEtNGRmOC04ZWM0LTJhNTU0MzUyNzE1YQZEAAAADUN1c3RvbWVyIG5hbWUJKwAAAAkrAAAABkYAAAAkYjkxNWUwMDgtODE5MS00MzBlLTg0ZDQtY2E4YTNjMGM4YjUxAbn////T/////////wIAAAABuP///9L///8CAAAAAbf////R////AgAAAAAAAAAAAbb////Q////AAAAAAoBAAAAAAAAAAACAAAAAAZLAAAAJGU2NWQ2OTE4LWI3YTQtNDAzYy04YjY1LWYxOGNkNmEyM2JhYwkrAAAACgoKCgEXAAAAFAAAAAlNAAAACU4AAAAJTwAAAAZQAAAABkl0ZW1JZAZRAAAAC0l0ZW0gbnVtYmVyBlIAAAAGU3RyaW5nCSsAAAAGVAAAACQyZjMxMzcyZS04ZjEwLTQwYWEtOWQ2ZS04NDg5ZDYzMjAwM2EBq////9P/////////AwAAAAGq////0v///wAAAAABqf///9H///8CAAAAAAAAAAABqP///9D///8AAAAACgEAAAAAAAAAAAMAAAAABlkAAAAkOTNlNzg2NWMtMTE1MS00N2U5LTk5YTQtZDE3ZjcxNTczNDlmBloAAAAYVGFibGUuSW52ZW50VHJhbnMuSXRlbUlkCgoKCgEYAAAAFAAAAAlbAAAACVwAAAAJXQAAAAZeAAAACEl0ZW1OYW1lBl8AAAAJSXRlbSBuYW1lBmAAAAAGU3RyaW5nCSsAAAAGYgAAACRmOWM0Mzk4YS1lNTM1LTRlYzgtOWE3Yi1iYTM2NjhhYmZmMTMBnf///9P/////////BAAAAAGc////0v///wAAAAABm////9H///8CAAAAAAAAAAABmv///9D///8AAAAACgEAAAAAAAAAAAQAAAAABmcAAAAkMTMzNGQyMGEtZGU5Mi00ZGY0LWEzNTgtMzI3MjNkNjg0YjliBmgAAAAzVGFibGUuSW52ZW50VHJhbnMuSXRlbUlkflRhYmxlLkludmVudFRhYmxlLkl0ZW1OYW1lCgoKCgEZAAAAFAAAAAlpAAAACWoAAAAJawAAAAZsAAAADERhdGVQaHlzaWNhbAZtAAAADVBoeXNpY2FsIGRhdGUGbgAAAAREYXRlCSsAAAAGcAAAACRlZmRjMGUwMC1iNTBlLTRkNGQtYTcxYi1iZGVkYzc1N2QzNmIBj////9P/////////BQAAAAGO////0v///wAAAAABjf///9H///8CAAAAAAAAAAABjP///9D///8AAAAACgEAAAAAAAAAAAUAAAAABnUAAAAkM2UzZjdjM2YtODMxNC00MGExLWE3YWQtMWNlZGNhMmYyOGQwBnYAAAAeVGFibGUuSW52ZW50VHJhbnMuRGF0ZVBoeXNpY2FsCgoKCgEaAAAAFAAAAAl3AAAACXgAAAAJeQAAAAZ6AAAAC1N0YXR1c0lzc3VlBnsAAAAMSXNzdWUgc3RhdHVzBnwAAAAERW51bQkrAAAABn4AAAAkMWI2MDcyY2YtNTczNi00MDcxLWFjMDMtODE5MTZjMDk2ZDBmAYH////T/////////wYAAAABgP///9L///8AAAAAAX/////R////AAAAAAAAAAAAAX7////Q////AAAAAAoBAAAAAAAAAAAGAAAAAAaDAAAAJGIyNmQwZTRkLTk1ZTEtNDQwMy05NDgxLTNkNjc5NzFlODQ3YwaEAAAAHVRhYmxlLkludmVudFRyYW5zLlN0YXR1c0lzc3VlCgoKCgEbAAAAFAAAAAmFAAAACYYAAAAJhwAAAAaIAAAAA1F0eQaJAAAACFF1YW50aXR5BooAAAAEUmVhbAkrAAAABowAAAAkODdiMTkyZGItNjUyNi00YTM5LThlMWEtMzBlNGNkYWYxYzBkAXP////T////AQAAAAcAAAABcv///9L///8AAAAAAXH////R////AgAAAAAAAAAAAXD////Q////AAAAAAoBAAAAAAAAAAAHAAAAAAaRAAAAJGFiYTk2MGQ0LTg1YjItNGQ2Ni05NDFiLTBhODQwMGI3OTdiZgaSAAAAFVRhYmxlLkludmVudFRyYW5zLlF0eQoKCgoBHAAAABQAAAAJkwAAAAmUAAAACZUAAAAGlgAAAA1EYXRlRmluYW5jaWFsBpcAAAAORmluYW5jaWFsIGRhdGUGmAAAAAREYXRlCSsAAAAGmgAAACQ2YjQ4Y2E1OS0yMmRmLTQ5YTEtODRiMS1jYjlmYzFiMTk1YjcBZf///9P/////////CAAAAAFk////0v///wAAAAABY////9H///8CAAAAAAAAAAABYv///9D///8AAAAACgEAAAAAAAAAAAgAAAAABp8AAAAkODMyM2M4OWMtOGJmYS00MmZiLWI1YTYtZjllNjQyYmY3ZjhhBqAAAAAfVGFibGUuSW52ZW50VHJhbnMuRGF0ZUZpbmFuY2lhbAoKCgoBHQAAABQAAAAJoQAAAAmiAAAACaMAAAAGpAAAAA9Wb3VjaGVyUGh5c2ljYWwGpQAAABBQaHlzaWNhbCB2b3VjaGVyBqYAAAAGU3RyaW5nCSsAAAAGqAAAACQ0OGJmN2ZlYS04YzU2LTRhOTQtOTIxMi05OTE5N2RkZmUyMWIBV////9P/////////CQAAAAFW////0v///wAAAAABVf///9H///8CAAAAAAAAAAABVP///9D///8AAAAACgEAAAAAAAAAAAkAAAAABq0AAAAkYTY1MWM1YWQtMzhhMy00Nzk5LWFkY2UtY2VmMjc5NTg5ZDUxBq4AAAAhVGFibGUuSW52ZW50VHJhbnMuVm91Y2hlclBoeXNpY2FsCgoKCgEeAAAAFAAAAAmvAAAACbAAAAAJsQAAAAayAAAAB1ZvdWNoZXIGswAAABFGaW5hbmNpYWwgdm91Y2hlcga0AAAABlN0cmluZwkrAAAABrYAAAAkNmRlZTg5NGItZjE3NS00YTRlLTk3ODMtNDAxOTY3ZjlmNzgxAUn////T/////////woAAAABSP///9L///8AAAAAAUf////R////AgAAAAAAAAAAAUb////Q////AAAAAAoBAAAAAAAAAAAKAAAAAAa7AAAAJGI2YTE3NjBlLTRhODctNDc1Ny05NzU3LTAzNWI3YmViYjlkMAa8AAAAGVRhYmxlLkludmVudFRyYW5zLlZvdWNoZXIKCgoKAR8AAAAUAAAACb0AAAAJvgAAAAm/AAAABsAAAAA3QXRsYXNNYW5hZ2VkQ29sdW1uX2RjY2Y1NWFlLWMzYTUtNGU2MC05Y2RkLTVlNTA1NzI4MWVkMAbBAAAADjEyMDAxMCBiYWxhbmNlCSsAAAAJKwAAAAbDAAAAJDQxMTA0YmExLTMyYTMtNDgwZS1hMGYwLWMzZjg5NDBjOWEzMQE8////0/////////8LAAAAATv////S////AgAAAAE6////0f///wIAAAAAAAAAAAE5////0P///wAAAAAKAQAAAAAAAAAACwAAAAAGyAAAACQzMjgxZGE5My1iODVjLTRlYTQtOGU4Mi1hMzUwYzFhMzRiYWMJKwAAAAoKCgoBIAAAABQAAAAJygAAAAnLAAAACcwAAAAGzQAAADdBdGxhc01hbmFnZWRDb2x1bW5fZjlkYTAzMzYtNmRkMi00MGEyLWExZjUtOWZmMDFmNjdiOGI4Bs4AAAASMTIwMDEwIGZpbiBiYWxhbmNlCSsAAAAJKwAAAAbQAAAAJGE3Y2I0NzQ3LTI0NmUtNDVjNS04ODk3LTEyNjEyNDMyMTMwYwEv////0/////////8MAAAAAS7////S////AgAAAAEt////0f///wIAAAAAAAAAAAEs////0P///wAAAAAKAQAAAAAAAAAADAAAAAAG1QAAACRiYjk0YzA2ZS1hOTZmLTRkOTgtOWViZi1kZjUwZDE3MDMyYmQJKwAAAAoKCgoFIwAAADhHbG9iZVNvZnR3YXJlLkF0bGFzNDAuQXRsYXNDb21tb25DbGllbnQuUmVwb3J0LlJlZmVyZW5jZQEAAAAKX3JlZmVyZW5jZQcIIQAAAAnXAAAAByQAAAAAAQAAAAQAAAAEPEdsb2JlU29mdHdhcmUuQXRsYXM0MC5BdGxhc0NvbW1vbkNsaWVudC5EYXRhU291cmNlRmllbGRWYWx1ZSEAAAAJ2AAAAAnZAAAACdoAAAAKBCU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dsAAAABAAAAAQAAAAQ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fwAAAAJ3AAAAAcAAAAJ3QAAAAQ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ecAAAAJ3gAAAAcAAAAJ3wAAAAEzAAAAJQAAAAngAAAAAAAAAAAAAAABNAAAACYAAADsAAAACdwAAAAHAAAACeIAAAABNQAAACcAAADZAAAACd4AAAAHAAAACeQAAAABQAAAACUAAAAJ4AAAAAAAAAAAAAAAAUEAAAAmAAAA7AAAAAncAAAABwAAAAnnAAAAAUIAAAAnAAAA2QAAAAneAAAABwAAAAnpAAAAAU0AAAAlAAAACeoAAAABAAAAAQAAAAFOAAAAJgAAAPQAAAAJ3AAAAAcAAAAJ7AAAAAFPAAAAJwAAAOcAAAAJ3gAAAAcAAAAJ7gAAAAFbAAAAJQAAAAnvAAAAAQAAAAEAAAABXAAAACYAAADrAAAACdwAAAAHAAAACfEAAAABXQAAACcAAADgAAAACd4AAAAHAAAACfMAAAABaQAAACUAAAAJ9AAAAAEAAAABAAAAAWoAAAAmAAAA8wAAAAncAAAABwAAAAn2AAAAAWsAAAAnAAAA5wAAAAneAAAABwAAAAn4AAAAAXcAAAAlAAAACfkAAAABAAAAAQAAAAF4AAAAJgAAAPMAAAAJ3AAAAAcAAAAJ+wAAAAF5AAAAJwAAAOcAAAAJ3gAAAAcAAAAJ/QAAAAGFAAAAJQAAAAn+AAAAAQAAAAEAAAABhgAAACYAAAD/AAAACdwAAAARAAAACQABAAABhwAAACcAAADnAAAACd4AAAAHAAAACQIBAAABkwAAACUAAAAJAwEAAAEAAAABAAAAAZQAAAAmAAAAggAAAAkEAQAABwAAAAkFAQAAAZUAAAAnAAAAdwAAAAkGAQAABwAAAAkHAQAAAaEAAAAlAAAACQgBAAABAAAAAQAAAAGiAAAAJgAAACAAAAAJCQEAAAcAAAAJCgEAAAGjAAAAJwAAABUAAAAJCwEAAAcAAAAJDAEAAAGvAAAAJQAAAAkNAQAAAQAAAAEAAAABsAAAACYAAAADAAAACQ4BAAADAAAACQ8BAAAEs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MAAAAHVmVyc2lvbghDb21wYXJlcghIYXNoU2l6ZQADAAiSAVN5c3RlbS5Db2xsZWN0aW9ucy5HZW5lcmljLkdlbmVyaWNFcXVhbGl0eUNvbXBhcmVyYDFbW1N5c3RlbS5TdHJpbmcsIG1zY29ybGliLCBWZXJzaW9uPTQuMC4wLjAsIEN1bHR1cmU9bmV1dHJhbCwgUHVibGljS2V5VG9rZW49Yjc3YTVjNTYxOTM0ZTA4OV1dCAAAAAAJDAAAAAAAAAABvQAAACUAAAAJEQEAAAAAAAAAAAAAAb4AAAAmAAAAIQAAAAkJAQAABwAAAAkTAQAAAb8AAAAnAAAAFQAAAAkLAQAABwAAAAkVAQAAAcoAAAAlAAAACRYBAAAAAAAAAAAAAAHLAAAAJgAAAAUAAAAJDgEAAAMAAAAJGAEAAATM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MAAAAAAAAAA/XAAAAAQAAAAgBAAAABdgAAAA8R2xvYmVTb2Z0d2FyZS5BdGxhczQwLkF0bGFzQ29tbW9uQ2xpZW50LkRhdGFTb3VyY2VGaWVsZFZhbHVlBAAAABJfaXNEcmlsbERvd25GaWx0ZXIGX2RzS2V5Cl9maWVsZG5hbWULX2ZpZWxkVmFsdWUAAQEBASEAAAAABhoBAAARVGFibGUuSW52ZW50VHJhbnMGGwEAAApEYXRhQXJlYUlkCQYAAAAB2QAAANgAAAAACRoBAAAGHgEAAAlUcmFuc1R5cGUGHwEAAAVTYWxlcwHaAAAA2AAAAAAJGgEAAAYhAQAADERhdGVQaHlzaWNhbAYiAQAAGDAxLjAxLjIwMDggLi4gMDYuMjguMjAxNwfbAAAAAAEAAAAEAAAABDdHbG9iZVNvZnR3YXJlLkF0bGFzNDAuQXRsYXNDb21tb24uVHlwZS5GaWVsZE91dHB1dEZpZWxkDgAAAAkjAQAADQME3A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3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Nz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2/7//zJHbG9iZVNvZnR3YXJlLkF0bGFzNDAuQXRsYXNDb21tb24uQ29sdW1uQXR0cmlidXRlcwEAAAAHdmFsdWVfXwAIDgAAABAAAAAGJgEAAAROb25lAdn+///c/v//Adj+///b/v//CQAAAAkrAAAAAdb+///c/v//AdX+///b/v//CwAAAAYsAQAAATAB0/7//9z+//8B0v7//9v+//8EAAAABi8BAAAHR2VuZXJhbAHQ/v//3P7//wHP/v//2/7//wIAAAAGMgEAAAExAc3+///c/v//Acz+///b/v//AAAAAAY1AQAABDkuODYByv7//9z+//8Byf7//9v+//8kAAAACSkAAAAB3gAAAAwAAAAH3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H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oBAAAIRm9udEJvbGQGOwEAAAVGYWxzZQHE/v//x/7//wY9AQAACkZvbnRJdGFsaWMJOwEAAAHB/v//x/7//wZAAQAADUZvbnRVbmRlcmxpbmUGQQEAAAUtNDE0MgG+/v//x/7//wZDAQAACEZvbnROYW1lBkQBAAAHQ2FsaWJyaQG7/v//x/7//wZGAQAACUZvbnRDb2xvcgZHAQAAATABuP7//8f+//8GSQEAAAhGb250U2l6ZQZKAQAAAjExAbX+///H/v//BkwBAAAJRm9udFN0eWxlBk0BAAAHUmVndWxhcgfgAAAAAAEAAAAAAAAABDdHbG9iZVNvZnR3YXJlLkF0bGFzNDAuQXRsYXNDb21tb24uVHlwZS5GaWVsZE91dHB1dEZpZWxkDgAAAAfi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sv7//9z+//8Bsf7//9v+//8kAAAACTcAAAABr/7//9z+//8Brv7//9v+//8LAAAABlMBAAABMQGs/v//3P7//wGr/v//2/7//wQAAAAGVgEAAAdHZW5lcmFsAan+///c/v//Aaj+///b/v//AgAAAAZZAQAAATEBpv7//9z+//8Bpf7//9v+//8AAAAABlwBAAACMTIBo/7//9z+//8Bov7//9v+//8DAAAABl8BAABcPUF0bGFzVGFibGUoIlBST0QiLERhdGFBcmVhSWQsIlQuU2FsZXNUYWJsZSIsIiVDdXN0QWNjb3VudCIsIiIsIiIsIiIsIiIsIiIsIiIsIlNhbGVzSWQiLCRBMykH5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g/v//x/7//wZhAQAACEZvbnRCb2xkCTsBAAABnf7//8f+//8GZAEAAApGb250SXRhbGljCTsBAAABmv7//8f+//8GZwEAAA1Gb250VW5kZXJsaW5lBmgBAAAFLTQxNDIBl/7//8f+//8GagEAAAhGb250TmFtZQZrAQAAB0NhbGlicmkBlP7//8f+//8GbQEAAAlGb250Q29sb3IGbgEAAAEwAZH+///H/v//BnABAAAIRm9udFNpemUGcQEAAAIxMQGO/v//x/7//wZzAQAACUZvbnRTdHlsZQZ0AQAAB1JlZ3VsYXIH5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v+///c/v//AYr+///b/v//JAAAAAlEAAAAAYj+///c/v//AYf+///b/v//CwAAAAZ6AQAAATIBhf7//9z+//8BhP7//9v+//8EAAAABn0BAAAHR2VuZXJhbAGC/v//3P7//wGB/v//2/7//wIAAAAGgAEAAAExAX/+///c/v//AX7+///b/v//AAAAAAaDAQAABTQxLjE0AXz+///c/v//AXv+///b/v//AwAAAAaGAQAAVz1BdGxhc1RhYmxlKCJQUk9EIixEYXRhQXJlYUlkLCJULkN1c3RUYWJsZSIsIiVOYW1lIiwiIiwiIiwiIiwiIiwiIiwiIiwiQWNjb3VudE51bSIsJEIzKQf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n+///H/v//CWEBAAAJOwEAAAF2/v//x/7//wlkAQAACTsBAAABc/7//8f+//8JZwEAAAaPAQAABS00MTQyAXD+///H/v//CWoBAAAGkgEAAAdDYWxpYnJpAW3+///H/v//CW0BAAAGlQEAAAEwAWr+///H/v//CXABAAAGmAEAAAIxMQFn/v//x/7//wlzAQAABpsBAAAHUmVndWxhcgfqAAAAAAEAAAAEAAAABDdHbG9iZVNvZnR3YXJlLkF0bGFzNDAuQXRsYXNDb21tb24uVHlwZS5GaWVsZE91dHB1dEZpZWxkDgAAAAmcAQAADQMH7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P+///c/v//AWL+///b/v//BgAAAAafAQAABVRvdGFsAWD+///c/v//AV/+///b/v//EAAAAAkmAQAAAV3+///c/v//AVz+///b/v//CQAAAAkrAAAAAVr+///c/v//AVn+///b/v//CwAAAAaoAQAAATMBV/7//9z+//8BVv7//9v+//8EAAAABqsBAAAHR2VuZXJhbAFU/v//3P7//wFT/v//2/7//wIAAAAGrgEAAAExAVH+///c/v//AVD+///b/v//AAAAAAaxAQAABTE0LjE0B+4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v7//8f+//8JOgEAAAk7AQAAAUv+///H/v//CT0BAAAJOwEAAAFI/v//x/7//wlAAQAABroBAAAFLTQxNDIBRf7//8f+//8JQwEAAAa9AQAAB0NhbGlicmkBQv7//8f+//8JRgEAAAbAAQAAATABP/7//8f+//8JSQEAAAbDAQAAAjExATz+///H/v//CUwBAAAGxgEAAAdSZWd1bGFyB+8AAAAAAQAAAAQAAAAEN0dsb2JlU29mdHdhcmUuQXRsYXM0MC5BdGxhc0NvbW1vbi5UeXBlLkZpZWxkT3V0cHV0RmllbGQOAAAACccBAAANAwfx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OP7//9z+//8BN/7//9v+//8JAAAACSsAAAABNf7//9z+//8BNP7//9v+//8LAAAABs0BAAABNAEy/v//3P7//wEx/v//2/7//wQAAAAG0AEAAAdHZW5lcmFsAS/+///c/v//AS7+///b/v//AgAAAAbTAQAAATEBLP7//9z+//8BK/7//9v+//8AAAAABtYBAAAFMzQuODYH8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p/v//x/7//wk6AQAACTsBAAABJv7//8f+//8JPQEAAAk7AQAAASP+///H/v//CUABAAAG3wEAAAUtNDE0MgEg/v//x/7//wlDAQAABuIBAAAHQ2FsaWJyaQEd/v//x/7//wlGAQAABuUBAAABMAEa/v//x/7//wlJAQAABugBAAACMTEBF/7//8f+//8JTAEAAAbrAQAAB1JlZ3VsYXIH9AAAAAABAAAABAAAAAQ3R2xvYmVTb2Z0d2FyZS5BdGxhczQwLkF0bGFzQ29tbW9uLlR5cGUuRmllbGRPdXRwdXRGaWVsZA4AAAAJ7AEAAA0DB/Y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T/v//3P7//wES/v//2/7//xAAAAAJJgEAAAEQ/v//3P7//wEP/v//2/7//wkAAAAJKwAAAAEN/v//3P7//wEM/v//2/7//wsAAAAG9QEAAAE1AQr+///c/v//AQn+///b/v//BAAAAAb4AQAACG0vZC95eXl5AQf+///c/v//AQb+///b/v//AgAAAAb7AQAAATEBBP7//9z+//8BA/7//9v+//8AAAAABv4BAAAFMTQuMTQH+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B/v//x/7//wk6AQAACTsBAAAB/v3//8f+//8JPQEAAAk7AQAAAfv9///H/v//CUABAAAGBwIAAAUtNDE0MgH4/f//x/7//wlDAQAABgoCAAAHQ2FsaWJyaQH1/f//x/7//wlGAQAABg0CAAABMAHy/f//x/7//wlJAQAABhACAAACMTEB7/3//8f+//8JTAEAAAYTAgAAB1JlZ3VsYXIH+QAAAAABAAAABAAAAAQ3R2xvYmVTb2Z0d2FyZS5BdGxhczQwLkF0bGFzQ29tbW9uLlR5cGUuRmllbGRPdXRwdXRGaWVsZA4AAAAJFAIAAA0DB/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r/f//3P7//wHq/f//2/7//xAAAAAJJgEAAAHo/f//3P7//wHn/f//2/7//wkAAAAJKwAAAAHl/f//3P7//wHk/f//2/7//wsAAAAGHQIAAAE2AeL9///c/v//AeH9///b/v//BAAAAAYgAgAAB0dlbmVyYWwB3/3//9z+//8B3v3//9v+//8CAAAABiMCAAABMQHc/f//3P7//wHb/f//2/7//wAAAAAGJgIAAAUxMi44Ngf9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n9///H/v//CToBAAAJOwEAAAHW/f//x/7//wk9AQAACTsBAAAB0/3//8f+//8JQAEAAAYvAgAABS00MTQyAdD9///H/v//CUMBAAAGMgIAAAdDYWxpYnJpAc39///H/v//CUYBAAAGNQIAAAEwAcr9///H/v//CUkBAAAGOAIAAAIxMQHH/f//x/7//wlMAQAABjsCAAAHUmVndWxhcgf+AAAAAAEAAAAEAAAABDdHbG9iZVNvZnR3YXJlLkF0bGFzNDAuQXRsYXNDb21tb24uVHlwZS5GaWVsZE91dHB1dEZpZWxkDgAAAAk8AgAADQMHAAEAAAABAAAAC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P9///c/v//AcL9///b/v//EAAAAAkmAQAAAcD9///c/v//Ab/9///b/v//CQAAAAkrAAAAAb39///c/v//Abz9///b/v//CwAAAAZFAgAAATcBuv3//9z+//8Buf3//9v+//8EAAAABkgCAAAwXyAqICMsIyMwLjAwXyA7XyAqIC0jLCMjMC4wMF8gO18gKiAiLSI/P18gO18gQF8gAbf9///c/v//Abb9///b/v//AgAAAAZLAgAAATEBtP3//9z+//8Bs/3//9v+//8AAAAABk4CAAAFMTAuMjkBsf3//9z+//8BsP3//9v+//8kAAAACYkAAAABrv3//9z+//8Brf3//9v+//8MAAAABlQCAAAEVHJ1ZQGr/f//3P7//wGq/f//2/7//woAAAAGVwIAAAVGYWxzZQcC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j9///H/v//CToBAAAJOwEAAAGl/f//x/7//wk9AQAACTsBAAABov3//8f+//8JQAEAAAZgAgAABS00MTQyAZ/9///H/v//CUMBAAAGYwIAAAdDYWxpYnJpAZz9///H/v//CUYBAAAGZgIAAAEwAZn9///H/v//CUkBAAAGaQIAAAIxMQGW/f//x/7//wlMAQAABmwCAAAHUmVndWxhcgcDAQAAAAEAAAAEAAAABDdHbG9iZVNvZnR3YXJlLkF0bGFzNDAuQXRsYXNDb21tb24uVHlwZS5GaWVsZE91dHB1dEZpZWxkDgAAAAltAgAADQMBBAEAANwAAAAHBQ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L9///c/v//AZH9///b/v//CQAAAAkrAAAAAY/9///c/v//AY79///b/v//CwAAAAZzAgAAATgBjP3//9z+//8Bi/3//9v+//8EAAAABnYCAAAIbS9kL3l5eXkBif3//9z+//8BiP3//9v+//8CAAAABnkCAAABMQGG/f//3P7//wGF/f//2/7//wAAAAAGfAIAAAIxNQEGAQAADAAAAAcH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P9///H/v//Bn4CAAAIRm9udEJvbGQJOwEAAAGA/f//x/7//waBAgAACkZvbnRJdGFsaWMJOwEAAAF9/f//x/7//waEAgAADUZvbnRVbmRlcmxpbmUGhQIAAAUtNDE0MgF6/f//x/7//waHAgAACEZvbnROYW1lBogCAAAHQ2FsaWJyaQF3/f//x/7//waKAgAACUZvbnRDb2xvcgaLAgAAATABdP3//8f+//8GjQIAAAhGb250U2l6ZQaOAgAAAjExAXH9///H/v//BpACAAAJRm9udFN0eWxlBpECAAAHUmVndWxhcgcIAQAAAAEAAAAEAAAABDdHbG9iZVNvZnR3YXJlLkF0bGFzNDAuQXRsYXNDb21tb24uVHlwZS5GaWVsZE91dHB1dEZpZWxkDgAAAAmSAgAADQMBCQEAANwAAAAHCg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39///c/v//AWz9///b/v//CQAAAAkrAAAAAWr9///c/v//AWn9///b/v//CwAAAAaYAgAAATkBZ/3//9z+//8BZv3//9v+//8EAAAABpsCAAAHR2VuZXJhbAFk/f//3P7//wFj/f//2/7//wIAAAAGngIAAAExAWH9///c/v//AWD9///b/v//AAAAAAahAgAABTE3LjQzAQsBAAAMAAAABw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v3//8f+//8GowIAAAhGb250Qm9sZAk7AQAAAVv9///H/v//BqYCAAAKRm9udEl0YWxpYwk7AQAAAVj9///H/v//BqkCAAANRm9udFVuZGVybGluZQaqAgAABS00MTQyAVX9///H/v//BqwCAAAIRm9udE5hbWUGrQIAAAdDYWxpYnJpAVL9///H/v//Bq8CAAAJRm9udENvbG9yBrACAAABMAFP/f//x/7//wayAgAACEZvbnRTaXplBrMCAAACMTEBTP3//8f+//8GtQIAAAlGb250U3R5bGUGtgIAAAdSZWd1bGFyBw0BAAAAAQAAAAQAAAAEN0dsb2JlU29mdHdhcmUuQXRsYXM0MC5BdGxhc0NvbW1vbi5UeXBlLkZpZWxkT3V0cHV0RmllbGQOAAAACbcCAAANAwEOAQAA3AAAAAcPAQAAAAEAAAAC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SP3//9z+//8BR/3//9v+//8JAAAACSsAAAABRf3//9z+//8BRP3//9v+//8LAAAABr0CAAACMTAHEQEAAAABAAAAAAAAAAQ3R2xvYmVTb2Z0d2FyZS5BdGxhczQwLkF0bGFzQ29tbW9uLlR5cGUuRmllbGRPdXRwdXRGaWVsZA4AAAAHE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L9///c/v//AUH9///b/v//JAAAAAnBAAAAAT/9///c/v//AT79///b/v//CwAAAAbDAgAAAjExATz9///c/v//ATv9///b/v//BAAAAAbGAgAAB0dlbmVyYWwBOf3//9z+//8BOP3//9v+//8CAAAABskCAAABMQE2/f//3P7//wE1/f//2/7//wAAAAAGzAIAAAIxNgEz/f//3P7//wEy/f//2/7//wMAAAAGzwIAAHY9QXRsYXNCYWxhbmNlKCJQUk9EIixEYXRhQXJlYUlkLCJULkxlZGdlclRyYW5zIiwiU3VtfEFtb3VudE1TVHwwIiwiIiwiIiwiIiwiIiwiIiwiIiwiQWNjb3VudE51bXxWb3VjaGVyIiwiMTIwMDEwIiwkSjMpBxU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MP3//8f+//8JowIAAAk7AQAAAS39///H/v//CaYCAAAJOwEAAAEq/f//x/7//wmpAgAABtgCAAAFLTQxNDIBJ/3//8f+//8JrAIAAAbbAgAAB0NhbGlicmkBJP3//8f+//8JrwIAAAbeAgAAATABIf3//8f+//8JsgIAAAbhAgAAAjExAR79///H/v//CbUCAAAG5AIAAAdSZWd1bGFyBxYBAAAAAQAAAAAAAAAEN0dsb2JlU29mdHdhcmUuQXRsYXM0MC5BdGxhc0NvbW1vbi5UeXBlLkZpZWxkT3V0cHV0RmllbGQOAAAABxgBAAAAAQAAAAI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b/f//3P7//wEa/f//2/7//yQAAAAJzgAAAAEY/f//3P7//wEX/f//2/7//wsAAAAG6gIAAAIxMgUj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EV/f//0/////////8ABuwCAAAGU3RyaW5nBu0CAAAGTnVtYmVyCe4CAAABEf3//9H///8CAAAABRD9//85R2xvYmVTb2Z0d2FyZS5BdGxhczQwLkF0bGFzQ29tbW9uLk51bWJlclNlcXVlbmNlQ29uZGl0aW9uAQAAAAd2YWx1ZV9fAAgOAAAAAQAAAAAABvECAAARVGFibGUuSW52ZW50VHJhbnMJKAAAAAkrAAAACv////8J8QIAAAoJKAAAAAoKCgkrAAAACfcCAAAJKwAAAAGcAQAAIwEAAAEH/f//0/////////8ABvoCAAAGU3RyaW5nBvsCAAALSXRlbSBudW1iZXIJ7gIAAAED/f//0f///wIAAAABAv3//xD9//8BAAAAAAAJ8QIAAAlQAAAACSsAAAAK/////wnxAgAACglQAAAACgoKCSsAAAAJBQMAAAkrAAAAAccBAAAjAQAAAfn8///T/////////wAGCAMAAAZTdHJpbmcGCQMAAAlJdGVtIG5hbWUJCgMAAAH1/P//0f///wIAAAAB9Pz//xD9//8BAAAAAAAGDQMAACpUYWJsZS5JbnZlbnRUcmFucy5JdGVtSWR+VGFibGUuSW52ZW50VGFibGUJXgAAAAkrAAAACv////8JDQMAAAoJXgAAAAYSAwAABkl0ZW1JZAYTAwAAC0ludmVudFRyYW5zCgkrAAAACRUDAAAJKwAAAAHsAQAAIwEAAAHp/P//0/////////8ABhgDAAAERGF0ZQYZAwAADVBoeXNpY2FsIGRhdGUJ7gIAAAHl/P//0f///wIAAAAB5Pz//xD9//8BAAAAAAAJ8QIAAAlsAAAACSsAAAAK/////wnxAgAACglsAAAACgoKCSsAAAAJIwMAAAkrAAAAARQCAAAjAQAAAdv8///T/////////wAGJgMAAARFbnVtBicDAAAMSXNzdWUgc3RhdHVzCe4CAAAB1/z//9H///8AAAAAAdb8//8Q/f//AQAAAAAACfECAAAJegAAAAkrAAAACv////8J8QIAAAoJegAAAAoKCgkrAAAACTEDAAAJKwAAAAE8AgAAIwEAAAHN/P//0/////////8BBjQDAAAEUmVhbAY1AwAACFF1YW50aXR5Ce4CAAAByfz//9H///8CAAAAAcj8//8Q/f//AQAAAAAACfECAAAJiAAAAAkrAAAACv////8J8QIAAAoJiAAAAAoKCgkrAAAACT8DAAAJKwAAAAFtAgAAIwEAAAG//P//0/////////8ABkIDAAAERGF0ZQZDAwAADkZpbmFuY2lhbCBkYXRlCUQDAAABu/z//9H///8CAAAAAbr8//8Q/f//AQAAAAAABkcDAAARVGFibGUuSW52ZW50VHJhbnMJlgAAAAkrAAAACv////8JRwMAAAoJlgAAAAoKCgkrAAAACU0DAAAJKwAAAAGSAgAAIwEAAAGx/P//0/////////8ABlADAAAGU3RyaW5nBlEDAAAQUGh5c2ljYWwgdm91Y2hlcglSAwAAAa38///R////AgAAAAGs/P//EP3//wEAAAAAAAZVAwAAEVRhYmxlLkludmVudFRyYW5zCaQAAAAJKwAAAAr/////CVUDAAAKCaQAAAAKCgoJKwAAAAlbAwAACSsAAAABtwIAACMBAAABo/z//9P/////////AAZeAwAABlN0cmluZwZfAwAAEUZpbmFuY2lhbCB2b3VjaGVyCWADAAABn/z//9H///8CAAAAAZ78//8Q/f//AQAAAAAABmMDAAARVGFibGUuSW52ZW50VHJhbnMJsgAAAAkrAAAACv////8JYwMAAAoJsgAAAAoKCgkrAAAACWkDAAAJKwAAAAXuAg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msDAAALSW52ZW50VHJhbnMGbAMAABZJbnZlbnRvcnkgdHJhbnNhY3Rpb25zCSsAAAAJKwAAAAkrAAAABZL8//8wR2xvYmVTb2Z0d2FyZS5BdGxhczQwLkF0bGFzQ29tbW9uLkRhdGFTb3VyY2VUeXBlAQAAAAd2YWx1ZV9fAAgOAAAAAAAAAAlvAwAACXADAAAEj/z//wtTeXN0ZW0uR3VpZAsAAAACX2ECX2ICX2MCX2QCX2UCX2YCX2cCX2gCX2kCX2oCX2sAAAAAAAAAAAAAAAgHBwICAgICAgICoT3AZ3xNz0iMINJj2nFF2QkrAAAACSsAAAAJcwMAAAnxAgAACgoKCgoBAAAABYv8//80R2xvYmVTb2Z0d2FyZS5BdGxhczQwLkF0bGFzQ29tbW9uLkRhdGFTb3VyY2VKb2luTW9kZQEAAAAHdmFsdWVfXwAIDgAAAAAAAAAFivz//zVHbG9iZVNvZnR3YXJlLkF0bGFzNDAuQXRsYXNDb21tb24uRGF0YVNvdXJjZUZldGNoTW9kZQEAAAAHdmFsdWVfXwAIDgAAAAAAAAAACXcDAAAB9wIAACcAAACPAAAACd4AAAADAAAACXkDAAABBQMAACcAAACPAAAACd4AAAADAAAACXsDAAABCgMAAO4CAAD/////BnwDAAALSW52ZW50VGFibGUGfQMAAAVJdGVtcwkrAAAACSsAAAAJKwAAAAGB/P//kvz//wAAAAAJgAMAAAmBAwAAAX78//+P/P//O4Jw8nnasUCvVdwdkJXEawkrAAAACSsAAAAJhAMAAAkNAwAABoYDAAALSW52ZW50VHJhbnMGhwMAABFUYWJsZS5JbnZlbnRUcmFucwaIAwAAGFRhYmxlLkludmVudFRyYW5zLkl0ZW1JZAaJAwAABkl0ZW1JZAaKAwAABkl0ZW1JZAEAAAABdfz//4v8//8AAAAAAXT8//+K/P//AAAAAAAJjQMAAAEVAwAAJwAAAIYAAAAJ3gAAAAMAAAAJjwMAAAEjAwAAJwAAAI8AAAAJ3gAAAAMAAAAJkQMAAAExAwAAJwAAAI8AAAAJ3gAAAAMAAAAJkwMAAAE/AwAAJwAAAI8AAAAJ3gAAAAMAAAAJlQMAAAFEAwAA7gIAAP////8GlgMAAAtJbnZlbnRUcmFucwaXAwAAFkludmVudG9yeSB0cmFuc2FjdGlvbnMJKwAAAAkrAAAACSsAAAABZ/z//5L8//8AAAAACZoDAAAJmwMAAAFk/P//j/z//1xnoX0uEw1BkNq2tBvWuLkJKwAAAAkrAAAACZ4DAAAJRwMAAAoKCgoKAQAAAAFg/P//i/z//wAAAAABX/z//4r8//8AAAAAAAmiAwAAAU0DAAAnAAAAPAAAAAkGAQAAAwAAAAmkAwAAAVIDAADuAgAA/////walAwAAC0ludmVudFRyYW5zBqYDAAAWSW52ZW50b3J5IHRyYW5zYWN0aW9ucwkrAAAACSsAAAAJKwAAAAFY/P//kvz//wAAAAAJqQMAAAmqAwAAAVX8//+P/P//cW0af6/mIUGf+kLRWRJw4AkrAAAACSsAAAAJrQMAAAlVAwAACgoKCgoBAAAAAVH8//+L/P//AAAAAAFQ/P//ivz//wAAAAAACbEDAAABWwMAACcAAAAcAAAACQsBAAADAAAACbMDAAABYAMAAO4CAAD/////BrQDAAALSW52ZW50VHJhbnMGtQMAABZJbnZlbnRvcnkgdHJhbnNhY3Rpb25zCSsAAAAJKwAAAAkrAAAAAUn8//+S/P//AAAAAAm4AwAACbkDAAABRvz//4/8///YDV1ldvarSIgvrQ4EBcgkCSsAAAAJKwAAAAm8AwAACWMDAAAKCgoKCgEAAAABQvz//4v8//8AAAAAAUH8//+K/P//AAAAAAAJwAMAAAFpAwAAJwAAAAIAAAAJDAAAAAMAAAAJwgMAAARv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nDAwAAEQAAAAnEAwAABHA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3gAAABEAAAAJxgMAAARz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wwMAAAAAAAAEdw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yAMAAAAAAAAHe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3/P//x/7//wbKAwAACEhlbHBUZXh0BssDAAA1T3JkZXIgbnVtYmVyLCBwcm9qZWN0IG51bWJlciwgcHJvZHVjdGlvbiBudW1iZXIsIGV0Yy4BNPz//8f+//8GzQMAAAVMYWJlbAntAgAAATH8///H/v//BtADAAAEVHlwZQnsAgAAB3s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vz//8f+//8JygMAAAbUAwAADklkZW50aWZ5IGl0ZW0uASv8///H/v//Cc0DAAAJ+wIAAAEo/P//x/7//wnQAwAACfoCAAABgAMAAG8DAAABAAAACd4AAAADAAAACdwDAAAEgQM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MAAAAAAAAAAGEAwAAcwMAAAAAAAAJ3gAAAAAAAAABjQMAAHcDAAAAAAAACd8DAAAAAAAAB48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Pz//8f+//8JzQMAAAkJAwAAAR38///H/v//CdADAAAJCAMAAAeR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r8///H/v//CcoDAAAG6AMAABxEYXRlIG9mIHBoeXNpY2FsIHRyYW5zYWN0aW9uARf8///H/v//Cc0DAAAJGQMAAAEU/P//x/7//wnQAwAACRgDAAAHk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R/P//x/7//wnKAwAABvEDAAApU3RhdHVzIGZvciBxdWFudGl0eSBpbiByZWxhdGlvbiB0byBpc3N1ZXMBDvz//8f+//8JzQMAAAknAwAAAQv8///H/v//CdADAAAJJgMAAAeV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8///H/v//CcoDAAAG+gMAACRRdWFudGl0eSBhdHRhY2hlZCB0byB0aGUgdHJhbnNhY3Rpb24BBfz//8f+//8JzQMAAAk1AwAAAQL8///H/v//CdADAAAJNAMAAAGaAwAAbwMAAAcAAAAJAQQAAAcAAAAJAgQAAAGbAwAAcAMAAAMAAAAJAwQAAAMAAAAJBAQAAASe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kBBAAAAwAAAAkGBAAAAaIDAAB3AwAAAAAAAAkHBAAAAAAAAAek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j7///H/v//BgkEAAAFTGFiZWwJQwMAAAH1+///x/7//wYMBAAABFR5cGUJQgMAAAGpAwAAbwMAAAkAAAAJDgQAABEAAAAJDwQAAAGqAwAAcAMAAAMAAAAJBgEAAAMAAAAJEQQAAASt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kOBAAAAwAAAAkTBAAAAbEDAAB3AwAAAAAAAAkUBAAAAAAAAAez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v7///H/v//BhYEAAAFTGFiZWwJUQMAAAHo+///x/7//wYZBAAABFR5cGUJUAMAAAG4AwAAbwMAAAgAAAAJGwQAABEAAAAJHAQAAAG5AwAAcAMAAAIAAAAJDAAAAAMAAAAJHgQAAAS8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kbBAAAAwAAAAkgBAAAAcADAAB3AwAAAAAAAAkhBAAAAAAAAAfC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77///H/v//BiMEAAAFTGFiZWwJXwMAAAHb+///x/7//wYmBAAABFR5cGUJXgMAAAHDAwAADAAAAAfEAw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Y+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YpBAAAGFRhYmxlLkludmVudFRyYW5zLkl0ZW1JZAmcAQAAAdX7///Y+///BiwEAAAfVGFibGUuSW52ZW50VHJhbnMuSW52ZW50VHJhbnNJZAktBAAAAdL7///Y+///Bi8EAAAbVGFibGUuSW52ZW50VHJhbnMuVHJhbnNUeXBlCTAEAAABz/v//9j7//8GMgQAABxUYWJsZS5JbnZlbnRUcmFucy5UcmFuc1JlZklkCSMBAAABzPv//9j7//8GNQQAAB5UYWJsZS5JbnZlbnRUcmFucy5EYXRlUGh5c2ljYWwJ7AEAAAHJ+///2Pv//wY4BAAAH1RhYmxlLkludmVudFRyYW5zLkRhdGVGaW5hbmNpYWwJOQQAAAHG+///2Pv//wY7BAAAH1RhYmxlLkludmVudFRyYW5zLlN0YXR1c1JlY2VpcHQJPAQAAAHD+///2Pv//wY+BAAAHVRhYmxlLkludmVudFRyYW5zLlN0YXR1c0lzc3VlCRQCAAABwPv//9j7//8GQQQAABVUYWJsZS5JbnZlbnRUcmFucy5RdHkJPAIAAAG9+///2Pv//wZEBAAAIlRhYmxlLkludmVudFRyYW5zLkNvc3RBbW91bnRQb3N0ZWQJRQQAAAfG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uvv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ZHBAAAH1RhYmxlLkludmVudFRyYW5zLkRhdGVGaW5hbmNpYWwJSAQAAAG3+///uvv//wZKBAAAHVRhYmxlLkludmVudFRyYW5zLlN0YXR1c0lzc3VlCUsEAAABtPv//7r7//8GTQQAABhUYWJsZS5JbnZlbnRUcmFucy5JdGVtSWQJTgQAAAGx+///uvv//wZQBAAAH1RhYmxlLkludmVudFRyYW5zLkludmVudFRyYW5zSWQJUQQAAAGu+///uvv//wZTBAAAHFRhYmxlLkludmVudFRyYW5zLlRyYW5zUmVmSWQJVAQAAAGr+///uvv//wZWBAAAHlRhYmxlLkludmVudFRyYW5zLkRhdGVQaHlzaWNhbAlXBAAAAaj7//+6+///BlkEAAAfVGFibGUuSW52ZW50VHJhbnMuU3RhdHVzUmVjZWlwdAlaBAAAAaX7//+6+///BlwEAAAbVGFibGUuSW52ZW50VHJhbnMuVHJhbnNUeXBlCV0EAAAEyAM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B9w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aL7///Y+///Bl8EAAAzVGFibGUuSW52ZW50VHJhbnMuSXRlbUlkflRhYmxlLkludmVudFRhYmxlLkl0ZW1OYW1lCccBAAAB3wMAAMgDAAABAQQAAAwAAAAHAgQ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n/v//9j7//8GYgQAABxUYWJsZS5JbnZlbnRUcmFucy5UcmFuc1JlZklkCSMBAAABnPv//9j7//8GZQQAABhUYWJsZS5JbnZlbnRUcmFucy5JdGVtSWQJnAEAAAGZ+///2Pv//wZoBAAAHlRhYmxlLkludmVudFRyYW5zLkRhdGVQaHlzaWNhbAnsAQAAAZb7///Y+///BmsEAAAdVGFibGUuSW52ZW50VHJhbnMuU3RhdHVzSXNzdWUJFAIAAAGT+///2Pv//wZuBAAAFVRhYmxlLkludmVudFRyYW5zLlF0eQk8AgAAAZD7///Y+///BnEEAAAkVGFibGUuSW52ZW50VHJhbnMuQ29zdEFtb3VudFBoeXNpY2FsCXIEAAABjfv//9j7//8GdAQAAB9UYWJsZS5JbnZlbnRUcmFucy5EYXRlRmluYW5jaWFsCW0CAAABAwQAAAwAAAAHBA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Yr7//+6+///BncEAAAfVGFibGUuSW52ZW50VHJhbnMuRGF0ZUZpbmFuY2lhbAl4BAAAAYf7//+6+///BnoEAAAbVGFibGUuSW52ZW50VHJhbnMuVHJhbnNUeXBlCXsEAAABhPv//7r7//8GfQQAAB5UYWJsZS5JbnZlbnRUcmFucy5EYXRlUGh5c2ljYWwJfgQAAAcG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SB+///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gAAAANrZXkFdmFsdWUBBDFHbG9iZVNvZnR3YXJlLkF0bGFzNDAuQXRsYXNDb21tb24uVHlwZS5EYXRhU291cmNlDgAAAAkNAwAACQoDAAABBwQAAMgDAAABDgQAAAwAAAAHDwQ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fvv//9j7//8GgwQAABxUYWJsZS5JbnZlbnRUcmFucy5UcmFuc1JlZklkCSMBAAABe/v//9j7//8GhgQAABhUYWJsZS5JbnZlbnRUcmFucy5JdGVtSWQJnAEAAAF4+///2Pv//waJBAAAHlRhYmxlLkludmVudFRyYW5zLkRhdGVQaHlzaWNhbAnsAQAAAXX7///Y+///BowEAAAdVGFibGUuSW52ZW50VHJhbnMuU3RhdHVzSXNzdWUJFAIAAAFy+///2Pv//waPBAAAFVRhYmxlLkludmVudFRyYW5zLlF0eQk8AgAAAW/7///Y+///BpIEAAAfVGFibGUuSW52ZW50VHJhbnMuRGF0ZUZpbmFuY2lhbAltAgAAAWz7///Y+///BpUEAAAhVGFibGUuSW52ZW50VHJhbnMuVm91Y2hlclBoeXNpY2FsCZICAAAHEQ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n7//+6+///BpgEAAAfVGFibGUuSW52ZW50VHJhbnMuRGF0ZUZpbmFuY2lhbAl4BAAAAWb7//+6+///BpsEAAAbVGFibGUuSW52ZW50VHJhbnMuVHJhbnNUeXBlCXsEAAABY/v//7r7//8GngQAAB5UYWJsZS5JbnZlbnRUcmFucy5EYXRlUGh5c2ljYWwJfgQAAAcT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g+///gfv//wkNAwAACQoDAAABFAQAAMgDAAABGwQAAAwAAAAHHAQAAAABAAAAC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Xfv//9j7//8GpAQAABxUYWJsZS5JbnZlbnRUcmFucy5UcmFuc1JlZklkCSMBAAABWvv//9j7//8GpwQAABhUYWJsZS5JbnZlbnRUcmFucy5JdGVtSWQJnAEAAAFX+///2Pv//waqBAAAHlRhYmxlLkludmVudFRyYW5zLkRhdGVQaHlzaWNhbAnsAQAAAVT7///Y+///Bq0EAAAdVGFibGUuSW52ZW50VHJhbnMuU3RhdHVzSXNzdWUJFAIAAAFR+///2Pv//wawBAAAFVRhYmxlLkludmVudFRyYW5zLlF0eQk8AgAAAU77///Y+///BrMEAAAfVGFibGUuSW52ZW50VHJhbnMuRGF0ZUZpbmFuY2lhbAltAgAAAUv7///Y+///BrYEAAAhVGFibGUuSW52ZW50VHJhbnMuVm91Y2hlclBoeXNpY2FsCZICAAABSPv//9j7//8GuQQAABlUYWJsZS5JbnZlbnRUcmFucy5Wb3VjaGVyCbcCAAAHHgQAAAABAAAAAg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UX7//+6+///BrwEAAAbVGFibGUuSW52ZW50VHJhbnMuVHJhbnNUeXBlCXsEAAABQvv//7r7//8GvwQAAB5UYWJsZS5JbnZlbnRUcmFucy5EYXRlUGh5c2ljYWwJfgQAAAcg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E/+///gfv//wkNAwAACQoDAAABIQQAAMgDAAABLQQAACMBAAABPPv//9P/////////AAbFBAAABlN0cmluZwbGBAAABkxvdCBJRAnuAgAAATj7///R////AgAAAAE3+///EP3//wEAAAAAAAnxAgAABssEAAANSW52ZW50VHJhbnNJZAkrAAAACv////8J8QIAAAoJywQAAAoKCgkrAAAACdAEAAAJKwAAAAEwBAAAIwEAAAEu+///0/////////8ABtMEAAAERW51bQbUBAAACVJlZmVyZW5jZQnuAgAAASr7///R////AgAAAAEp+///EP3//wEAAAAAAAnxAgAABtkEAAAJVHJhbnNUeXBlCSsAAAAK/////wnxAgAACgnZBAAACgoKCSsAAAAJ3gQAAAkrAAAAATkEAAAjAQAAASD7///T/////////wAG4QQAAAREYXRlBuIEAAAORmluYW5jaWFsIGRhdGUJ7gIAAAEc+///0f///wIAAAABG/v//xD9//8BAAAAAAAJ8QIAAAbnBAAADURhdGVGaW5hbmNpYWwJKwAAAAr/////CfECAAAKCecEAAAKCgoJKwAAAAnsBAAACSsAAAABPAQAACMBAAABEvv//9P/////////AAbvBAAABEVudW0G8AQAAA5SZWNlaXB0IHN0YXR1cwnuAgAAAQ77///R////AgAAAAEN+///EP3//wEAAAAAAAnxAgAABvUEAAANU3RhdHVzUmVjZWlwdAkrAAAACv////8J8QIAAAoJ9QQAAAoKCgkrAAAACfoEAAAJKwAAAAFFBAAAIwEAAAEE+///0/////////8ABv0EAAAEUmVhbAb+BAAAFUZpbmFuY2lhbCBjb3N0IGFtb3VudAnuAgAAAQD7///R////AgAAAAH/+v//EP3//wEAAAAAAAnxAgAABgMFAAAQQ29zdEFtb3VudFBvc3RlZAkrAAAACv////8J8QIAAAoJAwUAAAoKCgkrAAAACQgFAAAJKwAAAAVIB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J8QIAAAYLBQAADURhdGVGaW5hbmNpYWwJKwAAAAYNBQAAAiIi/////wnxAgAACgkLBQAACgoKCSsAAAAJEQUAAAkrAAAAAUsEAABIBAAACfECAAAGFAUAAAtTdGF0dXNJc3N1ZQkrAAAACSsAAAD/////CfECAAAKCRQFAAAKCgoJKwAAAAkZBQAACSsAAAABTgQAAEgEAAAJ8QIAAAYcBQAABkl0ZW1JZAkrAAAACSsAAAD/////CfECAAAKCRwFAAAKCgoJKwAAAAkhBQAACSsAAAABUQQAAEgEAAAJ8QIAAAYkBQAADUludmVudFRyYW5zSWQJKwAAAAkrAAAA/////wnxAgAACgkkBQAACgoKCSsAAAAJKQUAAAkrAAAAAVQEAABIBAAACfECAAAGLAUAAApUcmFuc1JlZklkCSsAAAAJKwAAAP////8J8QIAAAoJLAUAAAoKCgkrAAAACTEFAAAJKwAAAAFXBAAASAQAAAnxAgAABjQFAAAMRGF0ZVBoeXNpY2FsCSsAAAAJKwAAAP////8J8QIAAAoJNAUAAAoKCgkrAAAACTkFAAAJKwAAAAFaBAAASAQAAAnxAgAABjwFAAANU3RhdHVzUmVjZWlwdAkrAAAACSsAAAD/////CfECAAAKCTwFAAAKCgoJKwAAAAlBBQAACSsAAAABXQQAAEgEAAAJ8QIAAAkeAQAACSsAAAAJHwEAAP////8J8QIAAAZIBQAAC0ludmVudFRyYW5zCR4BAAAKCgoJKwAAAAlLBQAACSsAAAABcgQAACMBAAABs/r//9P/////////AQZOBQAABFJlYWwGTwUAABRQaHlzaWNhbCBjb3N0IGFtb3VudAlQBQAAAa/6///R////AgAAAAGu+v//EP3//wEAAAAAAAZTBQAAEVRhYmxlLkludmVudFRyYW5zBlQFAAASQ29zdEFtb3VudFBoeXNpY2FsCSsAAAAK/////wlTBQAACglUBQAACgoKCSsAAAAJWQUAAAkrAAAAAXgEAABIBAAABlsFAAARVGFibGUuSW52ZW50VHJhbnMJCwUAAAkrAAAABl4FAAAcMDYuMjkuMjAxNyAuLiAxMi4zMS4yMDk5LCAiIv////8JWwUAAAoJCwUAAAoKCgkrAAAACWIFAAAJKwAAAAF7BAAASAQAAAlbBQAACR4BAAAJKwAAAAkfAQAA/////wlbBQAACgkeAQAACgoKCSsAAAAJawUAAAkrAAAAAX4EAABIBAAACVsFAAAJIQEAAAkrAAAACSIBAAD/////CVsFAAAKCSEBAAAKCgoJKwAAAAl0BQAACSsAAAAB0AQAACcAAAAJAAAACd4AAAADAAAACXcFAAAB3gQAACcAAAAJAAAACd4AAAADAAAACXkFAAAB7AQAACcAAAAJAAAACd4AAAADAAAACXsFAAAB+gQAACcAAAAJAAAACd4AAAADAAAACX0FAAABCAUAACcAAAAJAAAACd4AAAADAAAACX8FAAABEQUAACcAAAAUAAAACd4AAAADAAAACYEFAAABGQUAACcAAAACAAAACd4AAAADAAAACYMFAAABIQUAACcAAAACAAAACd4AAAADAAAACYUFAAABKQUAACcAAAACAAAACd4AAAADAAAACYcFAAABMQUAACcAAAACAAAACd4AAAADAAAACYkFAAABOQUAACcAAAACAAAACd4AAAADAAAACYsFAAABQQUAACcAAAACAAAACd4AAAADAAAACY0FAAABSwUAACcAAAAUAAAACd4AAAADAAAACY8FAAABUAUAAO4CAAD/////BpAFAAALSW52ZW50VHJhbnMGkQUAABZJbnZlbnRvcnkgdHJhbnNhY3Rpb25zCSsAAAAJKwAAAAkrAAAAAW36//+S/P//AAAAAAmUBQAACZUFAAABavr//4/8//8sXnZ8dfodR4IRUyLadSvECSsAAAAJKwAAAAmYBQAACVMFAAAKCgoKCgEAAAABZvr//4v8//8AAAAAAWX6//+K/P//AAAAAAAJnAUAAAFZBQAAJwAAAGoAAAAJ3gAAAAMAAAAJngUAAAFiBQAAJwAAAHoAAAAJnwUAAAMAAAAJoAUAAAFrBQAAJwAAAHwAAAAJnwUAAAMAAAAJogUAAAF0BQAAJwAAAIsAAAAJnwUAAAMAAAAJpAUAAAd3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v6///H/v//CcoDAAAGpwUAAFJTdW1tYXJ5IG51bWJlci9Mb3QgSUQgZm9yIHRyYW5zYWN0aW9ucyBhdHRhY2hlZCB0byB0aGUgc2FtZSBpbnZlbnRvcnkgdHJhbnNhY3Rpb24uAVj6///H/v//Cc0DAAAJxgQAAAFV+v//x/7//wnQAwAACcUEAAAHe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S+v//x/7//wnKAwAABrAFAAAyU3BlY2lmeSB0aGUgbW9kdWxlIHRoYXQgZ2VuZXJhdGVkIHRoZSB0cmFuc2FjdGlvbi4BT/r//8f+//8JzQMAAAnUBAAAAUz6///H/v//CdADAAAJ0wQAAAd7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n6///H/v//CcoDAAAGuQUAAB1EYXRlIG9mIGZpbmFuY2lhbCB0cmFuc2FjdGlvbgFG+v//x/7//wnNAwAACeIEAAABQ/r//8f+//8J0AMAAAnhBAAAB30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Pr//8f+//8JygMAAAbCBQAAKVN0YXR1cyBvZiBxdWFudGl0eSBpbiByZWxhdGlvbiB0byByZWNlaXB0AT36///H/v//Cc0DAAAJ8AQAAAE6+v//x/7//wnQAwAACe8EAAAHf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3+v//x/7//wnKAwAABssFAAA1SW52ZW50b3J5IHZhbHVlIGZvciB0aGUgZmluYW5jaWFsbHkgdXBkYXRlZCBxdWFudGl0eS4BNPr//8f+//8JzQMAAAn+BAAAATH6///H/v//CdADAAAJ/QQAAAeB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76///H/v//CdADAAAG1AUAAAREYXRlASv6///H/v//Cc0DAAAG1wUAAA5GaW5hbmNpYWwgZGF0ZQeD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j6///H/v//CdADAAAG2gUAAARFbnVtASX6///H/v//Cc0DAAAG3QUAAAxJc3N1ZSBzdGF0dXMHhQ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i+v//x/7//wnQAwAABuAFAAAGU3RyaW5nAR/6///H/v//Cc0DAAAG4wUAAAtJdGVtIG51bWJlcgeH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z6///H/v//CdADAAAG5gUAAAZTdHJpbmcBGfr//8f+//8JzQMAAAbpBQAABkxvdCBJRAeJ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6///H/v//CdADAAAG7AUAAAZTdHJpbmcBE/r//8f+//8JzQMAAAbvBQAABk51bWJlcgeL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D6///H/v//CdADAAAG8gUAAAREYXRlAQ36///H/v//Cc0DAAAG9QUAAA1QaHlzaWNhbCBkYXRlB40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Cvr//8f+//8J0AMAAAb4BQAABEVudW0BB/r//8f+//8JzQMAAAb7BQAADlJlY2VpcHQgc3RhdHVzB48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Pr//8f+//8J0AMAAAb+BQAABEVudW0BAfr//8f+//8JzQMAAAYBBgAACVJlZmVyZW5jZQGUBQAAbwMAABAAAAAJAgYAABEAAAAJAwYAAAGVBQAAcAMAAAIAAAAJ3gAAAAMAAAAJBQYAAASYBQ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kCBgAAAwAAAAkHBgAAAZwFAAB3AwAAAAAAAAkIBgAAAAAAAAee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5///H/v//Cc0DAAAJTwUAAAH0+f//x/7//wnQAwAACU4FAAABnwUAAAwAAAAHo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x+f//x/7//wYQBgAABFR5cGUGEQYAAAREYXRlAe75///H/v//BhMGAAAFTGFiZWwGFAYAAA5GaW5hbmNpYWwgZGF0ZQHr+f//x/7//wYWBgAACFJlZmVyc1RvBhcGAAAMPUV4Y2x1ZGVEYXRlB6I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6Pn//8f+//8JEAYAAAYaBgAABEVudW0B5fn//8f+//8JEwYAAAYdBgAACVJlZmVyZW5jZQek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L5///H/v//CRAGAAAJGAMAAAHf+f//x/7//wkTBgAACRkDAAAB3Pn//8f+//8GJQYAAAhSZWZlcnNUbwYmBgAACz1EYXRlUGVyaW9kAQIGAAAMAAAABwMG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dn5///Y+///BigGAAAYVGFibGUuSW52ZW50VHJhbnMuSXRlbUlkCZwBAAAB1vn//9j7//8GKwYAABxUYWJsZS5JbnZlbnRUcmFucy5UcmFuc1JlZklkCSMBAAAB0/n//9j7//8GLgYAAB5UYWJsZS5JbnZlbnRUcmFucy5EYXRlUGh5c2ljYWwJ7AEAAAHQ+f//2Pv//wYxBgAAHVRhYmxlLkludmVudFRyYW5zLlN0YXR1c0lzc3VlCRQCAAABzfn//9j7//8GNAYAABVUYWJsZS5JbnZlbnRUcmFucy5RdHkJPAIAAAHK+f//2Pv//wY3BgAAJFRhYmxlLkludmVudFRyYW5zLkNvc3RBbW91bnRQaHlzaWNhbAlyBAAABwUG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H+f//uvv//wY6BgAAH1RhYmxlLkludmVudFRyYW5zLkRhdGVGaW5hbmNpYWwJSAQAAAHE+f//uvv//wY9BgAAG1RhYmxlLkludmVudFRyYW5zLlRyYW5zVHlwZQldBAAABwcG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cH5//+B+///CQ0DAAAJCgMAAAEIBgAAyAMAAAs=</Report>
</Atlas>
</file>

<file path=customXml/item3.xml><?xml version="1.0" encoding="utf-8"?>
<Atlas>
  <Query type="ReportList" id="ef48b882-f603-4ecc-89e9-32e4fbec497b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GAAAABg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Q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hNW63/kx71BsyJ2VfnNS0s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0CERUAAAAEAAAABjgAAAANQXRsYXNSZXBvcnRfNg0DBxcAAAAAAQAAAAIAAAAD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Ex////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AgAAAANrZXkFdmFsdWUBAgkmAAAACSYAAAABxf///8f///8GPAAAABFUYWJsZS5JbnZlbnRUYWJsZQkwAAAABxgAAAAAAQAAAAYAAAAEL0dsb2JlU29mdHdhcmUuQXRsYXM0MC5BdGxhc0NvbW1vbi5UeXBlLkRhdGF2aWV3AgAAAA0GBBkAAADZAVN5c3RlbS5Db2xsZWN0aW9ucy5HZW5lcmljLkVudW1FcXVhbGl0eUNvbXBhcmVyYDFbW0dsb2JlU29mdHdhcmUuQXRsYXM0MC5BdGxhc0NvbW1vbi5UeXBlLkF0bGFzUXVlcnlBdHRyaWJ1dGVOYW1lLCBHbG9iZVNvZnR3YXJlLkF0bGFzNDAuQXRsYXNDb21tb24sIFZlcnNpb249NC4wLjAuMCwgQ3VsdHVyZT1uZXV0cmFsLCBQdWJsaWNLZXlUb2tlbj1hZTIxZWMzNTc1ZDEyOTlmXV0AAAAABxoAAAAAAQAAAA4AAAAD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TC////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+R2xvYmVTb2Z0d2FyZS5BdGxhczQwLkF0bGFzQ29tbW9uLlR5cGUuQXRsYXNRdWVyeUF0dHJpYnV0ZU5hbWUCAAAABcH///8+R2xvYmVTb2Z0d2FyZS5BdGxhczQwLkF0bGFzQ29tbW9uLlR5cGUuQXRsYXNRdWVyeUF0dHJpYnV0ZU5hbWUBAAAAB3ZhbHVlX18ACAIAAAACAAAABkAAAAAkZWY0OGI4ODItZjYwMy00ZWNjLTg5ZTktMzJlNGZiZWM0OTdiAb/////C////Ab7////B////AAAAAAZDAAAABFRydWUBvP///8L///8Bu////8H///8LAAAABkYAAAAhRmluaXNoZWQgZ29vZHMgcmVjZWl2ZWQgbm90IGVuZGVkAbn////C////Abj////B////GwAAAAlDAAAAAbb////C////AbX////B////BgAAAAZMAAAABUZhbHNlAbP////C////AbL////B////HAAAAAlDAAAAAbD////C////Aa/////B////HQAAAAlMAAAAAa3////C////Aaz////B////KgAAAAlDAAAAAar////C////Aan////B////AQAAAAZYAAAAAzM2NAGn////wv///wGm////wf///ycAAAAGWwAAAAs9RGF0YUFyZWFJZAGk////wv///wGj////wf///xkAAAAGXgAAAA9DZWxsc1ZlcnRpY2FsbHkBof///8L///8BoP///8H///8JAAAACgGf////wv///wGe////wf///ygAAAAGYwAAAAE2AZz////C////AZv////B////KwAAAAZm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Z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gAAAALSW52ZW50VHJhbnMBAAAAAZf///+Z////Bmo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FAAAACWsAAAAHAAAACWw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uAAAAASUAAAAEAAAAAQAAAAlrAAAAAwAAAAlw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EAAAAAAAAAByoAAAAAAQAAAAAAAAAELUdsb2JlU29mdHdhcmUuQXRsYXM0MC5BdGxhc0NvbW1vbi5UeXBlLkNvbHVtbgIAAAABMQAAAA4AAAD/////BnIAAAALSW52ZW50VGFibGUGcwAAAAVJdGVtcwkIAAAACQgAAAAJCAAAAAGL////4P///wAAAAAJdgAAAAl3AAAAAYj////d////CHb2TjT9lU6hIs4agrU3GAkIAAAACQgAAAAJegAAAAkwAAAABnwAAAALSW52ZW50VHJhbnMGfQAAABFUYWJsZS5JbnZlbnRUcmFucwZ+AAAAGFRhYmxlLkludmVudFRyYW5zLkl0ZW1JZAZ/AAAABkl0ZW1JZAaAAAAABkl0ZW1JZAEAAAABf////9n///8AAAAAAX7////Y////AAAAAAAJgw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EAAAACYUAAAAJhgAAAAaHAAAAClRyYW5zUmVmSWQGiAAAAAtQcm9kIG51bWJlcgaJAAAABlN0cmluZwkIAAAABosAAAAkODY3OTQ4ZTMtZjA3ZC00YWMxLWI3NmMtZGZjMzk4NGM4OTQyBXT///8tR2xvYmVTb2Z0d2FyZS5BdGxhczQwLkF0bGFzQ29tbW9uLkFnZ3JlZ2F0aW9uAQAAAAd2YWx1ZV9fAAgCAAAA/////wAAAAAFc////yxHbG9iZVNvZnR3YXJlLkF0bGFzNDAuQXRsYXNDb21tb24uQ29sdW1uVHlwZQEAAAAHdmFsdWVfXwAIAgAAAAAAAAAFcv///ytHbG9iZVNvZnR3YXJlLkF0bGFzNDAuQXRsYXNDb21tb24uU29ydE9yZGVyAQAAAAd2YWx1ZV9fAAgCAAAAAgAAAAAAAAAABXH///9AR2xvYmVTb2Z0d2FyZS5BdGxhczQwLkF0bGFzQ29tbW9uLlR5cGUuQ29sdW1uK0Nyb3NzVGFiQ29sdW1uVHlwZQEAAAAHdmFsdWVfXwAIAgAAAAAAAAAKAQAAAAAAAAAAAAAAAAAGkAAAACQyMGJmNzc3Ny1kZTFkLTQ3MDYtYmM0My02Y2Q5NGFhMTEwNzIGkQAAABxUYWJsZS5JbnZlbnRUcmFucy5UcmFuc1JlZklkCgoKCgEzAAAAMgAAAAmSAAAACZMAAAAJlAAAAAaVAAAABkl0ZW1JZAaWAAAAC0l0ZW0gbnVtYmVyBpcAAAAGU3RyaW5nCQgAAAAGmQAAACQzMWZiYWE0ZC01ZDU1LTQxZTctYmRmMC0wYmQ3M2I5ODJiZWMBZv///3T/////////AQAAAAFl////c////wAAAAABZP///3L///8CAAAAAAAAAAABY////3H///8AAAAACgEAAAAAAAAAAAEAAAAABp4AAAAkMTkyMjYwZGMtNjg1NS00Y2Y0LTgzOWYtNDZmMWRhMGFiMzdiBp8AAAAYVGFibGUuSW52ZW50VHJhbnMuSXRlbUlkCgoKCgE0AAAAMgAAAAmgAAAACaEAAAAJogAAAAajAAAACEl0ZW1OYW1lBqQAAAAJSXRlbSBuYW1lBqUAAAAGU3RyaW5nCQgAAAAGpwAAACQyN2UwZjg4Ni0yYWU1LTQ5MmEtOTg4ZS1kNGFjY2QyNzg1NTkBWP///3T/////////AgAAAAFX////c////wAAAAABVv///3L///8CAAAAAAAAAAABVf///3H///8AAAAACgEAAAAAAAAAAAIAAAAABqwAAAAkOTE0ZWY5NzMtMmMzMC00MjFjLWEwOGQtYjY4Y2MwNGZiNTZhBq0AAAAzVGFibGUuSW52ZW50VHJhbnMuSXRlbUlkflRhYmxlLkludmVudFRhYmxlLkl0ZW1OYW1lCgoKCgE1AAAAMgAAAAmuAAAACa8AAAAJsAAAAAaxAAAADERhdGVQaHlzaWNhbAayAAAADVBoeXNpY2FsIGRhdGUGswAAAAREYXRlCQgAAAAGtQAAACQ2MTg4MmU2Zi1jZWQwLTQ1OTktOWUyNC03ZjFkN2Y4MTVmYTMBSv///3T/////////AwAAAAFJ////c////wAAAAABSP///3L///8CAAAAAAAAAAABR////3H///8AAAAACgEAAAAAAAAAAAMAAAAABroAAAAkY2U2NzdiZGMtMTQ5NS00MDE4LTk3OTItYjhlMjg5NjljNzFhBrsAAAAeVGFibGUuSW52ZW50VHJhbnMuRGF0ZVBoeXNpY2FsCgoKCgE2AAAAMgAAAAm8AAAACb0AAAAJvgAAAAa/AAAAA1F0eQbAAAAACFF1YW50aXR5BsEAAAAEUmVhbAkIAAAABsMAAAAkZWViYzFhZDItY2M5NC00YTI3LThiN2YtMmY5MWNiYjBmOTMyATz///90////AQAAAAQAAAABO////3P///8AAAAAATr///9y////AgAAAAAAAAAAATn///9x////AAAAAAoBAAAAAAAAAAAEAAAAAAbIAAAAJDNmZmM5MjU2LWNhNDgtNGFhYS05NjU3LWI3NzBmNjYxZWM2YgbJAAAAFVRhYmxlLkludmVudFRyYW5zLlF0eQoKCgoBNwAAADIAAAAJygAAAAnLAAAACcwAAAAGzQAAABJDb3N0QW1vdW50UGh5c2ljYWwGzgAAABRQaHlzaWNhbCBjb3N0IGFtb3VudAbPAAAABFJlYWwJCAAAAAbRAAAAJGM0YzQxYmNhLTU5MTctNGE1Mi1iNGE3LTVkM2E2YmZkNjYxYwEu////dP///wEAAAAFAAAAAS3///9z////AAAAAAEs////cv///wIAAAAAAAAAAAEr////cf///wAAAAAKAQAAAAAAAAAABQAAAAAG1gAAACRhZTA2NDcyOS04YTRiLTRiZjAtYjZhMC1hY2Q1MTdhMTRjNGMG1wAAACRUYWJsZS5JbnZlbnRUcmFucy5Db3N0QW1vdW50UGh5c2ljYWwKCgoKAWsAAAASAAAAB2wA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Cj/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CAAAABtkAAAAcVGFibGUuSW52ZW50VHJhbnMuVHJhbnNSZWZJZAnaAAAAASX///8o////BtwAAAAYVGFibGUuSW52ZW50VHJhbnMuSXRlbUlkCd0AAAABIv///yj///8G3wAAAB5UYWJsZS5JbnZlbnRUcmFucy5EYXRlUGh5c2ljYWwJ4AAAAAEf////KP///wbiAAAAFVRhYmxlLkludmVudFRyYW5zLlF0eQnjAAAAARz///8o////BuUAAAAkVGFibGUuSW52ZW50VHJhbnMuQ29zdEFtb3VudFBoeXNpY2FsCeYAAAAHbg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Bn/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6AAAAB9UYWJsZS5JbnZlbnRUcmFucy5EYXRlRmluYW5jaWFsCekAAAABFv///xn///8G6wAAAB5UYWJsZS5JbnZlbnRUcmFucy5EYXRlUGh5c2ljYWwJ7AAAAAET////Gf///wbuAAAAG1RhYmxlLkludmVudFRyYW5zLlRyYW5zVHlwZQnvAAAAB3A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RD////U////CTAAAAAJMQAAAARx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dgAAACEAAAABAAAACfMAAAADAAAACfQAAAAEdw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R6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8wAAAAAAAAABgwAAACkAAAAAAAAACfcAAAAAAAAABIQ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fgAAAABAAAAAQAAAASF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ZoAAAAJ+QAAAAcAAAAJ+gAAAASG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MAAAAJ8wAAAAcAAAAJ/AAAAAGSAAAAhAAAAAn9AAAAAQAAAAEAAAABkwAAAIUAAACYAAAACfkAAAAHAAAACf8AAAAEl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fMAAAAHAAAACQEBAAABoAAAAIQAAAAJAgEAAAEAAAABAAAAAaEAAACFAAAAjwAAAAn5AAAABwAAAAkEAQAABKI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jAAAAAnzAAAABwAAAAkGAQAAAa4AAACEAAAACQcBAAABAAAAAQAAAAGvAAAAhQAAAJcAAAAJ+QAAAAcAAAAJCQEAAASw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MAAAAJ8wAAAAcAAAAJCwEAAAG8AAAAhAAAAAkMAQAAAQAAAAEAAAABvQAAAIUAAACXAAAACfkAAAAHAAAACQ4BAAAEv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fMAAAAHAAAACRABAAABygAAAIQAAAAJEQEAAAEAAAABAAAAAcsAAACFAAAAjwAAAAn5AAAABwAAAAkTAQAABMw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jAAAAAnzAAAABwAAAAkVAQAABdo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er+//90/////////wAGFwEAAAZTdHJpbmcGGAEAAAZOdW1iZXIJGQEAAAHm/v//cv///wIAAAAF5f7//zlHbG9iZVNvZnR3YXJlLkF0bGFzNDAuQXRsYXNDb21tb24uTnVtYmVyU2VxdWVuY2VDb25kaXRpb24BAAAAB3ZhbHVlX18ACAIAAAABAAAAAAAGHAEAABFUYWJsZS5JbnZlbnRUcmFucwmHAAAACQgAAAAK/////wkcAQAACgmHAAAACgoKCQgAAAAJIgEAAAkIAAAAAd0AAADaAAAAAdz+//90/////////wAGJQEAAAZTdHJpbmcGJgEAAAtJdGVtIG51bWJlcgkZAQAAAdj+//9y////AgAAAAHX/v//5f7//wEAAAAAAAkcAQAACZUAAAAJCAAAAAr/////CRwBAAAKCZUAAAAKCgoJCAAAAAkwAQAACQgAAAAB4AAAANoAAAABzv7//3T/////////AAYzAQAABERhdGUGNAEAAA1QaHlzaWNhbCBkYXRlCRkBAAAByv7//3L///8CAAAAAcn+///l/v//AQAAAAAACRwBAAAJsQAAAAkIAAAACv////8JHAEAAAoJsQAAAAoKCgkIAAAACT4BAAAJCAAAAAHjAAAA2gAAAAHA/v//dP////////8ABkEBAAAEUmVhbAZCAQAACFF1YW50aXR5CRkBAAABvP7//3L///8CAAAAAbv+///l/v//AQAAAAAACRwBAAAJvwAAAAkIAAAACv////8JHAEAAAoJvwAAAAoKCgkIAAAACUwBAAAJCAAAAAHmAAAA2gAAAAGy/v//dP////////8ABk8BAAAEUmVhbAZQAQAAFFBoeXNpY2FsIGNvc3QgYW1vdW50CVEBAAABrv7//3L///8CAAAAAa3+///l/v//AQAAAAAABlQBAAARVGFibGUuSW52ZW50VHJhbnMJzQAAAAkIAAAACv////8JVAEAAAoJzQAAAAoKCgkIAAAACVoBAAAJCAAAAAXp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JHAEAAAZdAQAADURhdGVGaW5hbmNpYWwJCAAAAAZfAQAAHDA2LjI5LjIwMTcgLi4gMTIuMzEuMjA5OSwgIiL/////CRwBAAAKCV0BAAAKCgoJCAAAAAljAQAACQgAAAAB7AAAAOkAAAAJHAEAAAZmAQAADERhdGVQaHlzaWNhbAkIAAAABmgBAAAYMDEuMDEuMjAwOCAuLiAwNi4yOC4yMDE3/////wkcAQAACglmAQAACgoKCQgAAAAJbAEAAAkIAAAAAe8AAADpAAAACRwBAAAGbwEAAAlUcmFuc1R5cGUJCAAAAAZxAQAAClByb2R1Y3Rpb27/////CRwBAAAGcwEAAAtJbnZlbnRUcmFucwlvAQAACgoKCQgAAAAJdgEAAAkIAAAAAfMAAAASAAAAB/QA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Yj+//8o////BnkBAAAzVGFibGUuSW52ZW50VHJhbnMuSXRlbUlkflRhYmxlLkludmVudFRhYmxlLkl0ZW1OYW1lCXoBAAAB9wAAAHEAAAAH+AAAAAABAAAABAAAAAQ3R2xvYmVTb2Z0d2FyZS5BdGxhczQwLkF0bGFzQ29tbW9uLlR5cGUuRmllbGRPdXRwdXRGaWVsZAIAAAAJ2gAAAA0DBPk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/o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SE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YP+//8yR2xvYmVTb2Z0d2FyZS5BdGxhczQwLkF0bGFzQ29tbW9uLkNvbHVtbkF0dHJpYnV0ZXMBAAAAB3ZhbHVlX18ACAIAAAAQAAAABn4BAAAETm9uZQGB/v//hP7//wGA/v//g/7//wkAAAAJCAAAAAF+/v//hP7//wF9/v//g/7//wsAAAAGhAEAAAEwAXv+//+E/v//AXr+//+D/v//JAAAAAmIAAAAAXj+//+E/v//AXf+//+D/v//BAAAAAaKAQAAB0dlbmVyYWwBdf7//4T+//8BdP7//4P+//8CAAAABo0BAAABMQFy/v//hP7//wFx/v//g/7//wAAAAAGkAEAAAUxMi40Mwf8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G/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kgEAAAhGb250Qm9sZAaTAQAABUZhbHNlAWz+//9v/v//BpUBAAAKRm9udEl0YWxpYwmTAQAAAWn+//9v/v//BpgBAAANRm9udFVuZGVybGluZQaZAQAABS00MTQyAWb+//9v/v//BpsBAAAIRm9udE5hbWUGnAEAAAdDYWxpYnJpAWP+//9v/v//Bp4BAAAJRm9udENvbG9yBp8BAAABMAFg/v//b/7//wahAQAACEZvbnRTaXplBqIBAAACMTEBXf7//2/+//8GpAEAAAlGb250U3R5bGUGpQEAAAdSZWd1bGFyB/0AAAAAAQAAAAQAAAAEN0dsb2JlU29mdHdhcmUuQXRsYXM0MC5BdGxhc0NvbW1vbi5UeXBlLkZpZWxkT3V0cHV0RmllbGQCAAAACd0AAAANAwf/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Wf7//4T+//8BWP7//4P+//8GAAAABqkBAAAFVG90YWwBVv7//4T+//8BVf7//4P+//8QAAAACX4BAAABU/7//4T+//8BUv7//4P+//8JAAAACQgAAAABUP7//4T+//8BT/7//4P+//8LAAAABrIBAAABMQFN/v//hP7//wFM/v//g/7//wQAAAAGtQEAAAdHZW5lcmFsAUr+//+E/v//AUn+//+D/v//AgAAAAa4AQAAATEBR/7//4T+//8BRv7//4P+//8AAAAABrsBAAAFMzcuODYHA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E/v//b/7//wmSAQAACZMBAAABQf7//2/+//8JlQEAAAmTAQAAAT7+//9v/v//CZgBAAAGxAEAAAUtNDE0MgE7/v//b/7//wmbAQAABscBAAAHQ2FsaWJyaQE4/v//b/7//wmeAQAABsoBAAABMAE1/v//b/7//wmhAQAABs0BAAACMTEBMv7//2/+//8JpAEAAAbQAQAAB1JlZ3VsYXIHAgEAAAABAAAABAAAAAQ3R2xvYmVTb2Z0d2FyZS5BdGxhczQwLkF0bGFzQ29tbW9uLlR5cGUuRmllbGRPdXRwdXRGaWVsZAIAAAAJegEAAA0DBwQ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u/v//hP7//wEt/v//g/7//wkAAAAJCAAAAAEr/v//hP7//wEq/v//g/7//wsAAAAG1wEAAAEyASj+//+E/v//ASf+//+D/v//BAAAAAbaAQAAB0dlbmVyYWwBJf7//4T+//8BJP7//4P+//8CAAAABt0BAAABMQEi/v//hP7//wEh/v//g/7//wAAAAAG4AEAAAU0MS4xNAcG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/+//9v/v//BuIBAAAIRm9udEJvbGQJkwEAAAEc/v//b/7//wblAQAACkZvbnRJdGFsaWMJkwEAAAEZ/v//b/7//wboAQAADUZvbnRVbmRlcmxpbmUG6QEAAAUtNDE0MgEW/v//b/7//wbrAQAACEZvbnROYW1lBuwBAAAHQ2FsaWJyaQET/v//b/7//wbuAQAACUZvbnRDb2xvcgbvAQAAATABEP7//2/+//8G8QEAAAhGb250U2l6ZQbyAQAAAjExAQ3+//9v/v//BvQBAAAJRm9udFN0eWxlBvUBAAAHUmVndWxhcgcHAQAAAAEAAAAEAAAABDdHbG9iZVNvZnR3YXJlLkF0bGFzNDAuQXRsYXNDb21tb24uVHlwZS5GaWVsZE91dHB1dEZpZWxkAgAAAAngAAAADQMHC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n+//+E/v//AQj+//+D/v//EAAAAAl+AQAAAQb+//+E/v//AQX+//+D/v//CQAAAAkIAAAAAQP+//+E/v//AQL+//+D/v//CwAAAAb/AQAAATMBAP7//4T+//8B//3//4P+//8EAAAABgICAAAIbS9kL3l5eXkB/f3//4T+//8B/P3//4P+//8CAAAABgUCAAABMQH6/f//hP7//wH5/f//g/7//wAAAAAGCAIAAAUxNC4xNAcL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9//9v/v//CZIBAAAJkwEAAAH0/f//b/7//wmVAQAACZMBAAAB8f3//2/+//8JmAEAAAYRAgAABS00MTQyAe79//9v/v//CZsBAAAGFAIAAAdDYWxpYnJpAev9//9v/v//CZ4BAAAGFwIAAAEwAej9//9v/v//CaEBAAAGGgIAAAIxMQHl/f//b/7//wmkAQAABh0CAAAHUmVndWxhcgcMAQAAAAEAAAAEAAAABDdHbG9iZVNvZnR3YXJlLkF0bGFzNDAuQXRsYXNDb21tb24uVHlwZS5GaWVsZE91dHB1dEZpZWxkAgAAAAnjAAAADQMHD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H9//+E/v//AeD9//+D/v//EAAAAAl+AQAAAd79//+E/v//Ad39//+D/v//CQAAAAkIAAAAAdv9//+E/v//Adr9//+D/v//CwAAAAYnAgAAATQB2P3//4T+//8B1/3//4P+//8EAAAABioCAAAwXyAqICMsIyMwLjAwXyA7XyAqIC0jLCMjMC4wMF8gO18gKiAiLSI/P18gO18gQF8gAdX9//+E/v//AdT9//+D/v//AgAAAAYtAgAAATEB0v3//4T+//8B0f3//4P+//8AAAAABjACAAAFMTAuMjkHE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P/f//b/7//wmSAQAACZMBAAABzP3//2/+//8JlQEAAAmTAQAAAcn9//9v/v//CZgBAAAGOQIAAAUtNDE0MgHG/f//b/7//wmbAQAABjwCAAAHQ2FsaWJyaQHD/f//b/7//wmeAQAABj8CAAABMAHA/f//b/7//wmhAQAABkICAAACMTEBvf3//2/+//8JpAEAAAZFAgAAB1JlZ3VsYXIHEQEAAAABAAAABAAAAAQ3R2xvYmVTb2Z0d2FyZS5BdGxhczQwLkF0bGFzQ29tbW9uLlR5cGUuRmllbGRPdXRwdXRGaWVsZAIAAAAJ5gAAAA0DBxM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5/f//hP7//wG4/f//g/7//wkAAAAJCAAAAAG2/f//hP7//wG1/f//g/7//wsAAAAGTAIAAAE1AbP9//+E/v//AbL9//+D/v//BAAAAAZPAgAAMF8gKiAjLCMjMC4wMF8gO18gKiAtIywjIzAuMDBfIDtfICogIi0iPz9fIDtfIEBfIAGw/f//hP7//wGv/f//g/7//wIAAAAGUgIAAAExAa39//+E/v//Aaz9//+D/v//AAAAAAZVAgAABTIxLjI5BxU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3//2/+//8J4gEAAAmTAQAAAaf9//9v/v//CeUBAAAJkwEAAAGk/f//b/7//wnoAQAABl4CAAAFLTQxNDIBof3//2/+//8J6wEAAAZhAgAAB0NhbGlicmkBnv3//2/+//8J7gEAAAZkAgAAATABm/3//2/+//8J8QEAAAZnAgAAAjExAZj9//9v/v//CfQBAAAGagIAAAdSZWd1bGFyARkBAAAOAAAAsQAAAAZrAgAAC0ludmVudFRyYW5zBmwCAAAWSW52ZW50b3J5IHRyYW5zYWN0aW9ucwkIAAAACQgAAAAJCAAAAAGS/f//4P///wAAAAAJbwIAAAlwAgAAAY/9///d////oeDk94NSGESvb6GYq1dZ5gkIAAAACQgAAAAJcwIAAAkcAQAACgoKCgoBAAAAAYv9///Z////AAAAAAGK/f//2P///wAAAAAACXcCAAAEI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107AAAACfMAAAADAAAACXkCAAAEM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107AAAACfMAAAADAAAACXsCAAAEP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107AAAACfMAAAADAAAACX0CAAAET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107AAAACfMAAAADAAAACX8CAAABUQEAAA4AAAD/////BoACAAALSW52ZW50VHJhbnMGgQIAABZJbnZlbnRvcnkgdHJhbnNhY3Rpb25zCQgAAAAJCAAAAAkIAAAAAX39///g////AAAAAAmEAgAACYUCAAABev3//93////35EClpk8HQp3ythwvY27ZCQgAAAAJCAAAAAmIAgAACVQBAAAKCgoKCgEAAAABdv3//9n///8AAAAAAXX9///Y////AAAAAAAJjAIAAARa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IAAAAJ8wAAAAMAAAAJjgIAAAR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sAAAAJ8wAAAAMAAAAJkAIAAARs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4AAAAJ8wAAAAMAAAAJkgIAAAR2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oAAAAJ8wAAAAMAAAAJlAIAAAF6AQAA2gAAAAFr/f//dP////////8ABpYCAAAGU3RyaW5nBpcCAAAJSXRlbSBuYW1lCTEAAAABZ/3//3L///8CAAAAAWb9///l/v//AQAAAAAACTAAAAAJowAAAAkIAAAACv////8JMAAAAAoJowAAAAagAgAABkl0ZW1JZAahAgAAC0ludmVudFRyYW5zCgkIAAAACaMCAAAJCAAAAAFvAgAAIQAAAAoAAAAJpQIAABEAAAAJpgIAAAFwAgAAIgAAAAgAAAAJ8wAAABEAAAAJqAIAAARz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pQIAAAAAAAABdwIAACkAAAAAAAAACaoCAAAAAAAAB3k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3//2/+//8GrAIAAAhIZWxwVGV4dAatAgAANU9yZGVyIG51bWJlciwgcHJvamVjdCBudW1iZXIsIHByb2R1Y3Rpb24gbnVtYmVyLCBldGMuAVL9//9v/v//Bq8CAAAFTGFiZWwJGAEAAAFP/f//b/7//wayAgAABFR5cGUJFwEAAAd7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9//9v/v//CawCAAAGtgIAAA5JZGVudGlmeSBpdGVtLgFJ/f//b/7//wmvAgAACSYBAAABRv3//2/+//8JsgIAAAklAQAAB30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/3//2/+//8JrAIAAAa/AgAAHERhdGUgb2YgcGh5c2ljYWwgdHJhbnNhY3Rpb24BQP3//2/+//8JrwIAAAk0AQAAAT39//9v/v//CbICAAAJMwEAAAd/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9//9v/v//CawCAAAGyAIAACRRdWFudGl0eSBhdHRhY2hlZCB0byB0aGUgdHJhbnNhY3Rpb24BN/3//2/+//8JrwIAAAlCAQAAATT9//9v/v//CbICAAAJQQEAAAGEAgAAIQAAABEAAAAJzwIAABEAAAAJ0AIAAAGFAgAAIgAAAAMAAAAJ8wAAAAMAAAAJ0gIAAAGIAgAABAAAAAEAAAAJzwIAAAMAAAAJ1AIAAAGMAgAAKQAAAAAAAAAJ1QIAAAAAAAAHjg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q/f//b/7//wmvAgAACVABAAABJ/3//2/+//8JsgIAAAlPAQAAB5A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P3//2/+//8JsgIAAAbeAgAABERhdGUBIf3//2/+//8JrwIAAAbhAgAADkZpbmFuY2lhbCBkYXRlAR79//9v/v//BuMCAAAIUmVmZXJzVG8G5AIAAAw9RXhjbHVkZURhdGUHk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b/f//b/7//wmyAgAACTMBAAABGP3//2/+//8JrwIAAAk0AQAAARX9//9v/v//BuwCAAAIUmVmZXJzVG8G7QIAAAs9RGF0ZVBlcmlvZAeU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L9//9v/v//CbICAAAG8AIAAARFbnVtAQ/9//9v/v//Ca8CAAAG8wIAAAlSZWZlcmVuY2UEo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yAAAACfMAAAADAAAACfUCAAABpQIAABIAAAAHpgI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Cv3//yj///8G9wIAABhUYWJsZS5JbnZlbnRUcmFucy5JdGVtSWQJ3QAAAAEH/f//KP///wb6AgAAH1RhYmxlLkludmVudFRyYW5zLkludmVudFRyYW5zSWQJ+wIAAAEE/f//KP///wb9AgAAG1RhYmxlLkludmVudFRyYW5zLlRyYW5zVHlwZQn+AgAAAQH9//8o////BgADAAAcVGFibGUuSW52ZW50VHJhbnMuVHJhbnNSZWZJZAnaAAAAAf78//8o////BgMDAAAeVGFibGUuSW52ZW50VHJhbnMuRGF0ZVBoeXNpY2FsCeAAAAAB+/z//yj///8GBgMAAB9UYWJsZS5JbnZlbnRUcmFucy5EYXRlRmluYW5jaWFsCQcDAAAB+Pz//yj///8GCQMAAB9UYWJsZS5JbnZlbnRUcmFucy5TdGF0dXNSZWNlaXB0CQoDAAAB9fz//yj///8GDAMAAB1UYWJsZS5JbnZlbnRUcmFucy5TdGF0dXNJc3N1ZQkNAwAAAfL8//8o////Bg8DAAAVVGFibGUuSW52ZW50VHJhbnMuUXR5CeMAAAAB7/z//yj///8GEgMAACJUYWJsZS5JbnZlbnRUcmFucy5Db3N0QW1vdW50UG9zdGVkCRMDAAAHqA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ez8//8Z////BhUDAAAfVGFibGUuSW52ZW50VHJhbnMuRGF0ZUZpbmFuY2lhbAnpAAAAAen8//8Z////BhgDAAAdVGFibGUuSW52ZW50VHJhbnMuU3RhdHVzSXNzdWUJGQMAAAHm/P//Gf///wYbAwAAGFRhYmxlLkludmVudFRyYW5zLkl0ZW1JZAkcAwAAAeP8//8Z////Bh4DAAAfVGFibGUuSW52ZW50VHJhbnMuSW52ZW50VHJhbnNJZAkfAwAAAeD8//8Z////BiEDAAAcVGFibGUuSW52ZW50VHJhbnMuVHJhbnNSZWZJZAkiAwAAAd38//8Z////BiQDAAAeVGFibGUuSW52ZW50VHJhbnMuRGF0ZVBoeXNpY2FsCewAAAAB2vz//xn///8GJwMAAB9UYWJsZS5JbnZlbnRUcmFucy5TdGF0dXNSZWNlaXB0CSgDAAAB1/z//xn///8GKgMAABtUYWJsZS5JbnZlbnRUcmFucy5UcmFuc1R5cGUJ7wAAAAGqAgAAcQAAAAHPAgAAEgAAAAfQAgAAAAEAAAAF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U/P//KP///wYtAwAAGFRhYmxlLkludmVudFRyYW5zLkl0ZW1JZAndAAAAAdH8//8o////BjADAAAcVGFibGUuSW52ZW50VHJhbnMuVHJhbnNSZWZJZAnaAAAAAc78//8o////BjMDAAAeVGFibGUuSW52ZW50VHJhbnMuRGF0ZVBoeXNpY2FsCeAAAAABy/z//yj///8GNgMAABVUYWJsZS5JbnZlbnRUcmFucy5RdHkJ4wAAAAHI/P//KP///wY5AwAAJFRhYmxlLkludmVudFRyYW5zLkNvc3RBbW91bnRQaHlzaWNhbAnmAAAAB9IC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F/P//Gf///wY8AwAAH1RhYmxlLkludmVudFRyYW5zLkRhdGVGaW5hbmNpYWwJ6QAAAAHC/P//Gf///wY/AwAAHlRhYmxlLkludmVudFRyYW5zLkRhdGVQaHlzaWNhbAnsAAAAAb/8//8Z////BkIDAAAbVGFibGUuSW52ZW50VHJhbnMuVHJhbnNUeXBlCe8AAAAH1A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vPz//9T///8JMAAAAAkxAAAAAdUCAABxAAAAB/U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fz//2/+//8JrwIAAAmXAgAAAbb8//9v/v//CbICAAAJlgIAAAH7AgAA2gAAAAGz/P//dP////////8ABk4DAAAGU3RyaW5nBk8DAAAGTG90IElECRkBAAABr/z//3L///8CAAAAAa78///l/v//AQAAAAAACRwBAAAGVAMAAA1JbnZlbnRUcmFuc0lkCQgAAAAK/////wkcAQAACglUAwAACgoKCQgAAAAJWQMAAAkIAAAAAf4CAADaAAAAAaX8//90/////////wAGXAMAAARFbnVtBl0DAAAJUmVmZXJlbmNlCRkBAAABofz//3L///8CAAAAAaD8///l/v//AQAAAAAACRwBAAAGYgMAAAlUcmFuc1R5cGUJCAAAAAr/////CRwBAAAKCWIDAAAKCgoJCAAAAAlnAwAACQgAAAABBwMAANoAAAABl/z//3T/////////AAZqAwAABERhdGUGawMAAA5GaW5hbmNpYWwgZGF0ZQkZAQAAAZP8//9y////AgAAAAGS/P//5f7//wEAAAAAAAkcAQAABnADAAANRGF0ZUZpbmFuY2lhbAkIAAAACv////8JHAEAAAoJcAMAAAoKCgkIAAAACXUDAAAJCAAAAAEKAwAA2gAAAAGJ/P//dP////////8ABngDAAAERW51bQZ5AwAADlJlY2VpcHQgc3RhdHVzCRkBAAABhfz//3L///8CAAAAAYT8///l/v//AQAAAAAACRwBAAAGfgMAAA1TdGF0dXNSZWNlaXB0CQgAAAAK/////wkcAQAACgl+AwAACgoKCQgAAAAJgwMAAAkIAAAAAQ0DAADaAAAAAXv8//90/////////wAGhgMAAARFbnVtBocDAAAMSXNzdWUgc3RhdHVzCRkBAAABd/z//3L///8CAAAAAXb8///l/v//AQAAAAAACRwBAAAGjAMAAAtTdGF0dXNJc3N1ZQkIAAAACv////8JHAEAAAoJjAMAAAoKCgkIAAAACZEDAAAJCAAAAAETAwAA2gAAAAFt/P//dP////////8ABpQDAAAEUmVhbAaVAwAAFUZpbmFuY2lhbCBjb3N0IGFtb3VudAkZAQAAAWn8//9y////AgAAAAFo/P//5f7//wEAAAAAAAkcAQAABpoDAAAQQ29zdEFtb3VudFBvc3RlZAkIAAAACv////8JHAEAAAoJmgMAAAoKCgkIAAAACZ8DAAAJCAAAAAEZAwAA6QAAAAkcAQAABqIDAAALU3RhdHVzSXNzdWUJCAAAAAkIAAAA/////wkcAQAACgmiAwAACgoKCQgAAAAJpwMAAAkIAAAAARwDAADpAAAACRwBAAAGqgMAAAZJdGVtSWQJCAAAAAkIAAAA/////wkcAQAACgmqAwAACgoKCQgAAAAJrwMAAAkIAAAAAR8DAADpAAAACRwBAAAGsgMAAA1JbnZlbnRUcmFuc0lkCQgAAAAJCAAAAP////8JHAEAAAoJsgMAAAoKCgkIAAAACbcDAAAJCAAAAAEiAwAA6QAAAAkcAQAABroDAAAKVHJhbnNSZWZJZAkIAAAACQgAAAD/////CRwBAAAKCboDAAAKCgoJCAAAAAm/AwAACQgAAAABKAMAAOkAAAAJHAEAAAbCAwAADVN0YXR1c1JlY2VpcHQJCAAAAAkIAAAA/////wkcAQAACgnCAwAACgoKCQgAAAAJxwMAAAkIAAAABFk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KAwAABG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MAwAABHU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OAwAABIM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QAwAABJE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SAwAABJ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UAwAABK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WAwAABK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YAwAABL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aAwAABL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cAwAABM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eAwAAB8o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fz//2/+//8JrAIAAAbhAwAAUlN1bW1hcnkgbnVtYmVyL0xvdCBJRCBmb3IgdHJhbnNhY3Rpb25zIGF0dGFjaGVkIHRvIHRoZSBzYW1lIGludmVudG9yeSB0cmFuc2FjdGlvbi4BHvz//2/+//8JrwIAAAlPAwAAARv8//9v/v//CbICAAAJTgMAAAf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j8//9v/v//CawCAAAG6gMAADJTcGVjaWZ5IHRoZSBtb2R1bGUgdGhhdCBnZW5lcmF0ZWQgdGhlIHRyYW5zYWN0aW9uLgEV/P//b/7//wmvAgAACV0DAAABEvz//2/+//8JsgIAAAlcAwAAB84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/z//2/+//8JrAIAAAbzAwAAHURhdGUgb2YgZmluYW5jaWFsIHRyYW5zYWN0aW9uAQz8//9v/v//Ca8CAAAJawMAAAEJ/P//b/7//wmyAgAACWoDAAAH0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G/P//b/7//wmsAgAABvwDAAApU3RhdHVzIG9mIHF1YW50aXR5IGluIHJlbGF0aW9uIHRvIHJlY2VpcHQBA/z//2/+//8JrwIAAAl5AwAAAQD8//9v/v//CbICAAAJeAMAAAfS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37//9v/v//CawCAAAGBQQAAClTdGF0dXMgZm9yIHF1YW50aXR5IGluIHJlbGF0aW9uIHRvIGlzc3VlcwH6+///b/7//wmvAgAACYcDAAAB9/v//2/+//8JsgIAAAmGAwAAB9Q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v//2/+//8JrAIAAAYOBAAANUludmVudG9yeSB2YWx1ZSBmb3IgdGhlIGZpbmFuY2lhbGx5IHVwZGF0ZWQgcXVhbnRpdHkuAfH7//9v/v//Ca8CAAAJlQMAAAHu+///b/7//wmyAgAACZQDAAAH1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+///b/7//wmyAgAABhcEAAAERW51bQHo+///b/7//wmvAgAABhoEAAAMSXNzdWUgc3RhdHVzB9g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v//2/+//8JsgIAAAYdBAAABlN0cmluZwHi+///b/7//wmvAgAABiAEAAALSXRlbSBudW1iZXIH2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+///b/7//wmyAgAABiMEAAAGU3RyaW5nAdz7//9v/v//Ca8CAAAGJgQAAAZMb3QgSUQH3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Z+///b/7//wmyAgAABikEAAAGU3RyaW5nAdb7//9v/v//Ca8CAAAGLAQAAAZOdW1iZXIH3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T+///b/7//wmyAgAABi8EAAAERW51bQHQ+///b/7//wmvAgAABjIEAAAOUmVjZWlwdCBzdGF0dXML
    <Output>
      <OutputObject name="AtlasReport_6"/>
    </Output>
  </Query>
</Atlas>
</file>

<file path=customXml/item4.xml><?xml version="1.0" encoding="utf-8"?>
<Atlas>
  <Report name="AtlasReport_6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gAAAAkDAAAACQQAAAAGBQAAAA1BdGxhc1JlcG9ydF82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GAAAABg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DQIMGgAAAGpHbG9iZVNvZnR3YXJlLkF0bGFzNDAuQXRsYXNDb21tb25DbGllbnQsIFZlcnNpb249NC4wLjAuMCwgQ3VsdHVyZT1uZXV0cmFsLCBQdWJsaWNLZXlUb2tlbj1hZTIxZWMzNTc1ZDEyOTlmBRAAAAAuR2xvYmVTb2Z0d2FyZS5BdGxhczQwLkFJRXhjZWwuUmVwb3J0TGlzdE9iamVjdAMAAAAFX25hbWUKX3JlZmVyZW5jZQlfb2JqZWN0Tm8BBAA4R2xvYmVTb2Z0d2FyZS5BdGxhczQwLkF0bGFzQ29tbW9uQ2xpZW50LlJlcG9ydC5SZWZlcmVuY2UaAAAACAIAAAAGGwAAABVBdGxhc1JlcG9ydF82X1RhYmxlXzEJHAAAAAAAAAAEEwAAAM0BU3lzdGVtLkNvbGxlY3Rpb25zLkdlbmVyaWMuTGlzdGAxW1tHbG9iZVNvZnR3YXJlLkF0bGFzNDAuQXRsYXNDb21tb25DbGllbnQuRGF0YVNvdXJjZUZpZWxkVmFsdWUsIEdsb2JlU29mdHdhcmUuQXRsYXM0MC5BdGxhc0NvbW1vbkNsaWVudCwgVmVyc2lvbj00LjAuMC4wLCBDdWx0dXJlPW5ldXRyYWwsIFB1YmxpY0tleVRva2VuPWFlMjFlYzM1NzVkMTI5OWZdXQMAAAAGX2l0ZW1zBV9zaXplCF92ZXJzaW9uBAAAPkdsb2JlU29mdHdhcmUuQXRsYXM0MC5BdGxhc0NvbW1vbkNsaWVudC5EYXRhU291cmNlRmllbGRWYWx1ZVtdGgAAAAgICR0AAAAEAAAABAAAAAUU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OAAAACCxHbG9iZVNvZnR3YXJlLkF0bGFzNDAuQXRsYXNDb21tb24uQ29sdW1uVHlwZQ4AAAArR2xvYmVTb2Z0d2FyZS5BdGxhczQwLkF0bGFzQ29tbW9uLlNvcnRPcmRlcg4AAAAIAUBHbG9iZVNvZnR3YXJlLkF0bGFzNDAuQXRsYXNDb21tb24uVHlwZS5Db2x1bW4rQ3Jvc3NUYWJDb2x1bW5UeXBlD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OAAAADgAAAAkeAAAACR8AAAAJIAAAAAYhAAAAClRyYW5zUmVmSWQGIgAAAAtQcm9kIG51bWJlcgYjAAAABlN0cmluZwYkAAAAAAYlAAAAJDg2Nzk0OGUzLWYwN2QtNGFjMS1iNzZjLWRmYzM5ODRjODk0MgXa////LUdsb2JlU29mdHdhcmUuQXRsYXM0MC5BdGxhc0NvbW1vbi5BZ2dyZWdhdGlvbgEAAAAHdmFsdWVfXwAIDgAAAP////8AAAAABdn///8sR2xvYmVTb2Z0d2FyZS5BdGxhczQwLkF0bGFzQ29tbW9uLkNvbHVtblR5cGUBAAAAB3ZhbHVlX18ACA4AAAAAAAAABdj///8rR2xvYmVTb2Z0d2FyZS5BdGxhczQwLkF0bGFzQ29tbW9uLlNvcnRPcmRlcgEAAAAHdmFsdWVfXwAIDgAAAAIAAAAAAAAAAAXX////QEdsb2JlU29mdHdhcmUuQXRsYXM0MC5BdGxhc0NvbW1vbi5UeXBlLkNvbHVtbitDcm9zc1RhYkNvbHVtblR5cGUBAAAAB3ZhbHVlX18ACA4AAAAAAAAACgEAAAAAAAAAAAAAAAAABioAAAAkMjBiZjc3NzctZGUxZC00NzA2LWJjNDMtNmNkOTRhYTExMDcyBisAAAAcVGFibGUuSW52ZW50VHJhbnMuVHJhbnNSZWZJZAoKCgoBFQAAABQAAAAJLAAAAAktAAAACS4AAAAGLwAAAAZJdGVtSWQGMAAAAAtJdGVtIG51bWJlcgYxAAAABlN0cmluZwkkAAAABjMAAAAkMzFmYmFhNGQtNWQ1NS00MWU3LWJkZjAtMGJkNzNiOTgyYmVjAcz////a/////////wEAAAABy////9n///8AAAAAAcr////Y////AgAAAAAAAAAAAcn////X////AAAAAAoBAAAAAAAAAAABAAAAAAY4AAAAJDE5MjI2MGRjLTY4NTUtNGNmNC04MzlmLTQ2ZjFkYTBhYjM3YgY5AAAAGFRhYmxlLkludmVudFRyYW5zLkl0ZW1JZAoKCgoBFgAAABQAAAAJOgAAAAk7AAAACTwAAAAGPQAAAAhJdGVtTmFtZQY+AAAACUl0ZW0gbmFtZQY/AAAABlN0cmluZwkkAAAABkEAAAAkMjdlMGY4ODYtMmFlNS00OTJhLTk4OGUtZDRhY2NkMjc4NTU5Ab7////a/////////wIAAAABvf///9n///8AAAAAAbz////Y////AgAAAAAAAAAAAbv////X////AAAAAAoBAAAAAAAAAAACAAAAAAZGAAAAJDkxNGVmOTczLTJjMzAtNDIxYy1hMDhkLWI2OGNjMDRmYjU2YQZHAAAAM1RhYmxlLkludmVudFRyYW5zLkl0ZW1JZH5UYWJsZS5JbnZlbnRUYWJsZS5JdGVtTmFtZQoKCgoBFwAAABQAAAAJSAAAAAlJAAAACUoAAAAGSwAAAAxEYXRlUGh5c2ljYWwGTAAAAA1QaHlzaWNhbCBkYXRlBk0AAAAERGF0ZQkkAAAABk8AAAAkNjE4ODJlNmYtY2VkMC00NTk5LTllMjQtN2YxZDdmODE1ZmEzAbD////a/////////wMAAAABr////9n///8AAAAAAa7////Y////AgAAAAAAAAAAAa3////X////AAAAAAoBAAAAAAAAAAADAAAAAAZUAAAAJGNlNjc3YmRjLTE0OTUtNDAxOC05NzkyLWI4ZTI4OTY5YzcxYQZVAAAAHlRhYmxlLkludmVudFRyYW5zLkRhdGVQaHlzaWNhbAoKCgoBGAAAABQAAAAJVgAAAAlXAAAACVgAAAAGWQAAAANRdHkGWgAAAAhRdWFudGl0eQZbAAAABFJlYWwJJAAAAAZdAAAAJGVlYmMxYWQyLWNjOTQtNGEyNy04YjdmLTJmOTFjYmIwZjkzMgGi////2v///wEAAAAEAAAAAaH////Z////AAAAAAGg////2P///wIAAAAAAAAAAAGf////1////wAAAAAKAQAAAAAAAAAABAAAAAAGYgAAACQzZmZjOTI1Ni1jYTQ4LTRhYWEtOTY1Ny1iNzcwZjY2MWVjNmIGYwAAABVUYWJsZS5JbnZlbnRUcmFucy5RdHkKCgoKARkAAAAUAAAACWQAAAAJZQAAAAlmAAAABmcAAAASQ29zdEFtb3VudFBoeXNpY2FsBmgAAAAUUGh5c2ljYWwgY29zdCBhbW91bnQGaQAAAARSZWFsCSQAAAAGawAAACRjNGM0MWJjYS01OTE3LTRhNTItYjRhNy01ZDNhNmJmZDY2MWMBlP///9r///8BAAAABQAAAAGT////2f///wAAAAABkv///9j///8CAAAAAAAAAAABkf///9f///8AAAAACgEAAAAAAAAAAAUAAAAABnAAAAAkYWUwNjQ3MjktOGE0Yi00YmYwLWI2YTAtYWNkNTE3YTE0YzRjBnEAAAAkVGFibGUuSW52ZW50VHJhbnMuQ29zdEFtb3VudFBoeXNpY2FsCgoKCgUcAAAAOEdsb2JlU29mdHdhcmUuQXRsYXM0MC5BdGxhc0NvbW1vbkNsaWVudC5SZXBvcnQuUmVmZXJlbmNlAQAAAApfcmVmZXJlbmNlBwgaAAAACXIAAAAHHQAAAAABAAAABAAAAAQ8R2xvYmVTb2Z0d2FyZS5BdGxhczQwLkF0bGFzQ29tbW9uQ2xpZW50LkRhdGFTb3VyY2VGaWVsZFZhbHVlGgAAAAlzAAAACXQAAAAJdQAAAAl2AAAABB4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XcAAAABAAAAAQAAAAQf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ZoAAAAJeAAAAAcAAAAJeQAAAAQg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MAAAAJegAAAAcAAAAJewAAAAEsAAAAHgAAAAl8AAAAAQAAAAEAAAABLQAAAB8AAACYAAAACXgAAAAHAAAACX4AAAABLgAAACAAAACTAAAACXoAAAAHAAAACYAAAAABOgAAAB4AAAAJgQAAAAEAAAABAAAAATsAAAAfAAAAjwAAAAl4AAAABwAAAAmDAAAAATwAAAAgAAAAjAAAAAl6AAAABwAAAAmFAAAAAUgAAAAeAAAACYYAAAABAAAAAQAAAAFJAAAAHwAAAJcAAAAJeAAAAAcAAAAJiAAAAAFKAAAAIAAAAJMAAAAJegAAAAcAAAAJigAAAAFWAAAAHgAAAAmLAAAAAQAAAAEAAAABVwAAAB8AAACXAAAACXgAAAAHAAAACY0AAAABWAAAACAAAACTAAAACXoAAAAHAAAACY8AAAABZAAAAB4AAAAJkAAAAAEAAAABAAAAAWUAAAAfAAAAjwAAAAl4AAAABwAAAAmSAAAAAWYAAAAgAAAAjAAAAAl6AAAABwAAAAmUAAAAD3IAAAABAAAACAEAAAAFcwAAADxHbG9iZVNvZnR3YXJlLkF0bGFzNDAuQXRsYXNDb21tb25DbGllbnQuRGF0YVNvdXJjZUZpZWxkVmFsdWUEAAAAEl9pc0RyaWxsRG93bkZpbHRlcgZfZHNLZXkKX2ZpZWxkbmFtZQtfZmllbGRWYWx1ZQABAQEBGgAAAAAGlQAAABFUYWJsZS5JbnZlbnRUcmFucwaWAAAACkRhdGFBcmVhSWQJBgAAAAF0AAAAcwAAAAAJlQAAAAaZAAAADURhdGVGaW5hbmNpYWwGmgAAABwwNi4yOS4yMDE3IC4uIDEyLjMxLjIwOTksICIiAXUAAABzAAAAAAmVAAAABpwAAAAMRGF0ZVBoeXNpY2FsBp0AAAAYMDEuMDEuMjAwOCAuLiAwNi4yOC4yMDE3AXYAAABzAAAAAAmVAAAABp8AAAAJVHJhbnNUeXBlBqAAAAAKUHJvZHVjdGlvbgd3AAAAAAEAAAAEAAAABDdHbG9iZVNvZnR3YXJlLkF0bGFzNDAuQXRsYXNDb21tb24uVHlwZS5GaWVsZE91dHB1dEZpZWxkDgAAAAmhAAAADQMEeA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e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F7/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Xf///zJHbG9iZVNvZnR3YXJlLkF0bGFzNDAuQXRsYXNDb21tb24uQ29sdW1uQXR0cmlidXRlcwEAAAAHdmFsdWVfXwAIDgAAABAAAAAGpAAAAAROb25lAVv///9e////AVr///9d////CQAAAAkkAAAAAVj///9e////AVf///9d////CwAAAAaqAAAAATABVf///17///8BVP///13///8kAAAACSIAAAABUv///17///8BUf///13///8EAAAABrAAAAAHR2VuZXJhbAFP////Xv///wFO////Xf///wIAAAAGswAAAAExAUz///9e////AUv///9d////AAAAAAa2AAAABTEyLjQzAXoAAAAMAAAAB3s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S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a4AAAACEZvbnRCb2xkBrkAAAAFRmFsc2UBRv///0n///8GuwAAAApGb250SXRhbGljCbkAAAABQ////0n///8GvgAAAA1Gb250VW5kZXJsaW5lBr8AAAAFLTQxNDIBQP///0n///8GwQAAAAhGb250TmFtZQbCAAAAB0NhbGlicmkBPf///0n///8GxAAAAAlGb250Q29sb3IGxQAAAAEwATr///9J////BscAAAAIRm9udFNpemUGyAAAAAIxMQE3////Sf///wbKAAAACUZvbnRTdHlsZQbLAAAAB1JlZ3VsYXIHfAAAAAABAAAABAAAAAQ3R2xvYmVTb2Z0d2FyZS5BdGxhczQwLkF0bGFzQ29tbW9uLlR5cGUuRmllbGRPdXRwdXRGaWVsZA4AAAAJzAAAAA0DB34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z////Xv///wEy////Xf///wYAAAAGzwAAAAVUb3RhbAEw////Xv///wEv////Xf///xAAAAAJpAAAAAEt////Xv///wEs////Xf///wkAAAAJJAAAAAEq////Xv///wEp////Xf///wsAAAAG2AAAAAExASf///9e////ASb///9d////BAAAAAbbAAAAB0dlbmVyYWwBJP///17///8BI////13///8CAAAABt4AAAABMQEh////Xv///wEg////Xf///wAAAAAG4QAAAAUzNy44NgeA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7///9J////CbgAAAAJuQAAAAEb////Sf///wm7AAAACbkAAAABGP///0n///8JvgAAAAbqAAAABS00MTQyARX///9J////CcEAAAAG7QAAAAdDYWxpYnJpARL///9J////CcQAAAAG8AAAAAEwAQ////9J////CccAAAAG8wAAAAIxMQEM////Sf///wnKAAAABvYAAAAHUmVndWxhcgeBAAAAAAEAAAAEAAAABDdHbG9iZVNvZnR3YXJlLkF0bGFzNDAuQXRsYXNDb21tb24uVHlwZS5GaWVsZE91dHB1dEZpZWxkDgAAAAn3AAAADQMHgw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j///9e////AQf///9d////CQAAAAkkAAAAAQX///9e////AQT///9d////CwAAAAb9AAAAATIBAv///17///8BAf///13///8EAAAABgABAAAHR2VuZXJhbAH//v//Xv///wH+/v//Xf///wIAAAAGAwEAAAExAfz+//9e////Afv+//9d////AAAAAAYGAQAABTQxLjE0B4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+f7//0n///8GCAEAAAhGb250Qm9sZAm5AAAAAfb+//9J////BgsBAAAKRm9udEl0YWxpYwm5AAAAAfP+//9J////Bg4BAAANRm9udFVuZGVybGluZQYPAQAABS00MTQyAfD+//9J////BhEBAAAIRm9udE5hbWUGEgEAAAdDYWxpYnJpAe3+//9J////BhQBAAAJRm9udENvbG9yBhUBAAABMAHq/v//Sf///wYXAQAACEZvbnRTaXplBhgBAAACMTEB5/7//0n///8GGgEAAAlGb250U3R5bGUGGwEAAAdSZWd1bGFyB4YAAAAAAQAAAAQAAAAEN0dsb2JlU29mdHdhcmUuQXRsYXM0MC5BdGxhc0NvbW1vbi5UeXBlLkZpZWxkT3V0cHV0RmllbGQOAAAACRwBAAANAweI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4/7//17///8B4v7//13///8QAAAACaQAAAAB4P7//17///8B3/7//13///8JAAAACSQAAAAB3f7//17///8B3P7//13///8LAAAABiUBAAABMwHa/v//Xv///wHZ/v//Xf///wQAAAAGKAEAAAhtL2QveXl5eQHX/v//Xv///wHW/v//Xf///wIAAAAGKwEAAAExAdT+//9e////AdP+//9d////AAAAAAYuAQAABTE0LjE0B4o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f7//0n///8JuAAAAAm5AAAAAc7+//9J////CbsAAAAJuQAAAAHL/v//Sf///wm+AAAABjcBAAAFLTQxNDIByP7//0n///8JwQAAAAY6AQAAB0NhbGlicmkBxf7//0n///8JxAAAAAY9AQAAATABwv7//0n///8JxwAAAAZAAQAAAjExAb/+//9J////CcoAAAAGQwEAAAdSZWd1bGFyB4sAAAAAAQAAAAQAAAAEN0dsb2JlU29mdHdhcmUuQXRsYXM0MC5BdGxhc0NvbW1vbi5UeXBlLkZpZWxkT3V0cHV0RmllbGQOAAAACUQBAAANAweN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u/7//17///8Buv7//13///8QAAAACaQAAAABuP7//17///8Bt/7//13///8JAAAACSQAAAABtf7//17///8BtP7//13///8LAAAABk0BAAABNAGy/v//Xv///wGx/v//Xf///wQAAAAGUAEAADBfICogIywjIzAuMDBfIDtfICogLSMsIyMwLjAwXyA7XyAqICItIj8/XyA7XyBAXyABr/7//17///8Brv7//13///8CAAAABlMBAAABMQGs/v//Xv///wGr/v//Xf///wAAAAAGVgEAAAUxMC4yOQe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n+//9J////CbgAAAAJuQAAAAGm/v//Sf///wm7AAAACbkAAAABo/7//0n///8JvgAAAAZfAQAABS00MTQyAaD+//9J////CcEAAAAGYgEAAAdDYWxpYnJpAZ3+//9J////CcQAAAAGZQEAAAEwAZr+//9J////CccAAAAGaAEAAAIxMQGX/v//Sf///wnKAAAABmsBAAAHUmVndWxhcgeQAAAAAAEAAAAEAAAABDdHbG9iZVNvZnR3YXJlLkF0bGFzNDAuQXRsYXNDb21tb24uVHlwZS5GaWVsZE91dHB1dEZpZWxkDgAAAAlsAQAADQMHk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P+//9e////AZL+//9d////CQAAAAkkAAAAAZD+//9e////AY/+//9d////CwAAAAZyAQAAATUBjf7//17///8BjP7//13///8EAAAABnUBAAAwXyAqICMsIyMwLjAwXyA7XyAqIC0jLCMjMC4wMF8gO18gKiAiLSI/P18gO18gQF8gAYr+//9e////AYn+//9d////AgAAAAZ4AQAAATEBh/7//17///8Bhv7//13///8AAAAABnsBAAAFMjEuMjkHl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E/v//Sf///wkIAQAACbkAAAABgf7//0n///8JCwEAAAm5AAAAAX7+//9J////CQ4BAAAGhAEAAAUtNDE0MgF7/v//Sf///wkRAQAABocBAAAHQ2FsaWJyaQF4/v//Sf///wkUAQAABooBAAABMAF1/v//Sf///wkXAQAABo0BAAACMTEBcv7//0n///8JGgEAAAaQAQAAB1JlZ3VsYXIFo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b/7//9r/////////AAaSAQAABlN0cmluZwaTAQAABk51bWJlcgmUAQAAAWv+///Y////AgAAAAVq/v//OUdsb2JlU29mdHdhcmUuQXRsYXM0MC5BdGxhc0NvbW1vbi5OdW1iZXJTZXF1ZW5jZUNvbmRpdGlvbgEAAAAHdmFsdWVfXwAIDgAAAAEAAAAAAAaXAQAAEVRhYmxlLkludmVudFRyYW5zCSEAAAAJJAAAAAr/////CZcBAAAKCSEAAAAKCgoJJAAAAAmdAQAACSQAAAABzAAAAKEAAAABYf7//9r/////////AAagAQAABlN0cmluZwahAQAAC0l0ZW0gbnVtYmVyCZQBAAABXf7//9j///8CAAAAAVz+//9q/v//AQAAAAAACZcBAAAJLwAAAAkkAAAACv////8JlwEAAAoJLwAAAAoKCgkkAAAACasBAAAJJAAAAAH3AAAAoQAAAAFT/v//2v////////8ABq4BAAAGU3RyaW5nBq8BAAAJSXRlbSBuYW1lCbABAAABT/7//9j///8CAAAAAU7+//9q/v//AQAAAAAABrMBAAAqVGFibGUuSW52ZW50VHJhbnMuSXRlbUlkflRhYmxlLkludmVudFRhYmxlCT0AAAAJJAAAAAr/////CbMBAAAKCT0AAAAGuAEAAAZJdGVtSWQGuQEAAAtJbnZlbnRUcmFucwoJJAAAAAm7AQAACSQAAAABHAEAAKEAAAABQ/7//9r/////////AAa+AQAABERhdGUGvwEAAA1QaHlzaWNhbCBkYXRlCZQBAAABP/7//9j///8CAAAAAT7+//9q/v//AQAAAAAACZcBAAAJSwAAAAkkAAAACv////8JlwEAAAoJSwAAAAoKCgkkAAAACckBAAAJJAAAAAFEAQAAoQAAAAE1/v//2v////////8ABswBAAAEUmVhbAbNAQAACFF1YW50aXR5CZQBAAABMf7//9j///8CAAAAATD+//9q/v//AQAAAAAACZcBAAAJWQAAAAkkAAAACv////8JlwEAAAoJWQAAAAoKCgkkAAAACdcBAAAJJAAAAAFsAQAAoQAAAAEn/v//2v////////8ABtoBAAAEUmVhbAbbAQAAFFBoeXNpY2FsIGNvc3QgYW1vdW50CdwBAAABI/7//9j///8CAAAAASL+//9q/v//AQAAAAAABt8BAAARVGFibGUuSW52ZW50VHJhbnMJZwAAAAkkAAAACv////8J3wEAAAoJZwAAAAoKCgkkAAAACeUBAAAJJAAAAAWU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ucBAAALSW52ZW50VHJhbnMG6AEAABZJbnZlbnRvcnkgdHJhbnNhY3Rpb25zCSQAAAAJJAAAAAkkAAAABRb+//8wR2xvYmVTb2Z0d2FyZS5BdGxhczQwLkF0bGFzQ29tbW9uLkRhdGFTb3VyY2VUeXBlAQAAAAd2YWx1ZV9fAAgOAAAAAAAAAAnrAQAACewBAAAEE/7//wtTeXN0ZW0uR3VpZAsAAAACX2ECX2ICX2MCX2QCX2UCX2YCX2cCX2gCX2kCX2oCX2sAAAAAAAAAAAAAAAgHBwICAgICAgICoeDk94NSGESvb6GYq1dZ5gkkAAAACSQAAAAJ7wEAAAmXAQAACgoKCgoBAAAABQ/+//80R2xvYmVTb2Z0d2FyZS5BdGxhczQwLkF0bGFzQ29tbW9uLkRhdGFTb3VyY2VKb2luTW9kZQEAAAAHdmFsdWVfXwAIDgAAAAAAAAAFDv7//zVHbG9iZVNvZnR3YXJlLkF0bGFzNDAuQXRsYXNDb21tb24uRGF0YVNvdXJjZUZldGNoTW9kZQEAAAAHdmFsdWVfXwAIDgAAAAAAAAAACfMBAAABnQEAACAAAAA7AAAACXoAAAADAAAACfUBAAABqwEAACAAAAA7AAAACXoAAAADAAAACfcBAAABsAEAAJQBAAD/////BvgBAAALSW52ZW50VGFibGUG+QEAAAVJdGVtcwkkAAAACSQAAAAJJAAAAAEF/v//Fv7//wAAAAAJ/AEAAAn9AQAAAQL+//8T/v//CHb2TjT9lU6hIs4agrU3GAkkAAAACSQAAAAJAAIAAAmzAQAABgICAAALSW52ZW50VHJhbnMGAwIAABFUYWJsZS5JbnZlbnRUcmFucwYEAgAAGFRhYmxlLkludmVudFRyYW5zLkl0ZW1JZAYFAgAABkl0ZW1JZAYGAgAABkl0ZW1JZAEAAAAB+f3//w/+//8AAAAAAfj9//8O/v//AAAAAAAJCQIAAAG7AQAAIAAAADIAAAAJegAAAAMAAAAJCwIAAAHJAQAAIAAAADsAAAAJegAAAAMAAAAJDQIAAAHXAQAAIAAAADsAAAAJegAAAAMAAAAJDwIAAAHcAQAAlAEAAP////8GEAIAAAtJbnZlbnRUcmFucwYRAgAAFkludmVudG9yeSB0cmFuc2FjdGlvbnMJJAAAAAkkAAAACSQAAAAB7f3//xb+//8AAAAACRQCAAAJFQIAAAHq/f//E/7///fkQKWmTwdCnfK2HC9jbtkJJAAAAAkkAAAACRgCAAAJ3wEAAAoKCgoKAQAAAAHm/f//D/7//wAAAAAB5f3//w7+//8AAAAAAAkcAgAAAeUBAAAgAAAAMgAAAAl6AAAAAwAAAAkeAgAABOsB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KAAAACR8CAAARAAAACSACAAAE7AE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CAAAAAl6AAAAEQAAAAkiAgAABO8B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fAgAAAAAAAATzAQ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kkAgAAAAAAAAf1A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v9//9J////BiYCAAAISGVscFRleHQGJwIAADVPcmRlciBudW1iZXIsIHByb2plY3QgbnVtYmVyLCBwcm9kdWN0aW9uIG51bWJlciwgZXRjLgHY/f//Sf///wYpAgAABUxhYmVsCZMBAAAB1f3//0n///8GLAIAAARUeXBlCZIBAAAH9wE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/f//Sf///wkmAgAABjACAAAOSWRlbnRpZnkgaXRlbS4Bz/3//0n///8JKQIAAAmhAQAAAcz9//9J////CSwCAAAJoAEAAAH8AQAA6wEAAAEAAAAJegAAAAMAAAAJOAIAAAT9AQ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TkCAAAAAAAAAQACAADvAQAAAAAAAAl6AAAAAAAAAAEJAgAA8wEAAAAAAAAJOwIAAAAAAAAHCw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E/f//Sf///wkpAgAACa8BAAABwf3//0n///8JLAIAAAmuAQAABw0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v3//0n///8JJgIAAAZEAgAAHERhdGUgb2YgcGh5c2ljYWwgdHJhbnNhY3Rpb24Bu/3//0n///8JKQIAAAm/AQAAAbj9//9J////CSwCAAAJvgEAAAcP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X9//9J////CSYCAAAGTQIAACRRdWFudGl0eSBhdHRhY2hlZCB0byB0aGUgdHJhbnNhY3Rpb24Bsv3//0n///8JKQIAAAnNAQAAAa/9//9J////CSwCAAAJzAEAAAEUAgAA6wEAABEAAAAJVAIAABEAAAAJVQIAAAEVAgAA7AEAAAMAAAAJegAAAAMAAAAJVwIAAAQY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lUAgAAAwAAAAlZAgAAARwCAADzAQAAAAAAAAlaAgAAAAAAAAce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X9//9J////CSkCAAAJ2wEAAAGi/f//Sf///wksAgAACdoBAAABHwIAAAwAAAAHIAI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n/3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4AAAAGYgIAABhUYWJsZS5JbnZlbnRUcmFucy5JdGVtSWQJzAAAAAGc/f//n/3//wZlAgAAH1RhYmxlLkludmVudFRyYW5zLkludmVudFRyYW5zSWQJZgIAAAGZ/f//n/3//wZoAgAAG1RhYmxlLkludmVudFRyYW5zLlRyYW5zVHlwZQlpAgAAAZb9//+f/f//BmsCAAAcVGFibGUuSW52ZW50VHJhbnMuVHJhbnNSZWZJZAmhAAAAAZP9//+f/f//Bm4CAAAeVGFibGUuSW52ZW50VHJhbnMuRGF0ZVBoeXNpY2FsCRwBAAABkP3//5/9//8GcQIAAB9UYWJsZS5JbnZlbnRUcmFucy5EYXRlRmluYW5jaWFsCXICAAABjf3//5/9//8GdAIAAB9UYWJsZS5JbnZlbnRUcmFucy5TdGF0dXNSZWNlaXB0CXUCAAABiv3//5/9//8GdwIAAB1UYWJsZS5JbnZlbnRUcmFucy5TdGF0dXNJc3N1ZQl4AgAAAYf9//+f/f//BnoCAAAVVGFibGUuSW52ZW50VHJhbnMuUXR5CUQBAAABhP3//5/9//8GfQIAACJUYWJsZS5JbnZlbnRUcmFucy5Db3N0QW1vdW50UG9zdGVkCX4CAAAHIg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IH9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4AAAAGgAIAAB9UYWJsZS5JbnZlbnRUcmFucy5EYXRlRmluYW5jaWFsCYECAAABfv3//4H9//8GgwIAAB1UYWJsZS5JbnZlbnRUcmFucy5TdGF0dXNJc3N1ZQmEAgAAAXv9//+B/f//BoYCAAAYVGFibGUuSW52ZW50VHJhbnMuSXRlbUlkCYcCAAABeP3//4H9//8GiQIAAB9UYWJsZS5JbnZlbnRUcmFucy5JbnZlbnRUcmFuc0lkCYoCAAABdf3//4H9//8GjAIAABxUYWJsZS5JbnZlbnRUcmFucy5UcmFuc1JlZklkCY0CAAABcv3//4H9//8GjwIAAB5UYWJsZS5JbnZlbnRUcmFucy5EYXRlUGh5c2ljYWwJkAIAAAFv/f//gf3//waSAgAAH1RhYmxlLkludmVudFRyYW5zLlN0YXR1c1JlY2VpcHQJkwIAAAFs/f//gf3//waVAgAAG1RhYmxlLkludmVudFRyYW5zLlRyYW5zVHlwZQmWAgAABCQC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c4Ag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p/f//n/3//waYAgAAM1RhYmxlLkludmVudFRyYW5zLkl0ZW1JZH5UYWJsZS5JbnZlbnRUYWJsZS5JdGVtTmFtZQn3AAAAATkCAAAMAAAAATsCAAAkAgAAAVQCAAAMAAAAB1UC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b9//+f/f//BpsCAAAYVGFibGUuSW52ZW50VHJhbnMuSXRlbUlkCcwAAAABY/3//5/9//8GngIAABxUYWJsZS5JbnZlbnRUcmFucy5UcmFuc1JlZklkCaEAAAABYP3//5/9//8GoQIAAB5UYWJsZS5JbnZlbnRUcmFucy5EYXRlUGh5c2ljYWwJHAEAAAFd/f//n/3//wakAgAAFVRhYmxlLkludmVudFRyYW5zLlF0eQlEAQAAAVr9//+f/f//BqcCAAAkVGFibGUuSW52ZW50VHJhbnMuQ29zdEFtb3VudFBoeXNpY2FsCWwBAAAHVwI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Vf9//+B/f//BqoCAAAfVGFibGUuSW52ZW50VHJhbnMuRGF0ZUZpbmFuY2lhbAmBAgAAAVT9//+B/f//Bq0CAAAeVGFibGUuSW52ZW50VHJhbnMuRGF0ZVBoeXNpY2FsCZACAAABUf3//4H9//8GsAIAABtUYWJsZS5JbnZlbnRUcmFucy5UcmFuc1R5cGUJlgIAAAdZA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RO/f//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gAAAANrZXkFdmFsdWUBBDFHbG9iZVNvZnR3YXJlLkF0bGFzNDAuQXRsYXNDb21tb24uVHlwZS5EYXRhU291cmNlDgAAAAmzAQAACbABAAABWgIAACQCAAABZgIAAKEAAAABS/3//9r/////////AAa2AgAABlN0cmluZwa3AgAABkxvdCBJRAmUAQAAAUf9///Y////AgAAAAFG/f//av7//wEAAAAAAAmXAQAABrwCAAANSW52ZW50VHJhbnNJZAkkAAAACv////8JlwEAAAoJvAIAAAoKCgkkAAAACcECAAAJJAAAAAFpAgAAoQAAAAE9/f//2v////////8ABsQCAAAERW51bQbFAgAACVJlZmVyZW5jZQmUAQAAATn9///Y////AgAAAAE4/f//av7//wEAAAAAAAmXAQAABsoCAAAJVHJhbnNUeXBlCSQAAAAK/////wmXAQAACgnKAgAACgoKCSQAAAAJzwIAAAkkAAAAAXICAAChAAAAAS/9///a/////////wAG0gIAAAREYXRlBtMCAAAORmluYW5jaWFsIGRhdGUJlAEAAAEr/f//2P///wIAAAABKv3//2r+//8BAAAAAAAJlwEAAAbYAgAADURhdGVGaW5hbmNpYWwJJAAAAAr/////CZcBAAAKCdgCAAAKCgoJJAAAAAndAgAACSQAAAABdQIAAKEAAAABIf3//9r/////////AAbgAgAABEVudW0G4QIAAA5SZWNlaXB0IHN0YXR1cwmUAQAAAR39///Y////AgAAAAEc/f//av7//wEAAAAAAAmXAQAABuYCAAANU3RhdHVzUmVjZWlwdAkkAAAACv////8JlwEAAAoJ5gIAAAoKCgkkAAAACesCAAAJJAAAAAF4AgAAoQAAAAET/f//2v////////8ABu4CAAAERW51bQbvAgAADElzc3VlIHN0YXR1cwmUAQAAAQ/9///Y////AgAAAAEO/f//av7//wEAAAAAAAmXAQAABvQCAAALU3RhdHVzSXNzdWUJJAAAAAr/////CZcBAAAKCfQCAAAKCgoJJAAAAAn5AgAACSQAAAABfgIAAKEAAAABBf3//9r/////////AAb8AgAABFJlYWwG/QIAABVGaW5hbmNpYWwgY29zdCBhbW91bnQJlAEAAAEB/f//2P///wIAAAABAP3//2r+//8BAAAAAAAJlwEAAAYCAwAAEENvc3RBbW91bnRQb3N0ZWQJJAAAAAr/////CZcBAAAKCQIDAAAKCgoJJAAAAAkHAwAACSQAAAAFgQI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ZcBAAAJmQAAAAkkAAAACZoAAAD/////CZcBAAAKCZkAAAAKCgoJJAAAAAkQAwAACSQAAAABhAIAAIECAAAJlwEAAAYTAwAAC1N0YXR1c0lzc3VlCSQAAAAJJAAAAP////8JlwEAAAoJEwMAAAoKCgkkAAAACRgDAAAJJAAAAAGHAgAAgQIAAAmXAQAABhsDAAAGSXRlbUlkCSQAAAAJJAAAAP////8JlwEAAAoJGwMAAAoKCgkkAAAACSADAAAJJAAAAAGKAgAAgQIAAAmXAQAABiMDAAANSW52ZW50VHJhbnNJZAkkAAAACSQAAAD/////CZcBAAAKCSMDAAAKCgoJJAAAAAkoAwAACSQAAAABjQIAAIECAAAJlwEAAAYrAwAAClRyYW5zUmVmSWQJJAAAAAkkAAAA/////wmXAQAACgkrAwAACgoKCSQAAAAJMAMAAAkkAAAAAZACAACBAgAACZcBAAAJnAAAAAkkAAAACZ0AAAD/////CZcBAAAKCZwAAAAKCgoJJAAAAAk5AwAACSQAAAABkwIAAIECAAAJlwEAAAY8AwAADVN0YXR1c1JlY2VpcHQJJAAAAAkkAAAA/////wmXAQAACgk8AwAACgoKCSQAAAAJQQMAAAkkAAAAAZYCAACBAgAACZcBAAAJnwAAAAkkAAAACaAAAAD/////CZcBAAAGSAMAAAtJbnZlbnRUcmFucwmfAAAACgoKCSQAAAAJSwMAAAkkAAAAAcECAAAgAAAACQAAAAl6AAAAAwAAAAlOAwAAAc8CAAAgAAAACQAAAAl6AAAAAwAAAAlQAwAAAd0CAAAgAAAACQAAAAl6AAAAAwAAAAlSAwAAAesCAAAgAAAACQAAAAl6AAAAAwAAAAlUAwAAAfkCAAAgAAAACQAAAAl6AAAAAwAAAAlWAwAAAQcDAAAgAAAACQAAAAl6AAAAAwAAAAlYAwAAARADAAAgAAAAOwAAAAl6AAAAAwAAAAlaAwAAARgDAAAgAAAAAgAAAAl6AAAAAwAAAAlcAwAAASADAAAgAAAAAgAAAAl6AAAAAwAAAAleAwAAASgDAAAgAAAAAgAAAAl6AAAAAwAAAAlgAwAAATADAAAgAAAAAgAAAAl6AAAAAwAAAAliAwAAATkDAAAgAAAAPgAAAAl6AAAAAwAAAAlkAwAAAUEDAAAgAAAAAgAAAAl6AAAAAwAAAAlmAwAAAUsDAAAgAAAAOgAAAAl6AAAAAwAAAAloAwAAB04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/z//0n///8JJgIAAAZrAwAAUlN1bW1hcnkgbnVtYmVyL0xvdCBJRCBmb3IgdHJhbnNhY3Rpb25zIGF0dGFjaGVkIHRvIHRoZSBzYW1lIGludmVudG9yeSB0cmFuc2FjdGlvbi4BlPz//0n///8JKQIAAAm3AgAAAZH8//9J////CSwCAAAJtgIAAAdQ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78//9J////CSYCAAAGdAMAADJTcGVjaWZ5IHRoZSBtb2R1bGUgdGhhdCBnZW5lcmF0ZWQgdGhlIHRyYW5zYWN0aW9uLgGL/P//Sf///wkpAgAACcUCAAABiPz//0n///8JLAIAAAnEAgAAB1I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z//0n///8JJgIAAAZ9AwAAHURhdGUgb2YgZmluYW5jaWFsIHRyYW5zYWN0aW9uAYL8//9J////CSkCAAAJ0wIAAAF//P//Sf///wksAgAACdICAAAHV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8/P//Sf///wkmAgAABoYDAAApU3RhdHVzIG9mIHF1YW50aXR5IGluIHJlbGF0aW9uIHRvIHJlY2VpcHQBefz//0n///8JKQIAAAnhAgAAAXb8//9J////CSwCAAAJ4AIAAAdW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P8//9J////CSYCAAAGjwMAAClTdGF0dXMgZm9yIHF1YW50aXR5IGluIHJlbGF0aW9uIHRvIGlzc3VlcwFw/P//Sf///wkpAgAACe8CAAABbfz//0n///8JLAIAAAnuAgAAB1g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vz//0n///8JJgIAAAaYAwAANUludmVudG9yeSB2YWx1ZSBmb3IgdGhlIGZpbmFuY2lhbGx5IHVwZGF0ZWQgcXVhbnRpdHkuAWf8//9J////CSkCAAAJ/QIAAAFk/P//Sf///wksAgAACfwCAAAHW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h/P//Sf///wksAgAABqEDAAAERGF0ZQFe/P//Sf///wkpAgAABqQDAAAORmluYW5jaWFsIGRhdGUBW/z//0n///8GpgMAAAhSZWZlcnNUbwanAwAADD1FeGNsdWRlRGF0ZQdc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j8//9J////CSwCAAAGqgMAAARFbnVtAVX8//9J////CSkCAAAGrQMAAAxJc3N1ZSBzdGF0dXMHX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S/P//Sf///wksAgAABrADAAAGU3RyaW5nAU/8//9J////CSkCAAAGswMAAAtJdGVtIG51bWJlcgdg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8//9J////CSwCAAAGtgMAAAZTdHJpbmcBSfz//0n///8JKQIAAAa5AwAABkxvdCBJRAdi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b8//9J////CSwCAAAGvAMAAAZTdHJpbmcBQ/z//0n///8JKQIAAAa/AwAABk51bWJlcgdk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D8//9J////CSwCAAAJvgEAAAE9/P//Sf///wkpAgAACb8BAAABOvz//0n///8GxwMAAAhSZWZlcnNUbwbIAwAACz1EYXRlUGVyaW9kB2Y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z//0n///8JLAIAAAbLAwAABEVudW0BNPz//0n///8JKQIAAAbOAwAADlJlY2VpcHQgc3RhdHVzB2g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Mfz//0n///8JLAIAAAbRAwAABEVudW0BLvz//0n///8JKQIAAAbUAwAACVJlZmVyZW5jZQs=</Report>
</Atlas>
</file>

<file path=customXml/item5.xml><?xml version="1.0" encoding="utf-8"?>
<Atlas>
  <Query type="ReportList" id="3b6c126d-29c9-4f85-97b7-357017d304e1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Q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sOTf86xuS1KrHS3bfhKLCY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81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zYjZjMTI2ZC0yOWM5LTRmODUtOTdiNy0zNTcwMTdkMzA0ZTEBuP///7v///8Bt////7r///8AAAAABkoAAAAEVHJ1ZQG1////u////wG0////uv///wsAAAAGTQAAABBPcGVuIHNhbGVzIGxpbmVzAbL///+7////AbH///+6////GwAAAAlKAAAAAa////+7////Aa7///+6////BgAAAAZTAAAABUZhbHNlAaz///+7////Aav///+6////HAAAAAlKAAAAAan///+7////Aaj///+6////HQAAAAlTAAAAAab///+7////AaX///+6////KgAAAAlKAAAAAaP///+7////AaL///+6////AQAAAAZfAAAAAzM2NAGg////u////wGf////uv///ycAAAAGYgAAAAs9RGF0YUFyZWFJZAGd////u////wGc////uv///xkAAAAGZQAAAA9DZWxsc1ZlcnRpY2FsbHkBmv///7v///8Bmf///7r///8JAAAACgGY////u////wGX////uv///ygAAAAGagAAAAIxMwGV////u////wGU////uv///ysAAAAGbQAAABFUYWJsZVN0eWxlTWVkaXVtMgccAAAAAAEAAAACAAAAA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Ekv///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CAAAAA2tleQV2YWx1ZQEACAZvAAAAC0ludmVudFRyYW5zAQAAAAGQ////kv///wZxAAAAC0ludmVudFRhYmxlAQAAAAQh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BgAAAAlyAAAABwAAAAlzAAAABCI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MAAAAJEgAAAAMAAAAJdQAAAAElAAAABAAAAAEAAAAJcgAAAAMAAAAJdw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4AAAAAAAAAAcqAAAAAAEAAAAAAAAABC1HbG9iZVNvZnR3YXJlLkF0bGFzNDAuQXRsYXNDb21tb24uVHlwZS5Db2x1bW4CAAAAATEAAAAOAAAA/////wZ5AAAAC0ludmVudFRhYmxlBnoAAAAFSXRlbXMJCAAAAAkIAAAACQgAAAABhP///+D///8AAAAACX0AAAAJfgAAAAGB////3f////4vRQ2EEwpEkk06zfgkTYsJCAAAAAkIAAAACYEAAAAJMAAAAAaDAAAAC0ludmVudFRyYW5zBoQAAAARVGFibGUuSW52ZW50VHJhbnMGhQAAABhUYWJsZS5JbnZlbnRUcmFucy5JdGVtSWQGhgAAAAZJdGVtSWQGhwAAAAZJdGVtSWQBAAAAAXj////Z////AAAAAAF3////2P///wAAAAAACYoAAAAFMg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AgAAAAgsR2xvYmVTb2Z0d2FyZS5BdGxhczQwLkF0bGFzQ29tbW9uLkNvbHVtblR5cGUCAAAAK0dsb2JlU29mdHdhcmUuQXRsYXM0MC5BdGxhc0NvbW1vbi5Tb3J0T3JkZXICAAAACAFAR2xvYmVTb2Z0d2FyZS5BdGxhczQwLkF0bGFzQ29tbW9uLlR5cGUuQ29sdW1uK0Nyb3NzVGFiQ29sdW1uVHlwZQI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AgAAAAIAAAAJiwAAAAmMAAAACY0AAAAGjgAAAApUcmFuc1JlZklkBo8AAAAJU08gbnVtYmVyBpAAAAAGU3RyaW5nCQgAAAAGkgAAACQ4YTE1NTEzNS0yMmI2LTQ4MjUtYWJkYy0wMTIyZDdlNTliZTkFbf///y1HbG9iZVNvZnR3YXJlLkF0bGFzNDAuQXRsYXNDb21tb24uQWdncmVnYXRpb24BAAAAB3ZhbHVlX18ACAIAAAD/////AAAAAAVs////LEdsb2JlU29mdHdhcmUuQXRsYXM0MC5BdGxhc0NvbW1vbi5Db2x1bW5UeXBlAQAAAAd2YWx1ZV9fAAgCAAAAAAAAAAVr////K0dsb2JlU29mdHdhcmUuQXRsYXM0MC5BdGxhc0NvbW1vbi5Tb3J0T3JkZXIBAAAAB3ZhbHVlX18ACAIAAAACAAAAAAAAAAAFav///0BHbG9iZVNvZnR3YXJlLkF0bGFzNDAuQXRsYXNDb21tb24uVHlwZS5Db2x1bW4rQ3Jvc3NUYWJDb2x1bW5UeXBlAQAAAAd2YWx1ZV9fAAgCAAAAAAAAAAoBAAAAAAAAAAAAAAAAAAaXAAAAJDZlYzY1ODAzLTMwYzctNGVkNi05YTM0LTI5YjYzZTgyNTdmMgaYAAAAHFRhYmxlLkludmVudFRyYW5zLlRyYW5zUmVmSWQKCgoKATMAAAAyAAAACZkAAAAJmgAAAAmbAAAABpwAAAA3QXRsYXNNYW5hZ2VkQ29sdW1uX2Q5NjFlOTFkLWZjNjUtNGViNi1iZDFjLTcyZDQ0YTkwYzUxNQadAAAAEEN1c3RvbWVyIGFjY291bnQJCAAAAAkIAAAABp8AAAAkZTg2ZDgyNzYtOGEyYi00OWM3LTkzMzUtMTUxY2UyYjJlZmM3AWD///9t/////////wEAAAABX////2z///8CAAAAAV7///9r////AgAAAAAAAAAAAV3///9q////AAAAAAoBAAAAAAAAAAABAAAAAAakAAAAJDk2M2JmNjVhLTY5ZGItNGRkMC04M2VkLTQxYWEyMDFmMmFkZAkIAAAACgoKCgE0AAAAMgAAAAmmAAAACacAAAAJqAAAAAapAAAAN0F0bGFzTWFuYWdlZENvbHVtbl9lOTMwYWUzMS02MDhjLTRmMDctYjdhMi0yZGU2OWM3ZGM0M2EGqgAAAA1DdXN0b21lciBuYW1lCQgAAAAJCAAAAAasAAAAJDM2YjAyMDRkLTVlZTctNDUzOS1iMWE4LWQ0MWU4NzI5ODk3OQFT////bf////////8CAAAAAVL///9s////AgAAAAFR////a////wIAAAAAAAAAAAFQ////av///wAAAAAKAQAAAAAAAAAAAgAAAAAGsQAAACQ0ZWJhMjcwZC02ODUwLTQ1YzAtODI3ZS01OWNlNzk5MTgyOGMJCAAAAAoKCgoBNQAAADIAAAAJswAAAAm0AAAACbUAAAAGtgAAAAZJdGVtSWQGtwAAAAtJdGVtIG51bWJlcga4AAAABlN0cmluZwkIAAAABroAAAAkNjM2N2E5ODctNTgwOS00ZTcyLTgyZWItODJmNjkwMDFkY2M3AUX///9t/////////wMAAAABRP///2z///8AAAAAAUP///9r////AgAAAAAAAAAAAUL///9q////AAAAAAoBAAAAAAAAAAADAAAAAAa/AAAAJDU0ZjgyOGUwLTcyZGItNDE1Ny1iMmRhLTUxMjViN2M2NTVlZgbAAAAAGFRhYmxlLkludmVudFRyYW5zLkl0ZW1JZAoKCgoBNgAAADIAAAAJwQAAAAnCAAAACcMAAAAGxAAAAA1JbnZlbnRUcmFuc0lkBsUAAAAGTG90IElEBsYAAAAGU3RyaW5nCQgAAAAGyAAAACQ5YzE1NDBkNi1mMDc1LTQyOTEtYmM3Yi05Yzg5NWIzOTkyYTUBN////23/////////BAAAAAE2////bP///wAAAAABNf///2v///8CAAAAAAAAAAABNP///2r///8AAAAACgEAAAAAAAAAAAQAAAAABs0AAAAkZTkzNWFiNzAtM2QyMy00ODM0LWFkMTktMWZlOTY4ODNhOTllBs4AAAAfVGFibGUuSW52ZW50VHJhbnMuSW52ZW50VHJhbnNJZAoKCgoBNwAAADIAAAAJzwAAAAnQAAAACdEAAAAG0gAAAAhJdGVtTmFtZQbTAAAACUl0ZW0gbmFtZQbUAAAABlN0cmluZwkIAAAABtYAAAAkYjBhZjk4MzgtNDU0MS00M2FkLThiZDItODhiMjdiMjg1ZTlmASn///9t/////////wUAAAABKP///2z///8AAAAAASf///9r////AgAAAAAAAAAAASb///9q////AAAAAAoBAAAAAAAAAAAFAAAAAAbbAAAAJDc3N2M4NDM4LTdmMjQtNGQzNy1iNWM0LWRkNGUwY2E2ODczNQbcAAAAM1RhYmxlLkludmVudFRyYW5zLkl0ZW1JZH5UYWJsZS5JbnZlbnRUYWJsZS5JdGVtTmFtZQoKCgoBOAAAADIAAAAJ3QAAAAneAAAACd8AAAAG4AAAADdBdGxhc01hbmFnZWRDb2x1bW5fODE4Y2M0YmEtNWE3OC00YjZjLTg1ZGYtZDE1OWRhOTYyNTg4BuEAAAANRGVsaXZlcnkgZGF0ZQkIAAAACQgAAAAG4wAAACQ5MmMwMWI3YS0xNDc4LTRjZmEtYjY0ZS0wMDA0ZmIyOTI1ZmQBHP///23/////////BgAAAAEb////bP///wIAAAABGv///2v///8CAAAAAAAAAAABGf///2r///8AAAAACgEAAAAAAAAAAAYAAAAABugAAAAkZWY5MGRkM2UtNGY0MC00OTFhLWE5Y2YtOWU5ZjZhZjFhNTc0CQgAAAAKCgoKATkAAAAyAAAACeoAAAAJ6wAAAAnsAAAABu0AAAADUXR5Bu4AAAAIUXVhbnRpdHkG7wAAAARSZWFsCQgAAAAG8QAAACRkZmU0ZDEyNS0wZTMzLTQ2NTYtYjBkMi0zMDdiMDIzM2EwODgBDv///23///8BAAAABwAAAAEN////bP///wAAAAABDP///2v///8CAAAAAAAAAAABC////2r///8AAAAACgEAAAAAAAAAAAcAAAAABvYAAAAkZjFlYjkzOWMtNDA2Ni00NDcxLTgzZjQtZDU4ZThiMzg3M2UyBvcAAAAVVGFibGUuSW52ZW50VHJhbnMuUXR5CgoKCgE6AAAAMgAAAAn4AAAACfkAAAAJ+gAAAAb7AAAAN0F0bGFzTWFuYWdlZENvbHVtbl9kMGNjMWNmMy0zZjJmLTQ5NGQtOGU1YS0zOTVjNjk1NjZkMjMG/AAAAApVbml0IHByaWNlCQgAAAAJCAAAAAb+AAAAJDA0NjEwZmVmLTBhZTMtNDZjNi05Zjc1LWJjYzFhNTM4NTQyMQEB////bf////////8IAAAAAQD///9s////AgAAAAH//v//a////wIAAAAAAAAAAAH+/v//av///wAAAAAKAQAAAAAAAAAACAAAAAAGAwEAACRkNzQ2YzNjYS05MTA4LTQ1YTktYjZjZC05NDQzMjYzYmEyMjUJCAAAAAoKCgoBOwAAADIAAAAJBQEAAAkGAQAACQcBAAAGCAEAADdBdGxhc01hbmFnZWRDb2x1bW5fOTkwOGI0ODgtMzNjMC00N2Q3LWE3MDctZGZmM2JkMWEwNmU5BgkBAAAIQ3VycmVuY3kJCAAAAAkIAAAABgsBAAAkNDUyN2RmYzItODAxNi00MzBhLTkwODEtNjM3NGVhYjE0ZWE2AfT+//9t/////////wkAAAAB8/7//2z///8CAAAAAfL+//9r////AgAAAAAAAAAAAfH+//9q////AAAAAAoBAAAAAAAAAAAJAAAAAAYQAQAAJDFkODc5ZWE4LWUwMGItNGE4My1hMGY2LTdjNWE1YTZhMDNmZAkIAAAACgoKCgE8AAAAMgAAAAkSAQAACRMBAAAJFAEAAAYVAQAAN0F0bGFzTWFuYWdlZENvbHVtbl9kNThjOGJkYi02MjFjLTRlZjctYjg3Ni05ZDU1ZDkxOGNhZjgGFgEAAApOZXQgYW1vdW50CQgAAAAJCAAAAAYYAQAAJGQ3NWYxOTc5LWJhMGYtNDc3NC1hNjc2LTUwMjY2M2ViZjdmYgHn/v//bf////////8KAAAAAeb+//9s////AgAAAAHl/v//a////wIAAAAAAAAAAAHk/v//av///wAAAAAKAQAAAAAAAAAACgAAAAAGHQEAACRjZTczOTY1YS0zOGQ0LTRhMDAtODgxOS00OTdmMTJhZTc4YjEJCAAAAAoKCgoBPQAAADIAAAAJHwEAAAkgAQAACSEBAAAGIgEAAA1EYXRlRmluYW5jaWFsBiMBAAAORmluYW5jaWFsIGRhdGUGJAEAAAREYXRlCQgAAAAGJgEAACQxOTcwYTRhMy1kYTVjLTRhODMtYmFhNS0xODk3YzI4YTlhYmMB2f7//23/////////CwAAAAHY/v//bP///wAAAAAB1/7//2v///8CAAAAAAAAAAAB1v7//2r///8AAAAACgEAAAAAAAAAAAsAAAAABisBAAAkMWIyMjBkMGEtZTE3Yy00NWQ1LWE0ZjgtMzRjNDZhZmQ5N2JlBiwBAAAfVGFibGUuSW52ZW50VHJhbnMuRGF0ZUZpbmFuY2lhbAoKCgoBPgAAADIAAAAJLQEAAAkuAQAACS8BAAAGMAEAAAxEYXRlUGh5c2ljYWwGMQEAAA1QaHlzaWNhbCBkYXRlBjIBAAAERGF0ZQkIAAAABjQBAAAkMmYzMjYzMWYtNDI3NS00Nzk4LThhYmQtMGY3YmJlZTJkOTI5Acv+//9t/////////wwAAAAByv7//2z///8AAAAAAcn+//9r////AgAAAAAAAAAAAcj+//9q////AAAAAAoBAAAAAAAAAAAMAAAAAAY5AQAAJGJkN2NiNmM0LWUxNDEtNGU4OS05NGU5LWZhYTE5NmI4NmUxZgY6AQAAHlRhYmxlLkludmVudFRyYW5zLkRhdGVQaHlzaWNhbAoKCgoBcgAAABIAAAAHcw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xf7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PAEAABxUYWJsZS5JbnZlbnRUcmFucy5UcmFuc1JlZklkCT0BAAABwv7//8X+//8GPwEAABhUYWJsZS5JbnZlbnRUcmFucy5JdGVtSWQJQAEAAAG//v//xf7//wZCAQAAH1RhYmxlLkludmVudFRyYW5zLkludmVudFRyYW5zSWQJQwEAAAG8/v//xf7//wZFAQAAFVRhYmxlLkludmVudFRyYW5zLlF0eQlGAQAAAbn+///F/v//BkgBAAAfVGFibGUuSW52ZW50VHJhbnMuRGF0ZUZpbmFuY2lhbAlJAQAAAbb+///F/v//BksBAAAeVGFibGUuSW52ZW50VHJhbnMuRGF0ZVBoeXNpY2FsCUwBAAAHdQ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LP+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TgEAAB9UYWJsZS5JbnZlbnRUcmFucy5EYXRlRmluYW5jaWFsCU8BAAABsP7//7P+//8GUQEAAB5UYWJsZS5JbnZlbnRUcmFucy5EYXRlUGh5c2ljYWwJUgEAAAGt/v//s/7//wZUAQAAG1RhYmxlLkludmVudFRyYW5zLlRyYW5zVHlwZQlVAQAAB3c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ar+///U////CTAAAAAJMQAAAAR4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fQAAACEAAAABAAAACVkBAAADAAAACVoBAAAEf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SB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WQEAAAAAAAABigAAACkAAAAAAAAACV0BAAAAAAAABIs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V4BAAABAAAAAQAAAAS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aoAAAAJXwEAAAcAAAAJYAEAAAS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EAAAAJWQEAAAcAAAAJYgEAAAGZAAAAiwAAAAljAQAAAAAAAAAAAAABmgAAAIwAAACjAAAACV8BAAAHAAAACWUBAAAEm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VkBAAAHAAAACWcBAAABpgAAAIsAAAAJYwEAAAAAAAAAAAAAAacAAACMAAAAowAAAAlfAQAABwAAAAlqAQAABKg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lZAQAABwAAAAlsAQAAAbMAAACLAAAACW0BAAABAAAAAQAAAAG0AAAAjAAAAKYAAAAJXwEAAAcAAAAJbwEAAAS1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EAAAAJWQEAAAcAAAAJcQEAAAHBAAAAiwAAAAlyAQAAAQAAAAEAAAABwgAAAIwAAAClAAAACV8BAAAHAAAACXQBAAAEw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hAAAACVkBAAAHAAAACXYBAAABzwAAAIsAAAAJdwEAAAEAAAABAAAAAdAAAACMAAAAnQAAAAlfAQAABwAAAAl5AQAABN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lZAQAABwAAAAl7AQAAAd0AAACLAAAACWMBAAAAAAAAAAAAAAHeAAAAjAAAAKMAAAAJXwEAAAcAAAAJfgEAAATf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WQEAAAcAAAAJgAEAAAHqAAAAiwAAAAmBAQAAAQAAAAEAAAAB6wAAAIwAAAClAAAACV8BAAAHAAAACYMBAAAE7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hAAAACVkBAAAHAAAACYUBAAAB+AAAAIsAAAAJYwEAAAAAAAAAAAAAAfkAAACMAAAAowAAAAlfAQAABwAAAAmIAQAABPo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lZAQAABwAAAAmKAQAAAQUBAACLAAAACYsBAAAAAAAAAAAAAAEGAQAAjAAAAIQAAAAJjAEAAAcAAAAJjQEAAAQ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4AAAAJjgEAAAcAAAAJjwEAAAESAQAAiwAAAAljAQAAAAAAAAAAAAABEwEAAIwAAACjAAAACV8BAAAHAAAACZIBAAAEF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VkBAAAHAAAACZQBAAABHwEAAIsAAAAJlQEAAAEAAAABAAAAASABAACMAAAAZQAAAAmWAQAABwAAAAmXAQAABC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YgAAAAkSAAAABwAAAAmZAQAAAS0BAACLAAAACZoBAAABAAAAAQAAAAEuAQAAjAAAAGUAAAAJlgEAAAcAAAAJnA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IAAAAJEgAAAAcAAAAJngEAAAU9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Fh/v//bf////////8ABqABAAAGU3RyaW5nBqEBAAAGTnVtYmVyCaIBAAABXf7//2v///8CAAAABVz+//85R2xvYmVTb2Z0d2FyZS5BdGxhczQwLkF0bGFzQ29tbW9uLk51bWJlclNlcXVlbmNlQ29uZGl0aW9uAQAAAAd2YWx1ZV9fAAgCAAAAAQAAAAAABqUBAAARVGFibGUuSW52ZW50VHJhbnMJjgAAAAkIAAAACv////8JpQEAAAoJjgAAAAoKCgkIAAAACasBAAAJCAAAAAFAAQAAPQEAAAFT/v//bf////////8ABq4BAAAGU3RyaW5nBq8BAAALSXRlbSBudW1iZXIJogEAAAFP/v//a////wIAAAABTv7//1z+//8BAAAAAAAJpQEAAAm2AAAACQgAAAAK/////wmlAQAACgm2AAAACgoKCQgAAAAJuQEAAAkIAAAAAUMBAAA9AQAAAUX+//9t/////////wAGvAEAAAZTdHJpbmcGvQEAAAZMb3QgSUQJogEAAAFB/v//a////wIAAAABQP7//1z+//8BAAAAAAAJpQEAAAnEAAAACQgAAAAK/////wmlAQAACgnEAAAACgoKCQgAAAAJxwEAAAkIAAAAAUYBAAA9AQAAATf+//9t/////////wAGygEAAARSZWFsBssBAAAIUXVhbnRpdHkJogEAAAEz/v//a////wIAAAABMv7//1z+//8BAAAAAAAJpQEAAAntAAAACQgAAAAK/////wmlAQAACgntAAAACgoKCQgAAAAJ1QEAAAkIAAAAAUkBAAA9AQAAASn+//9t/////////wAG2AEAAAREYXRlBtkBAAAORmluYW5jaWFsIGRhdGUJ2gEAAAEl/v//a////wIAAAABJP7//1z+//8BAAAAAAAG3QEAABFUYWJsZS5JbnZlbnRUcmFucwkiAQAACQgAAAAK/////wndAQAACgkiAQAACgoKCQgAAAAJ4wEAAAkIAAAAAUwBAAA9AQAAARv+//9t/////////wAG5gEAAAREYXRlBucBAAANUGh5c2ljYWwgZGF0ZQnaAQAAARf+//9r////AgAAAAEW/v//XP7//wEAAAAAAAndAQAACTABAAAJCAAAAAr/////Cd0BAAAKCTABAAAKCgoJCAAAAAnxAQAACQgAAAAFT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aUBAAAG9AEAAA1EYXRlRmluYW5jaWFsCQgAAAAG9gEAABwwNi4yOS4yMDE3IC4uIDEyLjMxLjIwOTksICIi/////wmlAQAACgn0AQAACgoKCQgAAAAJ+gEAAAkIAAAAAVIBAABPAQAACaUBAAAG/QEAAAxEYXRlUGh5c2ljYWwJCAAAAAb/AQAAHDA2LjI5LjIwMTcgLi4gMTIuMzEuMjA5OSwgIiL/////CaUBAAAKCf0BAAAKCgoJCAAAAAkDAgAACQgAAAABVQEAAE8BAAAJpQEAAAYGAgAACVRyYW5zVHlwZQkIAAAABggCAAAFU2FsZXP/////CaUBAAAGCgIAAAtJbnZlbnRUcmFucwkGAgAACgoKCQgAAAAJDQIAAAkIAAAAAVkBAAASAAAAB1o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fH9///F/v//BhACAAAzVGFibGUuSW52ZW50VHJhbnMuSXRlbUlkflRhYmxlLkludmVudFRhYmxlLkl0ZW1OYW1lCRECAAABXQEAAHgAAAAHXgEAAAABAAAABAAAAAQ3R2xvYmVTb2Z0d2FyZS5BdGxhczQwLkF0bGFzQ29tbW9uLlR5cGUuRmllbGRPdXRwdXRGaWVsZAIAAAAJPQEAAA0DBF8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2A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t/f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ez9//8yR2xvYmVTb2Z0d2FyZS5BdGxhczQwLkF0bGFzQ29tbW9uLkNvbHVtbkF0dHJpYnV0ZXMBAAAAB3ZhbHVlX18ACAIAAAAQAAAABhUCAAAETm9uZQHq/f//7f3//wHp/f//7P3//wkAAAAJCAAAAAHn/f//7f3//wHm/f//7P3//wsAAAAGGwIAAAEwAeT9///t/f//AeP9///s/f//JAAAAAmPAAAAAeH9///t/f//AeD9///s/f//BAAAAAYhAgAAB0dlbmVyYWwB3v3//+39//8B3f3//+z9//8CAAAABiQCAAABMQHb/f//7f3//wHa/f//7P3//wAAAAAGJwIAAAQ5Ljg2B2I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2P3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pAgAACEZvbnRCb2xkBioCAAAFRmFsc2UB1f3//9j9//8GLAIAAApGb250SXRhbGljCSoCAAAB0v3//9j9//8GLwIAAA1Gb250VW5kZXJsaW5lBjACAAAFLTQxNDIBz/3//9j9//8GMgIAAAhGb250TmFtZQYzAgAAB0NhbGlicmkBzP3//9j9//8GNQIAAAlGb250Q29sb3IGNgIAAAEwAcn9///Y/f//BjgCAAAIRm9udFNpemUGOQIAAAIxMQHG/f//2P3//wY7AgAACUZvbnRTdHlsZQY8AgAAB1JlZ3VsYXIHYwEAAAABAAAAAAAAAAQ3R2xvYmVTb2Z0d2FyZS5BdGxhczQwLkF0bGFzQ29tbW9uLlR5cGUuRmllbGRPdXRwdXRGaWVsZAIAAAAHZ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P9///t/f//AcL9///s/f//JAAAAAmdAAAAAcD9///t/f//Ab/9///s/f//CwAAAAZCAgAAATEBvf3//+39//8BvP3//+z9//8EAAAABkUCAAAHR2VuZXJhbAG6/f//7f3//wG5/f//7P3//wIAAAAGSAIAAAExAbf9///t/f//Abb9///s/f//AAAAAAZLAgAABTE4LjU3AbT9///t/f//AbP9///s/f//AwAAAAZOAgAAXD1BdGxhc1RhYmxlKCJQUk9EIixEYXRhQXJlYUlkLCJULlNhbGVzVGFibGUiLCIlQ3VzdEFjY291bnQiLCIiLCIiLCIiLCIiLCIiLCIiLCJTYWxlc0lkIiwkQTMpB2c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f3//9j9//8GUAIAAAhGb250Qm9sZAkqAgAAAa79///Y/f//BlMCAAAKRm9udEl0YWxpYwkqAgAAAav9///Y/f//BlYCAAANRm9udFVuZGVybGluZQZXAgAABS00MTQyAaj9///Y/f//BlkCAAAIRm9udE5hbWUGWgIAAAdDYWxpYnJpAaX9///Y/f//BlwCAAAJRm9udENvbG9yBl0CAAABMAGi/f//2P3//wZfAgAACEZvbnRTaXplBmACAAACMTEBn/3//9j9//8GYgIAAAlGb250U3R5bGUGYwIAAAdSZWd1bGFyB2o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c/f//7f3//wGb/f//7P3//yQAAAAJqgAAAAGZ/f//7f3//wGY/f//7P3//wsAAAAGaQIAAAEyAZb9///t/f//AZX9///s/f//BAAAAAZsAgAAB0dlbmVyYWwBk/3//+39//8Bkv3//+z9//8CAAAABm8CAAABMQGQ/f//7f3//wGP/f//7P3//wAAAAAGcgIAAAUzMS40MwGN/f//7f3//wGM/f//7P3//wMAAAAGdQIAAFc9QXRsYXNUYWJsZSgiUFJPRCIsRGF0YUFyZWFJZCwiVC5DdXN0VGFibGUiLCIlTmFtZSIsIiIsIiIsIiIsIiIsIiIsIiIsIkFjY291bnROdW0iLCRCMykHb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f//2P3//wlQAgAACSoCAAABh/3//9j9//8JUwIAAAkqAgAAAYT9///Y/f//CVYCAAAGfgIAAAUtNDE0MgGB/f//2P3//wlZAgAABoECAAAHQ2FsaWJyaQF+/f//2P3//wlcAgAABoQCAAABMAF7/f//2P3//wlfAgAABocCAAACMTEBeP3//9j9//8JYgIAAAaKAgAAB1JlZ3VsYXIHbQEAAAABAAAABAAAAAQ3R2xvYmVTb2Z0d2FyZS5BdGxhczQwLkF0bGFzQ29tbW9uLlR5cGUuRmllbGRPdXRwdXRGaWVsZAIAAAAJQAEAAA0DB28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0/f//7f3//wFz/f//7P3//wYAAAAGjgIAAAVUb3RhbAFx/f//7f3//wFw/f//7P3//xAAAAAJFQIAAAFu/f//7f3//wFt/f//7P3//wkAAAAJCAAAAAFr/f//7f3//wFq/f//7P3//wsAAAAGlwIAAAEzAWj9///t/f//AWf9///s/f//BAAAAAaaAgAAB0dlbmVyYWwBZf3//+39//8BZP3//+z9//8CAAAABp0CAAABMQFi/f//7f3//wFh/f//7P3//wAAAAAGoAIAAAUxMi43MQdx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/9///Y/f//CSkCAAAJKgIAAAFc/f//2P3//wksAgAACSoCAAABWf3//9j9//8JLwIAAAapAgAABS00MTQyAVb9///Y/f//CTICAAAGrAIAAAdDYWxpYnJpAVP9///Y/f//CTUCAAAGrwIAAAEwAVD9///Y/f//CTgCAAAGsgIAAAIxMQFN/f//2P3//wk7AgAABrUCAAAHUmVndWxhcgdyAQAAAAEAAAAEAAAABDdHbG9iZVNvZnR3YXJlLkF0bGFzNDAuQXRsYXNDb21tb24uVHlwZS5GaWVsZE91dHB1dEZpZWxkAgAAAAlDAQAADQMHd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n9///t/f//AUj9///s/f//EAAAAAkVAgAAAUb9///t/f//AUX9///s/f//CQAAAAkIAAAAAUP9///t/f//AUL9///s/f//CwAAAAa/AgAAATQBQP3//+39//8BP/3//+z9//8EAAAABsICAAAHR2VuZXJhbAE9/f//7f3//wE8/f//7P3//wIAAAAGxQIAAAExATr9///t/f//ATn9///s/f//AAAAAAbIAgAABDkuNDM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3/f//2P3//wkpAgAACSoCAAABNP3//9j9//8JLAIAAAkqAgAAATH9///Y/f//CS8CAAAG0QIAAAUtNDE0MgEu/f//2P3//wkyAgAABtQCAAAHQ2FsaWJyaQEr/f//2P3//wk1AgAABtcCAAABMAEo/f//2P3//wk4AgAABtoCAAACMTEBJf3//9j9//8JOwIAAAbdAgAAB1JlZ3VsYXIHdwEAAAABAAAABAAAAAQ3R2xvYmVTb2Z0d2FyZS5BdGxhczQwLkF0bGFzQ29tbW9uLlR5cGUuRmllbGRPdXRwdXRGaWVsZAIAAAAJEQIAAA0DB3k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h/f//7f3//wEg/f//7P3//wkAAAAJCAAAAAEe/f//7f3//wEd/f//7P3//wsAAAAG5AIAAAE1ARv9///t/f//ARr9///s/f//BAAAAAbnAgAAB0dlbmVyYWwBGP3//+39//8BF/3//+z9//8CAAAABuoCAAABMQEV/f//7f3//wEU/f//7P3//wAAAAAG7QIAAAI0Mgd7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L9///Y/f//CVACAAAJKgIAAAEP/f//2P3//wlTAgAACSoCAAABDP3//9j9//8JVgIAAAb2AgAABS00MTQyAQn9///Y/f//CVkCAAAG+QIAAAdDYWxpYnJpAQb9///Y/f//CVwCAAAG/AIAAAEwAQP9///Y/f//CV8CAAAG/wIAAAIxMQEA/f//2P3//wliAgAABgIDAAAHUmVndWxhcgd+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/fz//+39//8B/Pz//+z9//8kAAAACeEAAAAB+vz//+39//8B+fz//+z9//8LAAAABggDAAABNgH3/P//7f3//wH2/P//7P3//wQAAAAGCwMAAAdHZW5lcmFsAfT8///t/f//AfP8///s/f//AgAAAAYOAwAAATEB8fz//+39//8B8Pz//+z9//8AAAAABhEDAAAFMTQuNDMB7vz//+39//8B7fz//+z9//8DAAAABhQDAAB2PUF0bGFzVGFibGUoIlBST0QiLERhdGFBcmVhSWQsIlQuU2FsZXNMaW5lIiwiJVNoaXBwaW5nRGF0ZVJlcXVlc3RlZCIsIiIsIiIsIiIsIiIsIiIsIiIsIkl0ZW1JZHxJbnZlbnRUcmFuc0lkIiwkRDMsJEUzKQeA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v8///Y/f//CVACAAAJKgIAAAHo/P//2P3//wlTAgAACSoCAAAB5fz//9j9//8JVgIAAAYdAwAABS00MTQyAeL8///Y/f//CVkCAAAGIAMAAAdDYWxpYnJpAd/8///Y/f//CVwCAAAGIwMAAAEwAdz8///Y/f//CV8CAAAGJgMAAAIxMQHZ/P//2P3//wliAgAABikDAAAHUmVndWxhcgeBAQAAAAEAAAAEAAAABDdHbG9iZVNvZnR3YXJlLkF0bGFzNDAuQXRsYXNDb21tb24uVHlwZS5GaWVsZE91dHB1dEZpZWxkAgAAAAlGAQ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X8///t/f//AdT8///s/f//EAAAAAkVAgAAAdL8///t/f//AdH8///s/f//CQAAAAkIAAAAAc/8///t/f//Ac78///s/f//CwAAAAYzAwAAATcBzPz//+39//8By/z//+z9//8EAAAABjYDAAAwXyAqICMsIyMwLjAwXyA7XyAqIC0jLCMjMC4wMF8gO18gKiAiLSI/P18gO18gQF8gAcn8///t/f//Acj8///s/f//AgAAAAY5AwAAATEBxvz//+39//8Bxfz//+z9//8AAAAABjwDAAAFMTAuMjkHh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D/P//2P3//wkpAgAACSoCAAABwPz//9j9//8JLAIAAAkqAgAAAb38///Y/f//CS8CAAAGRQMAAAUtNDE0MgG6/P//2P3//wkyAgAABkgDAAAHQ2FsaWJyaQG3/P//2P3//wk1AgAABksDAAABMAG0/P//2P3//wk4AgAABk4DAAACMTEBsfz//9j9//8JOwIAAAZRAwAAB1JlZ3VsYXI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a78///t/f//Aa38///s/f//JAAAAAn8AAAAAav8///t/f//Aar8///s/f//CwAAAAZXAwAAATgBqPz//+39//8Bp/z//+z9//8EAAAABloDAAAwXyAqICMsIyMwLjAwXyA7XyAqIC0jLCMjMC4wMF8gO18gKiAiLSI/P18gO18gQF8gAaX8///t/f//AaT8///s/f//AgAAAAZdAwAAATEBovz//+39//8Bofz//+z9//8AAAAABmADAAAFMTEuMjkBn/z//+39//8Bnvz//+z9//8DAAAABmMDAAByPUF0bGFzQmFsYW5jZSgiUFJPRCIsRGF0YUFyZWFJZCwiVC5TYWxlc0xpbmUiLCJTdW18U2FsZXNQcmljZXwwIiwiIiwiIiwiIiwiIiwiIiwiIiwiSXRlbUlkfEludmVudFRyYW5zSWQiLCREMywkRTMpB4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z//9j9//8JUAIAAAkqAgAAAZn8///Y/f//CVMCAAAJKgIAAAGW/P//2P3//wlWAgAABmwDAAAFLTQxNDIBk/z//9j9//8JWQIAAAZvAwAAB0NhbGlicmkBkPz//9j9//8JXAIAAAZyAwAAATABjfz//9j9//8JXwIAAAZ1AwAAAjExAYr8///Y/f//CWICAAAGeAMAAAdSZWd1bGFyB4sBAAAAAQAAAAAAAAAEN0dsb2JlU29mdHdhcmUuQXRsYXM0MC5BdGxhc0NvbW1vbi5UeXBlLkZpZWxkT3V0cHV0RmllbGQCAAAAAYwBAABfAQAAB40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H/P//7f3//wGG/P//7P3//yQAAAAJCQEAAAGE/P//7f3//wGD/P//7P3//wsAAAAGfgMAAAE5AYH8///t/f//AYD8///s/f//BAAAAAaBAwAAB0dlbmVyYWwBfvz//+39//8Bffz//+z9//8CAAAABoQDAAABMQF7/P//7f3//wF6/P//7P3//wAAAAAGhwMAAAUxMC40MwF4/P//7f3//wF3/P//7P3//wMAAAAGigMAAG09QXRsYXNUYWJsZSgiUFJPRCIsRGF0YUFyZWFJZCwiVC5TYWxlc0xpbmUiLCIlQ3VycmVuY3lDb2RlIiwiIiwiIiwiIiwiIiwiIiwiIiwiSXRlbUlkfEludmVudFRyYW5zSWQiLCREMywkRTMpAY4BAAASAAAAB48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fz//9j9//8GjAMAAAhGb250Qm9sZAkqAgAAAXL8///Y/f//Bo8DAAAKRm9udEl0YWxpYwkqAgAAAW/8///Y/f//BpIDAAANRm9udFVuZGVybGluZQaTAwAABS00MTQyAWz8///Y/f//BpUDAAAIRm9udE5hbWUGlgMAAAdDYWxpYnJpAWn8///Y/f//BpgDAAAJRm9udENvbG9yBpkDAAABMAFm/P//2P3//wabAwAACEZvbnRTaXplBpwDAAACMTEBY/z//9j9//8GngMAAAlGb250U3R5bGUGnwMAAAdSZWd1bGFyB5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g/P//7f3//wFf/P//7P3//yQAAAAJFgEAAAFd/P//7f3//wFc/P//7P3//wsAAAAGpQMAAAIxMAFa/P//7f3//wFZ/P//7P3//wQAAAAGqAMAADBfICogIywjIzAuMDBfIDtfICogLSMsIyMwLjAwXyA7XyAqICItIj8/XyA7XyBAXyABV/z//+39//8BVvz//+z9//8CAAAABqsDAAABMQFU/P//7f3//wFT/P//7P3//wAAAAAGrgMAAAUxMy4xNAFR/P//7f3//wFQ/P//7P3//wMAAAAGsQMAAHI9QXRsYXNCYWxhbmNlKCJQUk9EIixEYXRhQXJlYUlkLCJULlNhbGVzTGluZSIsIlN1bXxMaW5lQW1vdW50fDAiLCIiLCIiLCIiLCIiLCIiLCIiLCJJdGVtSWR8SW52ZW50VHJhbnNJZCIsJEQzLCRFMyk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O/P//2P3//wlQAgAACSoCAAABS/z//9j9//8JUwIAAAkqAgAAAUj8///Y/f//CVYCAAAGugMAAAUtNDE0MgFF/P//2P3//wlZAgAABr0DAAAHQ2FsaWJyaQFC/P//2P3//wlcAgAABsADAAABMAE//P//2P3//wlfAgAABsMDAAACMTEBPPz//9j9//8JYgIAAAbGAwAAB1JlZ3VsYXIHlQEAAAABAAAABAAAAAQ3R2xvYmVTb2Z0d2FyZS5BdGxhczQwLkF0bGFzQ29tbW9uLlR5cGUuRmllbGRPdXRwdXRGaWVsZAIAAAAJSQEAAA0DAZYBAABfAQAAB5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4/P//7f3//wE3/P//7P3//wkAAAAJCAAAAAE1/P//7f3//wE0/P//7P3//wsAAAAGzQMAAAIxMQEy/P//7f3//wEx/P//7P3//wQAAAAG0AMAAAhtL2QveXl5eQEv/P//7f3//wEu/P//7P3//wIAAAAG0wMAAAExASz8///t/f//ASv8///s/f//AAAAAAbWAwAAAjE1B5k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fz//9j9//8G2AMAAAhGb250Qm9sZAkqAgAAASb8///Y/f//BtsDAAAKRm9udEl0YWxpYwkqAgAAASP8///Y/f//Bt4DAAANRm9udFVuZGVybGluZQbfAwAABS00MTQyASD8///Y/f//BuEDAAAIRm9udE5hbWUG4gMAAAdDYWxpYnJpAR38///Y/f//BuQDAAAJRm9udENvbG9yBuUDAAABMAEa/P//2P3//wbnAwAACEZvbnRTaXplBugDAAACMTEBF/z//9j9//8G6gMAAAlGb250U3R5bGUG6wMAAAdSZWd1bGFyB5oBAAAAAQAAAAQAAAAEN0dsb2JlU29mdHdhcmUuQXRsYXM0MC5BdGxhc0NvbW1vbi5UeXBlLkZpZWxkT3V0cHV0RmllbGQCAAAACUwBAAANAwec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E/z//+39//8BEvz//+z9//8JAAAACQgAAAABEPz//+39//8BD/z//+z9//8LAAAABvIDAAACMTIBDfz//+39//8BDPz//+z9//8EAAAABvUDAAAIbS9kL3l5eXkBCvz//+39//8BCfz//+z9//8CAAAABvgDAAABMQEH/P//7f3//wEG/P//7P3//wAAAAAG+wMAAAUxNC4xNAee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T8///Y/f//CdgDAAAJKgIAAAEB/P//2P3//wnbAwAACSoCAAAB/vv//9j9//8J3gMAAAYEBAAABS00MTQyAfv7///Y/f//CeEDAAAGBwQAAAdDYWxpYnJpAfj7///Y/f//CeQDAAAGCgQAAAEwAfX7///Y/f//CecDAAAGDQQAAAIxMQHy+///2P3//wnqAwAABhAEAAAHUmVndWxhcgGiAQAADgAAALEAAAAGEQQAAAtJbnZlbnRUcmFucwYSBAAAFkludmVudG9yeSB0cmFuc2FjdGlvbnMJCAAAAAkIAAAACQgAAAAB7Pv//+D///8AAAAACRUEAAAJFgQAAAHp+///3f///3H54PK94eFFqjkPna04mBgJCAAAAAkIAAAACRkEAAAJpQEAAAoKCgoKAQAAAAHl+///2f///wAAAAAB5Pv//9j///8AAAAAAAkdBAAABK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wAAAAlZAQAAAwAAAAkfBAAABLk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wAAAAlZAQAAAwAAAAkhBAAABMc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wAAAAlZAQAAAwAAAAkjBAAABNU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wAAAAlZAQAAAwAAAAklBAAAAdoBAAAOAAAA/////wYmBAAAC0ludmVudFRyYW5zBicEAAAWSW52ZW50b3J5IHRyYW5zYWN0aW9ucwkIAAAACQgAAAAJCAAAAAHX+///4P///wAAAAAJKgQAAAkrBAAAAdT7///d////EWza34mx3EKHxVOpINhJkgkIAAAACQgAAAAJLgQAAAndAQAACgoKCgoBAAAAAdD7///Z////AAAAAAHP+///2P///wAAAAAACTIEAAAE4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eAAAACRIAAAADAAAACTQEAAAE8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eAAAACRIAAAADAAAACTYEAAAE+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VkBAAADAAAACTgEAAAEA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VkBAAADAAAACToEAAAEDQ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GAAAACVkBAAADAAAACTwEAAABEQIAAD0BAAABw/v//23/////////AAY+BAAABlN0cmluZwY/BAAACUl0ZW0gbmFtZQkxAAAAAb/7//9r////AgAAAAG++///XP7//wEAAAAAAAkwAAAACdIAAAAJCAAAAAr/////CTAAAAAKCdIAAAAGSAQAAAZJdGVtSWQGSQQAAAtJbnZlbnRUcmFucwoJCAAAAAlLBAAACQgAAAABFQQAACEAAAAKAAAACU0EAAARAAAACU4EAAABFgQAACIAAAAIAAAACVkBAAARAAAACVAEAAAEGQQ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U0EAAAAAAAAAR0EAAApAAAAAAAAAAlSBAAAAAAAAAcf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37///Y/f//BlQEAAAISGVscFRleHQGVQQAADVPcmRlciBudW1iZXIsIHByb2plY3QgbnVtYmVyLCBwcm9kdWN0aW9uIG51bWJlciwgZXRjLgGq+///2P3//wZXBAAABUxhYmVsCaEBAAABp/v//9j9//8GWgQAAARUeXBlCaABAAAHI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+///2P3//wlUBAAABl4EAAAOSWRlbnRpZnkgaXRlbS4Bofv//9j9//8JVwQAAAmvAQAAAZ77///Y/f//CVoEAAAJrgEAAAcj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v7///Y/f//CVQEAAAGZwQAAFJTdW1tYXJ5IG51bWJlci9Mb3QgSUQgZm9yIHRyYW5zYWN0aW9ucyBhdHRhY2hlZCB0byB0aGUgc2FtZSBpbnZlbnRvcnkgdHJhbnNhY3Rpb24uAZj7///Y/f//CVcEAAAJvQEAAAGV+///2P3//wlaBAAACbwBAAAHJ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S+///2P3//wlUBAAABnAEAAAkUXVhbnRpdHkgYXR0YWNoZWQgdG8gdGhlIHRyYW5zYWN0aW9uAY/7///Y/f//CVcEAAAJywEAAAGM+///2P3//wlaBAAACcoBAAABKgQAACEAAAAGAAAACXcEAAAHAAAACXgEAAABKwQAACIAAAADAAAACY4BAAADAAAACXoEAAABLgQAAAQAAAABAAAACXcEAAADAAAACXwEAAABMgQAACkAAAAAAAAACX0EAAAAAAAABzQ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gvv//9j9//8GfwQAAAVMYWJlbAnZAQAAAX/7///Y/f//BoIEAAAEVHlwZQnYAQAABzY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fPv//9j9//8JfwQAAAnnAQAAAXn7///Y/f//CYIEAAAJ5gEAAAc4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b7///Y/f//CVoEAAAJ2AEAAAFz+///2P3//wlXBAAACdkBAAABcPv//9j9//8GkQQAAAhSZWZlcnNUbwaSBAAADD1FeGNsdWRlRGF0ZQc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37///Y/f//CVoEAAAJ5gEAAAFq+///2P3//wlXBAAACecBAAABZ/v//9j9//8JkQQAAAabBAAADD1FeGNsdWRlRGF0ZQc8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T7///Y/f//CVoEAAAGngQAAARFbnVtAWH7///Y/f//CVcEAAAGoQQAAAlSZWZlcmVuY2UESw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+AAAACVkBAAADAAAACaMEAAABTQQAABIAAAAHTgQ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XPv//8X+//8GpQQAABhUYWJsZS5JbnZlbnRUcmFucy5JdGVtSWQJQAEAAAFZ+///xf7//waoBAAAH1RhYmxlLkludmVudFRyYW5zLkludmVudFRyYW5zSWQJQwEAAAFW+///xf7//warBAAAG1RhYmxlLkludmVudFRyYW5zLlRyYW5zVHlwZQmsBAAAAVP7///F/v//Bq4EAAAcVGFibGUuSW52ZW50VHJhbnMuVHJhbnNSZWZJZAk9AQAAAVD7///F/v//BrEEAAAeVGFibGUuSW52ZW50VHJhbnMuRGF0ZVBoeXNpY2FsCbIEAAABTfv//8X+//8GtAQAAB9UYWJsZS5JbnZlbnRUcmFucy5EYXRlRmluYW5jaWFsCbUEAAABSvv//8X+//8GtwQAAB9UYWJsZS5JbnZlbnRUcmFucy5TdGF0dXNSZWNlaXB0CbgEAAABR/v//8X+//8GugQAAB1UYWJsZS5JbnZlbnRUcmFucy5TdGF0dXNJc3N1ZQm7BAAAAUT7///F/v//Br0EAAAVVGFibGUuSW52ZW50VHJhbnMuUXR5CUYBAAABQfv//8X+//8GwAQAACJUYWJsZS5JbnZlbnRUcmFucy5Db3N0QW1vdW50UG9zdGVkCcEEAAAHUAQ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T77//+z/v//BsMEAAAfVGFibGUuSW52ZW50VHJhbnMuRGF0ZUZpbmFuY2lhbAlPAQAAATv7//+z/v//BsYEAAAdVGFibGUuSW52ZW50VHJhbnMuU3RhdHVzSXNzdWUJxwQAAAE4+///s/7//wbJBAAAGFRhYmxlLkludmVudFRyYW5zLkl0ZW1JZAnKBAAAATX7//+z/v//BswEAAAfVGFibGUuSW52ZW50VHJhbnMuSW52ZW50VHJhbnNJZAnNBAAAATL7//+z/v//Bs8EAAAcVGFibGUuSW52ZW50VHJhbnMuVHJhbnNSZWZJZAnQBAAAAS/7//+z/v//BtIEAAAeVGFibGUuSW52ZW50VHJhbnMuRGF0ZVBoeXNpY2FsCVIBAAABLPv//7P+//8G1QQAAB9UYWJsZS5JbnZlbnRUcmFucy5TdGF0dXNSZWNlaXB0CdYEAAABKfv//7P+//8G2AQAABtUYWJsZS5JbnZlbnRUcmFucy5UcmFuc1R5cGUJVQEAAAFSBAAAeAAAAAF3BAAAEgAAAAd4B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m+///xf7//wbbBAAAHFRhYmxlLkludmVudFRyYW5zLlRyYW5zUmVmSWQJPQEAAAEj+///xf7//wbeBAAAGFRhYmxlLkludmVudFRyYW5zLkl0ZW1JZAlAAQAAASD7///F/v//BuEEAAAfVGFibGUuSW52ZW50VHJhbnMuSW52ZW50VHJhbnNJZAlDAQAAAR37///F/v//BuQEAAAVVGFibGUuSW52ZW50VHJhbnMuUXR5CUYBAAABGvv//8X+//8G5wQAAB9UYWJsZS5JbnZlbnRUcmFucy5EYXRlRmluYW5jaWFsCUkBAAABF/v//8X+//8G6gQAAB5UYWJsZS5JbnZlbnRUcmFucy5EYXRlUGh5c2ljYWwJTAEAAAd6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FPv//7P+//8G7QQAAB9UYWJsZS5JbnZlbnRUcmFucy5EYXRlRmluYW5jaWFsCU8BAAABEfv//7P+//8G8AQAAB5UYWJsZS5JbnZlbnRUcmFucy5EYXRlUGh5c2ljYWwJUgEAAAEO+///s/7//wbzBAAAG1RhYmxlLkludmVudFRyYW5zLlRyYW5zVHlwZQlVAQAAB3w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Qv7///U////CTAAAAAJMQAAAAF9BAAAeAAAAAej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7///Y/f//CVcEAAAJPwQAAAEF+///2P3//wlaBAAACT4EAAABrAQAAD0BAAABAvv//23/////////AAb/BAAABEVudW0GAAUAAAlSZWZlcmVuY2UJogEAAAH++v//a////wIAAAAB/fr//1z+//8BAAAAAAAJpQEAAAYFBQAACVRyYW5zVHlwZQkIAAAACv////8JpQEAAAoJBQUAAAoKCgkIAAAACQoFAAAJCAAAAAGyBAAAPQEAAAH0+v//bf////////8ABg0FAAAERGF0ZQYOBQAADVBoeXNpY2FsIGRhdGUJogEAAAHw+v//a////wIAAAAB7/r//1z+//8BAAAAAAAJpQEAAAYTBQAADERhdGVQaHlzaWNhbAkIAAAACv////8JpQEAAAoJEwUAAAoKCgkIAAAACRgFAAAJCAAAAAG1BAAAPQEAAAHm+v//bf////////8ABhsFAAAERGF0ZQYcBQAADkZpbmFuY2lhbCBkYXRlCaIBAAAB4vr//2v///8CAAAAAeH6//9c/v//AQAAAAAACaUBAAAGIQUAAA1EYXRlRmluYW5jaWFsCQgAAAAK/////wmlAQAACgkhBQAACgoKCQgAAAAJJgUAAAkIAAAAAbgEAAA9AQAAAdj6//9t/////////wAGKQUAAARFbnVtBioFAAAOUmVjZWlwdCBzdGF0dXMJogEAAAHU+v//a////wIAAAAB0/r//1z+//8BAAAAAAAJpQEAAAYvBQAADVN0YXR1c1JlY2VpcHQJCAAAAAr/////CaUBAAAKCS8FAAAKCgoJCAAAAAk0BQAACQgAAAABuwQAAD0BAAAByvr//23/////////AAY3BQAABEVudW0GOAUAAAxJc3N1ZSBzdGF0dXMJogEAAAHG+v//a////wIAAAABxfr//1z+//8BAAAAAAAJpQEAAAY9BQAAC1N0YXR1c0lzc3VlCQgAAAAK/////wmlAQAACgk9BQAACgoKCQgAAAAJQgUAAAkIAAAAAcEEAAA9AQAAAbz6//9t/////////wAGRQUAAARSZWFsBkYFAAAVRmluYW5jaWFsIGNvc3QgYW1vdW50CaIBAAABuPr//2v///8CAAAAAbf6//9c/v//AQAAAAAACaUBAAAGSwUAABBDb3N0QW1vdW50UG9zdGVkCQgAAAAK/////wmlAQAACglLBQAACgoKCQgAAAAJUAUAAAkIAAAAAccEAABPAQAACaUBAAAGUwUAAAtTdGF0dXNJc3N1ZQkIAAAACQgAAAD/////CaUBAAAKCVMFAAAKCgoJCAAAAAlYBQAACQgAAAABygQAAE8BAAAJpQEAAAZbBQAABkl0ZW1JZAkIAAAACQgAAAD/////CaUBAAAKCVsFAAAKCgoJCAAAAAlgBQAACQgAAAABzQQAAE8BAAAJpQEAAAZjBQAADUludmVudFRyYW5zSWQJCAAAAAkIAAAA/////wmlAQAACgljBQAACgoKCQgAAAAJaAUAAAkIAAAAAdAEAABPAQAACaUBAAAGawUAAApUcmFuc1JlZklkCQgAAAAJCAAAAP////8JpQEAAAoJawUAAAoKCgkIAAAACXAFAAAJCAAAAAHWBAAATwEAAAmlAQAABnMFAAANU3RhdHVzUmVjZWlwdAkIAAAACQgAAAD/////CaUBAAAKCXMFAAAKCgoJCAAAAAl4BQAACQgAAAAEC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sFAAAEG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0FAAAEJ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8FAAAEN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EFAAAEQ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MFAAAEU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UFAAAEW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cFAAAEY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kFAAAEa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sFAAAEc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0FAAAEe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8FAAAHe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w+v//2P3//wlUBAAABpIFAAAyU3BlY2lmeSB0aGUgbW9kdWxlIHRoYXQgZ2VuZXJhdGVkIHRoZSB0cmFuc2FjdGlvbi4Bbfr//9j9//8JVwQAAAkABQAAAWr6///Y/f//CVoEAAAJ/wQAAAd9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f6///Y/f//CVQEAAAGmwUAABxEYXRlIG9mIHBoeXNpY2FsIHRyYW5zYWN0aW9uAWT6///Y/f//CVcEAAAJDgUAAAFh+v//2P3//wlaBAAACQ0FAAAHf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e+v//2P3//wlUBAAABqQFAAAdRGF0ZSBvZiBmaW5hbmNpYWwgdHJhbnNhY3Rpb24BW/r//9j9//8JVwQAAAkcBQAAAVj6///Y/f//CVoEAAAJGwUAAAeB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X6///Y/f//CVQEAAAGrQUAAClTdGF0dXMgb2YgcXVhbnRpdHkgaW4gcmVsYXRpb24gdG8gcmVjZWlwdAFS+v//2P3//wlXBAAACSoFAAABT/r//9j9//8JWgQAAAkpBQAAB4M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Pr//9j9//8JVAQAAAa2BQAAKVN0YXR1cyBmb3IgcXVhbnRpdHkgaW4gcmVsYXRpb24gdG8gaXNzdWVzAUn6///Y/f//CVcEAAAJOAUAAAFG+v//2P3//wlaBAAACTcFAAAHh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D+v//2P3//wlUBAAABr8FAAA1SW52ZW50b3J5IHZhbHVlIGZvciB0aGUgZmluYW5jaWFsbHkgdXBkYXRlZCBxdWFudGl0eS4BQPr//9j9//8JVwQAAAlGBQAAAT36///Y/f//CVoEAAAJRQUAAAeH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6///Y/f//CVoEAAAGyAUAAARFbnVtATf6///Y/f//CVcEAAAGywUAAAxJc3N1ZSBzdGF0dXMHiQ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0+v//2P3//wlaBAAABs4FAAAGU3RyaW5nATH6///Y/f//CVcEAAAG0QUAAAtJdGVtIG51bWJlcgeL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76///Y/f//CVoEAAAG1AUAAAZTdHJpbmcBK/r//9j9//8JVwQAAAbXBQAABkxvdCBJRAeN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j6///Y/f//CVoEAAAG2gUAAAZTdHJpbmcBJfr//9j9//8JVwQAAAbdBQAABk51bWJlcgeP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L6///Y/f//CVoEAAAG4AUAAARFbnVtAR/6///Y/f//CVcEAAAG4wUAAA5SZWNlaXB0IHN0YXR1cws=
    <Output>
      <OutputObject name="AtlasReport_5"/>
    </Output>
  </Query>
</Atlas>
</file>

<file path=customXml/item6.xml><?xml version="1.0" encoding="utf-8"?>
<Atlas>
  <Report name="AtlasReport_5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QAAAAkDAAAACQQAAAAGBQAAAA1BdGxhc1JlcG9ydF81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V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QAAAAE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NPIG51bWJlcgYqAAAABlN0cmluZwYrAAAAAAYsAAAAJDhhMTU1MTM1LTIyYjYtNDgyNS1hYmRjLTAxMjJkN2U1OWJlOQ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NmVjNjU4MDMtMzBjNy00ZWQ2LTlhMzQtMjliNjNlODI1N2YyBjIAAAAcVGFibGUuSW52ZW50VHJhbnMuVHJhbnNSZWZJZAoKCgoBFQAAABQAAAAJMwAAAAk0AAAACTUAAAAGNgAAADdBdGxhc01hbmFnZWRDb2x1bW5fZDk2MWU5MWQtZmM2NS00ZWI2LWJkMWMtNzJkNDRhOTBjNTE1BjcAAAAQQ3VzdG9tZXIgYWNjb3VudAkrAAAACSsAAAAGOQAAACRlODZkODI3Ni04YTJiLTQ5YzctOTMzNS0xNTFjZTJiMmVmYzcBxv///9P/////////AQAAAAHF////0v///wIAAAABxP///9H///8CAAAAAAAAAAABw////9D///8AAAAACgEAAAAAAAAAAAEAAAAABj4AAAAkOTYzYmY2NWEtNjlkYi00ZGQwLTgzZWQtNDFhYTIwMWYyYWRkCSsAAAAKCgoKARYAAAAUAAAACUAAAAAJQQAAAAlCAAAABkMAAAA3QXRsYXNNYW5hZ2VkQ29sdW1uX2U5MzBhZTMxLTYwOGMtNGYwNy1iN2EyLTJkZTY5YzdkYzQzYQZEAAAADUN1c3RvbWVyIG5hbWUJKwAAAAkrAAAABkYAAAAkMzZiMDIwNGQtNWVlNy00NTM5LWIxYTgtZDQxZTg3Mjk4OTc5Abn////T/////////wIAAAABuP///9L///8CAAAAAbf////R////AgAAAAAAAAAAAbb////Q////AAAAAAoBAAAAAAAAAAACAAAAAAZLAAAAJDRlYmEyNzBkLTY4NTAtNDVjMC04MjdlLTU5Y2U3OTkxODI4YwkrAAAACgoKCgEXAAAAFAAAAAlNAAAACU4AAAAJTwAAAAZQAAAABkl0ZW1JZAZRAAAAC0l0ZW0gbnVtYmVyBlIAAAAGU3RyaW5nCSsAAAAGVAAAACQ2MzY3YTk4Ny01ODA5LTRlNzItODJlYi04MmY2OTAwMWRjYzcBq////9P/////////AwAAAAGq////0v///wAAAAABqf///9H///8CAAAAAAAAAAABqP///9D///8AAAAACgEAAAAAAAAAAAMAAAAABlkAAAAkNTRmODI4ZTAtNzJkYi00MTU3LWIyZGEtNTEyNWI3YzY1NWVmBloAAAAYVGFibGUuSW52ZW50VHJhbnMuSXRlbUlkCgoKCgEYAAAAFAAAAAlbAAAACVwAAAAJXQAAAAZeAAAADUludmVudFRyYW5zSWQGXwAAAAZMb3QgSUQGYAAAAAZTdHJpbmcJKwAAAAZiAAAAJDljMTU0MGQ2LWYwNzUtNDI5MS1iYzdiLTljODk1YjM5OTJhNQGd////0/////////8EAAAAAZz////S////AAAAAAGb////0f///wIAAAAAAAAAAAGa////0P///wAAAAAKAQAAAAAAAAAABAAAAAAGZwAAACRlOTM1YWI3MC0zZDIzLTQ4MzQtYWQxOS0xZmU5Njg4M2E5OWUGaAAAAB9UYWJsZS5JbnZlbnRUcmFucy5JbnZlbnRUcmFuc0lkCgoKCgEZAAAAFAAAAAlpAAAACWoAAAAJawAAAAZsAAAACEl0ZW1OYW1lBm0AAAAJSXRlbSBuYW1lBm4AAAAGU3RyaW5nCSsAAAAGcAAAACRiMGFmOTgzOC00NTQxLTQzYWQtOGJkMi04OGIyN2IyODVlOWYBj////9P/////////BQAAAAGO////0v///wAAAAABjf///9H///8CAAAAAAAAAAABjP///9D///8AAAAACgEAAAAAAAAAAAUAAAAABnUAAAAkNzc3Yzg0MzgtN2YyNC00ZDM3LWI1YzQtZGQ0ZTBjYTY4NzM1BnYAAAAzVGFibGUuSW52ZW50VHJhbnMuSXRlbUlkflRhYmxlLkludmVudFRhYmxlLkl0ZW1OYW1lCgoKCgEaAAAAFAAAAAl3AAAACXgAAAAJeQAAAAZ6AAAAN0F0bGFzTWFuYWdlZENvbHVtbl84MThjYzRiYS01YTc4LTRiNmMtODVkZi1kMTU5ZGE5NjI1ODgGewAAAA1EZWxpdmVyeSBkYXRlCSsAAAAJKwAAAAZ9AAAAJDkyYzAxYjdhLTE0NzgtNGNmYS1iNjRlLTAwMDRmYjI5MjVmZAGC////0/////////8GAAAAAYH////S////AgAAAAGA////0f///wIAAAAAAAAAAAF/////0P///wAAAAAKAQAAAAAAAAAABgAAAAAGggAAACRlZjkwZGQzZS00ZjQwLTQ5MWEtYTljZi05ZTlmNmFmMWE1NzQJKwAAAAoKCgoBGwAAABQAAAAJhAAAAAmFAAAACYYAAAAGhwAAAANRdHkGiAAAAAhRdWFudGl0eQaJAAAABFJlYWwJKwAAAAaLAAAAJGRmZTRkMTI1LTBlMzMtNDY1Ni1iMGQyLTMwN2IwMjMzYTA4OAF0////0////wEAAAAHAAAAAXP////S////AAAAAAFy////0f///wIAAAAAAAAAAAFx////0P///wAAAAAKAQAAAAAAAAAABwAAAAAGkAAAACRmMWViOTM5Yy00MDY2LTQ0NzEtODNmNC1kNThlOGIzODczZTIGkQAAABVUYWJsZS5JbnZlbnRUcmFucy5RdHkKCgoKARwAAAAUAAAACZIAAAAJkwAAAAmUAAAABpUAAAA3QXRsYXNNYW5hZ2VkQ29sdW1uX2QwY2MxY2YzLTNmMmYtNDk0ZC04ZTVhLTM5NWM2OTU2NmQyMwaWAAAAClVuaXQgcHJpY2UJKwAAAAkrAAAABpgAAAAkMDQ2MTBmZWYtMGFlMy00NmM2LTlmNzUtYmNjMWE1Mzg1NDIxAWf////T/////////wgAAAABZv///9L///8CAAAAAWX////R////AgAAAAAAAAAAAWT////Q////AAAAAAoBAAAAAAAAAAAIAAAAAAadAAAAJGQ3NDZjM2NhLTkxMDgtNDVhOS1iNmNkLTk0NDMyNjNiYTIyNQkrAAAACgoKCgEdAAAAFAAAAAmfAAAACaAAAAAJoQAAAAaiAAAAN0F0bGFzTWFuYWdlZENvbHVtbl85OTA4YjQ4OC0zM2MwLTQ3ZDctYTcwNy1kZmYzYmQxYTA2ZTkGowAAAAhDdXJyZW5jeQkrAAAACSsAAAAGpQAAACQ0NTI3ZGZjMi04MDE2LTQzMGEtOTA4MS02Mzc0ZWFiMTRlYTYBWv///9P/////////CQAAAAFZ////0v///wIAAAABWP///9H///8CAAAAAAAAAAABV////9D///8AAAAACgEAAAAAAAAAAAkAAAAABqoAAAAkMWQ4NzllYTgtZTAwYi00YTgzLWEwZjYtN2M1YTVhNmEwM2ZkCSsAAAAKCgoKAR4AAAAUAAAACawAAAAJrQAAAAmuAAAABq8AAAA3QXRsYXNNYW5hZ2VkQ29sdW1uX2Q1OGM4YmRiLTYyMWMtNGVmNy1iODc2LTlkNTVkOTE4Y2FmOAawAAAACk5ldCBhbW91bnQJKwAAAAkrAAAABrIAAAAkZDc1ZjE5NzktYmEwZi00Nzc0LWE2NzYtNTAyNjYzZWJmN2ZiAU3////T/////////woAAAABTP///9L///8CAAAAAUv////R////AgAAAAAAAAAAAUr////Q////AAAAAAoBAAAAAAAAAAAKAAAAAAa3AAAAJGNlNzM5NjVhLTM4ZDQtNGEwMC04ODE5LTQ5N2YxMmFlNzhiMQkrAAAACgoKCgEfAAAAFAAAAAm5AAAACboAAAAJuwAAAAa8AAAADURhdGVGaW5hbmNpYWwGvQAAAA5GaW5hbmNpYWwgZGF0ZQa+AAAABERhdGUJKwAAAAbAAAAAJDE5NzBhNGEzLWRhNWMtNGE4My1iYWE1LTE4OTdjMjhhOWFiYwE/////0/////////8LAAAAAT7////S////AAAAAAE9////0f///wIAAAAAAAAAAAE8////0P///wAAAAAKAQAAAAAAAAAACwAAAAAGxQAAACQxYjIyMGQwYS1lMTdjLTQ1ZDUtYTRmOC0zNGM0NmFmZDk3YmUGxgAAAB9UYWJsZS5JbnZlbnRUcmFucy5EYXRlRmluYW5jaWFsCgoKCgEgAAAAFAAAAAnHAAAACcgAAAAJyQAAAAbKAAAADERhdGVQaHlzaWNhbAbLAAAADVBoeXNpY2FsIGRhdGUGzAAAAAREYXRlCSsAAAAGzgAAACQyZjMyNjMxZi00Mjc1LTQ3OTgtOGFiZC0wZjdiYmVlMmQ5MjkBMf///9P/////////DAAAAAEw////0v///wAAAAABL////9H///8CAAAAAAAAAAABLv///9D///8AAAAACgEAAAAAAAAAAAwAAAAABtMAAAAkYmQ3Y2I2YzQtZTE0MS00ZTg5LTk0ZTktZmFhMTk2Yjg2ZTFmBtQAAAAeVGFibGUuSW52ZW50VHJhbnMuRGF0ZVBoeXNpY2FsCgoKCgUjAAAAOEdsb2JlU29mdHdhcmUuQXRsYXM0MC5BdGxhc0NvbW1vbkNsaWVudC5SZXBvcnQuUmVmZXJlbmNlAQAAAApfcmVmZXJlbmNlBwghAAAACdUAAAAHJAAAAAABAAAABAAAAAQ8R2xvYmVTb2Z0d2FyZS5BdGxhczQwLkF0bGFzQ29tbW9uQ2xpZW50LkRhdGFTb3VyY2VGaWVsZFZhbHVlIQAAAAnWAAAACdcAAAAJ2AAAAAnZAAAABCU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doAAAABAAAAAQAAAAQ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aoAAAAJ2wAAAAcAAAAJ3AAAAAQ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EAAAAJ3QAAAAcAAAAJ3gAAAAEzAAAAJQAAAAnfAAAAAAAAAAAAAAABNAAAACYAAACjAAAACdsAAAAHAAAACeEAAAABNQAAACcAAACaAAAACd0AAAAHAAAACeMAAAABQAAAACUAAAAJ3wAAAAAAAAAAAAAAAUEAAAAmAAAAowAAAAnbAAAABwAAAAnmAAAAAUIAAAAnAAAAmgAAAAndAAAABwAAAAnoAAAAAU0AAAAlAAAACekAAAABAAAAAQAAAAFOAAAAJgAAAKYAAAAJ2wAAAAcAAAAJ6wAAAAFPAAAAJwAAAKEAAAAJ3QAAAAcAAAAJ7QAAAAFbAAAAJQAAAAnuAAAAAQAAAAEAAAABXAAAACYAAAClAAAACdsAAAAHAAAACfAAAAABXQAAACcAAAChAAAACd0AAAAHAAAACfIAAAABaQAAACUAAAAJ8wAAAAEAAAABAAAAAWoAAAAmAAAAnQAAAAnbAAAABwAAAAn1AAAAAWsAAAAnAAAAmgAAAAndAAAABwAAAAn3AAAAAXcAAAAlAAAACd8AAAAAAAAAAAAAAAF4AAAAJgAAAKMAAAAJ2wAAAAcAAAAJ+gAAAAF5AAAAJwAAAJoAAAAJ3QAAAAcAAAAJ/AAAAAGEAAAAJQAAAAn9AAAAAQAAAAEAAAABhQAAACYAAAClAAAACdsAAAAHAAAACf8AAAABhgAAACcAAAChAAAACd0AAAAHAAAACQEBAAABkgAAACUAAAAJ3wAAAAAAAAAAAAAAAZMAAAAmAAAAowAAAAnbAAAABwAAAAkEAQAAAZQAAAAnAAAAmgAAAAndAAAABwAAAAkGAQAAAZ8AAAAlAAAACQcBAAAAAAAAAAAAAAGgAAAAJgAAAIQAAAAJCAEAAAcAAAAJCQEAAAGhAAAAJwAAAH4AAAAJCgEAAAcAAAAJCwEAAAGsAAAAJQAAAAnfAAAAAAAAAAAAAAABrQAAACYAAACjAAAACdsAAAAHAAAACQ4BAAABrgAAACcAAACaAAAACd0AAAAHAAAACRABAAABuQAAACUAAAAJEQEAAAEAAAABAAAAAboAAAAmAAAAZQAAAAkSAQAABwAAAAkTAQAAAbsAAAAnAAAAYgAAAAkUAQAABwAAAAkVAQAAAccAAAAlAAAACRYBAAABAAAAAQAAAAHIAAAAJgAAAGUAAAAJEgEAAAcAAAAJGAEAAAHJAAAAJwAAAGIAAAAJFAEAAAcAAAAJGgEAAA/VAAAAAQAAAAgBAAAABdYAAAA8R2xvYmVTb2Z0d2FyZS5BdGxhczQwLkF0bGFzQ29tbW9uQ2xpZW50LkRhdGFTb3VyY2VGaWVsZFZhbHVlBAAAABJfaXNEcmlsbERvd25GaWx0ZXIGX2RzS2V5Cl9maWVsZG5hbWULX2ZpZWxkVmFsdWUAAQEBASEAAAAABhsBAAARVGFibGUuSW52ZW50VHJhbnMGHAEAAApEYXRhQXJlYUlkCQYAAAAB1wAAANYAAAAACRsBAAAGHwEAAA1EYXRlRmluYW5jaWFsBiABAAAcMDYuMjkuMjAxNyAuLiAxMi4zMS4yMDk5LCAiIgHYAAAA1gAAAAAJGwEAAAYiAQAADERhdGVQaHlzaWNhbAYjAQAAHDA2LjI5LjIwMTcgLi4gMTIuMzEuMjA5OSwgIiIB2QAAANYAAAAACRsBAAAGJQEAAAlUcmFuc1R5cGUGJgEAAAVTYWxlcwfaAAAAAAEAAAAEAAAABDdHbG9iZVNvZnR3YXJlLkF0bGFzNDAuQXRsYXNDb21tb24uVHlwZS5GaWVsZE91dHB1dEZpZWxkDgAAAAknAQAADQME2w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3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Nj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1/7//zJHbG9iZVNvZnR3YXJlLkF0bGFzNDAuQXRsYXNDb21tb24uQ29sdW1uQXR0cmlidXRlcwEAAAAHdmFsdWVfXwAIDgAAABAAAAAGKgEAAAROb25lAdX+///Y/v//AdT+///X/v//CQAAAAkrAAAAAdL+///Y/v//AdH+///X/v//CwAAAAYwAQAAATABz/7//9j+//8Bzv7//9f+//8kAAAACSkAAAABzP7//9j+//8By/7//9f+//8EAAAABjYBAAAHR2VuZXJhbAHJ/v//2P7//wHI/v//1/7//wIAAAAGOQEAAAExAcb+///Y/v//AcX+///X/v//AAAAAAY8AQAABDkuODYB3QAAAAwAAAAH3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D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4BAAAIRm9udEJvbGQGPwEAAAVGYWxzZQHA/v//w/7//wZBAQAACkZvbnRJdGFsaWMJPwEAAAG9/v//w/7//wZEAQAADUZvbnRVbmRlcmxpbmUGRQEAAAUtNDE0MgG6/v//w/7//wZHAQAACEZvbnROYW1lBkgBAAAHQ2FsaWJyaQG3/v//w/7//wZKAQAACUZvbnRDb2xvcgZLAQAAATABtP7//8P+//8GTQEAAAhGb250U2l6ZQZOAQAAAjExAbH+///D/v//BlABAAAJRm9udFN0eWxlBlEBAAAHUmVndWxhcgffAAAAAAEAAAAAAAAABDdHbG9iZVNvZnR3YXJlLkF0bGFzNDAuQXRsYXNDb21tb24uVHlwZS5GaWVsZE91dHB1dEZpZWxkDgAAAAfh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v7//9j+//8Brf7//9f+//8kAAAACTcAAAABq/7//9j+//8Bqv7//9f+//8LAAAABlcBAAABMQGo/v//2P7//wGn/v//1/7//wQAAAAGWgEAAAdHZW5lcmFsAaX+///Y/v//AaT+///X/v//AgAAAAZdAQAAATEBov7//9j+//8Bof7//9f+//8AAAAABmABAAAFMTguNTcBn/7//9j+//8Bnv7//9f+//8DAAAABmMBAABcPUF0bGFzVGFibGUoIlBST0QiLERhdGFBcmVhSWQsIlQuU2FsZXNUYWJsZSIsIiVDdXN0QWNjb3VudCIsIiIsIiIsIiIsIiIsIiIsIiIsIlNhbGVzSWQiLCRBMykH4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c/v//w/7//wZlAQAACEZvbnRCb2xkCT8BAAABmf7//8P+//8GaAEAAApGb250SXRhbGljCT8BAAABlv7//8P+//8GawEAAA1Gb250VW5kZXJsaW5lBmwBAAAFLTQxNDIBk/7//8P+//8GbgEAAAhGb250TmFtZQZvAQAAB0NhbGlicmkBkP7//8P+//8GcQEAAAlGb250Q29sb3IGcgEAAAEwAY3+///D/v//BnQBAAAIRm9udFNpemUGdQEAAAIxMQGK/v//w/7//wZ3AQAACUZvbnRTdHlsZQZ4AQAAB1JlZ3VsYXIH5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f+///Y/v//AYb+///X/v//JAAAAAlEAAAAAYT+///Y/v//AYP+///X/v//CwAAAAZ+AQAAATIBgf7//9j+//8BgP7//9f+//8EAAAABoEBAAAHR2VuZXJhbAF+/v//2P7//wF9/v//1/7//wIAAAAGhAEAAAExAXv+///Y/v//AXr+///X/v//AAAAAAaHAQAABTMxLjQzAXj+///Y/v//AXf+///X/v//AwAAAAaKAQAAVz1BdGxhc1RhYmxlKCJQUk9EIixEYXRhQXJlYUlkLCJULkN1c3RUYWJsZSIsIiVOYW1lIiwiIiwiIiwiIiwiIiwiIiwiIiwiQWNjb3VudE51bSIsJEIzKQfo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X+///D/v//CWUBAAAJPwEAAAFy/v//w/7//wloAQAACT8BAAABb/7//8P+//8JawEAAAaTAQAABS00MTQyAWz+///D/v//CW4BAAAGlgEAAAdDYWxpYnJpAWn+///D/v//CXEBAAAGmQEAAAEwAWb+///D/v//CXQBAAAGnAEAAAIxMQFj/v//w/7//wl3AQAABp8BAAAHUmVndWxhcgfpAAAAAAEAAAAEAAAABDdHbG9iZVNvZnR3YXJlLkF0bGFzNDAuQXRsYXNDb21tb24uVHlwZS5GaWVsZE91dHB1dEZpZWxkDgAAAAmgAQAADQMH6w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/+///Y/v//AV7+///X/v//BgAAAAajAQAABVRvdGFsAVz+///Y/v//AVv+///X/v//EAAAAAkqAQAAAVn+///Y/v//AVj+///X/v//CQAAAAkrAAAAAVb+///Y/v//AVX+///X/v//CwAAAAasAQAAATMBU/7//9j+//8BUv7//9f+//8EAAAABq8BAAAHR2VuZXJhbAFQ/v//2P7//wFP/v//1/7//wIAAAAGsgEAAAExAU3+///Y/v//AUz+///X/v//AAAAAAa1AQAABTEyLjcxB+0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7//8P+//8JPgEAAAk/AQAAAUf+///D/v//CUEBAAAJPwEAAAFE/v//w/7//wlEAQAABr4BAAAFLTQxNDIBQf7//8P+//8JRwEAAAbBAQAAB0NhbGlicmkBPv7//8P+//8JSgEAAAbEAQAAATABO/7//8P+//8JTQEAAAbHAQAAAjExATj+///D/v//CVABAAAGygEAAAdSZWd1bGFyB+4AAAAAAQAAAAQAAAAEN0dsb2JlU29mdHdhcmUuQXRsYXM0MC5BdGxhc0NvbW1vbi5UeXBlLkZpZWxkT3V0cHV0RmllbGQOAAAACcsBAAANAwfw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7//9j+//8BM/7//9f+//8QAAAACSoBAAABMf7//9j+//8BMP7//9f+//8JAAAACSsAAAABLv7//9j+//8BLf7//9f+//8LAAAABtQBAAABNAEr/v//2P7//wEq/v//1/7//wQAAAAG1wEAAAdHZW5lcmFsASj+///Y/v//ASf+///X/v//AgAAAAbaAQAAATEBJf7//9j+//8BJP7//9f+//8AAAAABt0BAAAEOS40Mwfy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L+///D/v//CT4BAAAJPwEAAAEf/v//w/7//wlBAQAACT8BAAABHP7//8P+//8JRAEAAAbmAQAABS00MTQyARn+///D/v//CUcBAAAG6QEAAAdDYWxpYnJpARb+///D/v//CUoBAAAG7AEAAAEwARP+///D/v//CU0BAAAG7wEAAAIxMQEQ/v//w/7//wlQAQAABvIBAAAHUmVndWxhcgfzAAAAAAEAAAAEAAAABDdHbG9iZVNvZnR3YXJlLkF0bGFzNDAuQXRsYXNDb21tb24uVHlwZS5GaWVsZE91dHB1dEZpZWxkDgAAAAnzAQAADQMH9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z+///Y/v//AQv+///X/v//CQAAAAkrAAAAAQn+///Y/v//AQj+///X/v//CwAAAAb5AQAAATUBBv7//9j+//8BBf7//9f+//8EAAAABvwBAAAHR2VuZXJhbAED/v//2P7//wEC/v//1/7//wIAAAAG/wEAAAExAQD+///Y/v//Af/9///X/v//AAAAAAYCAgAAAjQyB/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/f3//8P+//8JZQEAAAk/AQAAAfr9///D/v//CWgBAAAJPwEAAAH3/f//w/7//wlrAQAABgsCAAAFLTQxNDIB9P3//8P+//8JbgEAAAYOAgAAB0NhbGlicmkB8f3//8P+//8JcQEAAAYRAgAAATAB7v3//8P+//8JdAEAAAYUAgAAAjExAev9///D/v//CXcBAAAGFwIAAAdSZWd1bGFyB/o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o/f//2P7//wHn/f//1/7//yQAAAAJewAAAAHl/f//2P7//wHk/f//1/7//wsAAAAGHQIAAAE2AeL9///Y/v//AeH9///X/v//BAAAAAYgAgAAB0dlbmVyYWwB3/3//9j+//8B3v3//9f+//8CAAAABiMCAAABMQHc/f//2P7//wHb/f//1/7//wAAAAAGJgIAAAUxNC40MwHZ/f//2P7//wHY/f//1/7//wMAAAAGKQIAAHY9QXRsYXNUYWJsZSgiUFJPRCIsRGF0YUFyZWFJZCwiVC5TYWxlc0xpbmUiLCIlU2hpcHBpbmdEYXRlUmVxdWVzdGVkIiwiIiwiIiwiIiwiIiwiIiwiIiwiSXRlbUlkfEludmVudFRyYW5zSWQiLCREMywkRTMpB/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v3//8P+//8JZQEAAAk/AQAAAdP9///D/v//CWgBAAAJPwEAAAHQ/f//w/7//wlrAQAABjICAAAFLTQxNDIBzf3//8P+//8JbgEAAAY1AgAAB0NhbGlicmkByv3//8P+//8JcQEAAAY4AgAAATABx/3//8P+//8JdAEAAAY7AgAAAjExAcT9///D/v//CXcBAAAGPgIAAAdSZWd1bGFyB/0AAAAAAQAAAAQAAAAEN0dsb2JlU29mdHdhcmUuQXRsYXM0MC5BdGxhc0NvbW1vbi5UeXBlLkZpZWxkT3V0cHV0RmllbGQOAAAACT8CAAANAwf/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wP3//9j+//8Bv/3//9f+//8QAAAACSoBAAABvf3//9j+//8BvP3//9f+//8JAAAACSsAAAABuv3//9j+//8Buf3//9f+//8LAAAABkgCAAABNwG3/f//2P7//wG2/f//1/7//wQAAAAGSwIAADBfICogIywjIzAuMDBfIDtfICogLSMsIyMwLjAwXyA7XyAqICItIj8/XyA7XyBAXyABtP3//9j+//8Bs/3//9f+//8CAAAABk4CAAABMQGx/f//2P7//wGw/f//1/7//wAAAAAGUQIAAAUxMC4yOQcB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79///D/v//CT4BAAAJPwEAAAGr/f//w/7//wlBAQAACT8BAAABqP3//8P+//8JRAEAAAZaAgAABS00MTQyAaX9///D/v//CUcBAAAGXQIAAAdDYWxpYnJpAaL9///D/v//CUoBAAAGYAIAAAEwAZ/9///D/v//CU0BAAAGYwIAAAIxMQGc/f//w/7//wlQAQAABmYCAAAHUmVndWxhcgcE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mf3//9j+//8BmP3//9f+//8kAAAACZYAAAABlv3//9j+//8Blf3//9f+//8LAAAABmwCAAABOAGT/f//2P7//wGS/f//1/7//wQAAAAGbwIAADBfICogIywjIzAuMDBfIDtfICogLSMsIyMwLjAwXyA7XyAqICItIj8/XyA7XyBAXyABkP3//9j+//8Bj/3//9f+//8CAAAABnICAAABMQGN/f//2P7//wGM/f//1/7//wAAAAAGdQIAAAUxMS4yOQGK/f//2P7//wGJ/f//1/7//wMAAAAGeAIAAHI9QXRsYXNCYWxhbmNlKCJQUk9EIixEYXRhQXJlYUlkLCJULlNhbGVzTGluZSIsIlN1bXxTYWxlc1ByaWNlfDAiLCIiLCIiLCIiLCIiLCIiLCIiLCJJdGVtSWR8SW52ZW50VHJhbnNJZCIsJEQzLCRFMykHB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H/f//w/7//wllAQAACT8BAAABhP3//8P+//8JaAEAAAk/AQAAAYH9///D/v//CWsBAAAGgQIAAAUtNDE0MgF+/f//w/7//wluAQAABoQCAAAHQ2FsaWJyaQF7/f//w/7//wlxAQAABocCAAABMAF4/f//w/7//wl0AQAABooCAAACMTEBdf3//8P+//8JdwEAAAaNAgAAB1JlZ3VsYXIHBwEAAAABAAAAAAAAAAQ3R2xvYmVTb2Z0d2FyZS5BdGxhczQwLkF0bGFzQ29tbW9uLlR5cGUuRmllbGRPdXRwdXRGaWVsZA4AAAABCAEAANsAAAAHC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L9///Y/v//AXH9///X/v//JAAAAAmjAAAAAW/9///Y/v//AW79///X/v//CwAAAAaTAgAAATkBbP3//9j+//8Ba/3//9f+//8EAAAABpYCAAAHR2VuZXJhbAFp/f//2P7//wFo/f//1/7//wIAAAAGmQIAAAExAWb9///Y/v//AWX9///X/v//AAAAAAacAgAABTEwLjQzAWP9///Y/v//AWL9///X/v//AwAAAAafAgAAbT1BdGxhc1RhYmxlKCJQUk9EIixEYXRhQXJlYUlkLCJULlNhbGVzTGluZSIsIiVDdXJyZW5jeUNvZGUiLCIiLCIiLCIiLCIiLCIiLCIiLCJJdGVtSWR8SW52ZW50VHJhbnNJZCIsJEQzLCRFMykBCgEAAAwAAAAHC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/f//w/7//wahAgAACEZvbnRCb2xkCT8BAAABXf3//8P+//8GpAIAAApGb250SXRhbGljCT8BAAABWv3//8P+//8GpwIAAA1Gb250VW5kZXJsaW5lBqgCAAAFLTQxNDIBV/3//8P+//8GqgIAAAhGb250TmFtZQarAgAAB0NhbGlicmkBVP3//8P+//8GrQIAAAlGb250Q29sb3IGrgIAAAEwAVH9///D/v//BrACAAAIRm9udFNpemUGsQIAAAIxMQFO/f//w/7//wazAgAACUZvbnRTdHlsZQa0AgAAB1JlZ3VsYXIHD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v9///Y/v//AUr9///X/v//JAAAAAmwAAAAAUj9///Y/v//AUf9///X/v//CwAAAAa6AgAAAjEwAUX9///Y/v//AUT9///X/v//BAAAAAa9AgAAMF8gKiAjLCMjMC4wMF8gO18gKiAtIywjIzAuMDBfIDtfICogIi0iPz9fIDtfIEBfIAFC/f//2P7//wFB/f//1/7//wIAAAAGwAIAAAExAT/9///Y/v//AT79///X/v//AAAAAAbDAgAABTEzLjE0ATz9///Y/v//ATv9///X/v//AwAAAAbGAgAAcj1BdGxhc0JhbGFuY2UoIlBST0QiLERhdGFBcmVhSWQsIlQuU2FsZXNMaW5lIiwiU3VtfExpbmVBbW91bnR8MCIsIiIsIiIsIiIsIiIsIiIsIiIsIkl0ZW1JZHxJbnZlbnRUcmFuc0lkIiwkRDMsJEUzKQcQ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n9///D/v//CWUBAAAJPwEAAAE2/f//w/7//wloAQAACT8BAAABM/3//8P+//8JawEAAAbPAgAABS00MTQyATD9///D/v//CW4BAAAG0gIAAAdDYWxpYnJpAS39///D/v//CXEBAAAG1QIAAAEwASr9///D/v//CXQBAAAG2AIAAAIxMQEn/f//w/7//wl3AQAABtsCAAAHUmVndWxhcgcRAQAAAAEAAAAEAAAABDdHbG9iZVNvZnR3YXJlLkF0bGFzNDAuQXRsYXNDb21tb24uVHlwZS5GaWVsZE91dHB1dEZpZWxkDgAAAAncAgAADQMBEgEAANsAAAAHEw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SP9///Y/v//ASL9///X/v//CQAAAAkrAAAAASD9///Y/v//AR/9///X/v//CwAAAAbiAgAAAjExAR39///Y/v//ARz9///X/v//BAAAAAblAgAACG0vZC95eXl5ARr9///Y/v//ARn9///X/v//AgAAAAboAgAAATEBF/3//9j+//8BFv3//9f+//8AAAAABusCAAACMTUBFAEAAAwAAAAHF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f//w/7//wbtAgAACEZvbnRCb2xkCT8BAAABEf3//8P+//8G8AIAAApGb250SXRhbGljCT8BAAABDv3//8P+//8G8wIAAA1Gb250VW5kZXJsaW5lBvQCAAAFLTQxNDIBC/3//8P+//8G9gIAAAhGb250TmFtZQb3AgAAB0NhbGlicmkBCP3//8P+//8G+QIAAAlGb250Q29sb3IG+gIAAAEwAQX9///D/v//BvwCAAAIRm9udFNpemUG/QIAAAIxMQEC/f//w/7//wb/AgAACUZvbnRTdHlsZQYAAwAAB1JlZ3VsYXIHFgEAAAABAAAABAAAAAQ3R2xvYmVTb2Z0d2FyZS5BdGxhczQwLkF0bGFzQ29tbW9uLlR5cGUuRmllbGRPdXRwdXRGaWVsZA4AAAAJAQMAAA0DBxg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+/P//2P7//wH9/P//1/7//wkAAAAJKwAAAAH7/P//2P7//wH6/P//1/7//wsAAAAGBwMAAAIxMgH4/P//2P7//wH3/P//1/7//wQAAAAGCgMAAAhtL2QveXl5eQH1/P//2P7//wH0/P//1/7//wIAAAAGDQMAAAExAfL8///Y/v//AfH8///X/v//AAAAAAYQAwAABTE0LjE0Bx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/z//8P+//8J7QIAAAk/AQAAAez8///D/v//CfACAAAJPwEAAAHp/P//w/7//wnzAgAABhkDAAAFLTQxNDIB5vz//8P+//8J9gIAAAYcAwAAB0NhbGlicmkB4/z//8P+//8J+QIAAAYfAwAAATAB4Pz//8P+//8J/AIAAAYiAwAAAjExAd38///D/v//Cf8CAAAGJQMAAAdSZWd1bGFyBSc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4AAAABMUdsb2JlU29mdHdhcmUuQXRsYXM0MC5BdGxhc0NvbW1vbi5UeXBlLkRhdGFTb3VyY2UOAAAAK0dsb2JlU29mdHdhcmUuQXRsYXM0MC5BdGxhc0NvbW1vbi5Tb3J0T3JkZXIOAAAAOUdsb2JlU29mdHdhcmUuQXRsYXM0MC5BdGxhc0NvbW1vbi5OdW1iZXJTZXF1ZW5jZUNvbmRpdGlvbg4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Adr8///T/////////wAGJwMAAAZTdHJpbmcGKAMAAAZOdW1iZXIJKQMAAAHW/P//0f///wIAAAAF1fz//zlHbG9iZVNvZnR3YXJlLkF0bGFzNDAuQXRsYXNDb21tb24uTnVtYmVyU2VxdWVuY2VDb25kaXRpb24BAAAAB3ZhbHVlX18ACA4AAAABAAAAAAAGLAMAABFUYWJsZS5JbnZlbnRUcmFucwkoAAAACSsAAAAK/////wksAwAACgkoAAAACgoKCSsAAAAJMgMAAAkrAAAAAaABAAAnAQAAAcz8///T/////////wAGNQMAAAZTdHJpbmcGNgMAAAtJdGVtIG51bWJlcgkpAwAAAcj8///R////AgAAAAHH/P//1fz//wEAAAAAAAksAwAACVAAAAAJKwAAAAr/////CSwDAAAKCVAAAAAKCgoJKwAAAAlAAwAACSsAAAABywEAACcBAAABvvz//9P/////////AAZDAwAABlN0cmluZwZEAwAABkxvdCBJRAkpAwAAAbr8///R////AgAAAAG5/P//1fz//wEAAAAAAAksAwAACV4AAAAJKwAAAAr/////CSwDAAAKCV4AAAAKCgoJKwAAAAlOAwAACSsAAAAB8wEAACcBAAABsPz//9P/////////AAZRAwAABlN0cmluZwZSAwAACUl0ZW0gbmFtZQlTAwAAAaz8///R////AgAAAAGr/P//1fz//wEAAAAAAAZWAwAAKlRhYmxlLkludmVudFRyYW5zLkl0ZW1JZH5UYWJsZS5JbnZlbnRUYWJsZQlsAAAACSsAAAAK/////wlWAwAACglsAAAABlsDAAAGSXRlbUlkBlwDAAALSW52ZW50VHJhbnMKCSsAAAAJXgMAAAkrAAAAAT8CAAAnAQAAAaD8///T/////////wAGYQMAAARSZWFsBmIDAAAIUXVhbnRpdHkJKQMAAAGc/P//0f///wIAAAABm/z//9X8//8BAAAAAAAJLAMAAAmHAAAACSsAAAAK/////wksAwAACgmHAAAACgoKCSsAAAAJbAMAAAkrAAAAAdwCAAAnAQAAAZL8///T/////////wAGbwMAAAREYXRlBnADAAAORmluYW5jaWFsIGRhdGUJcQMAAAGO/P//0f///wIAAAABjfz//9X8//8BAAAAAAAGdAMAABFUYWJsZS5JbnZlbnRUcmFucwm8AAAACSsAAAAK/////wl0AwAACgm8AAAACgoKCSsAAAAJegMAAAkrAAAAAQEDAAAnAQAAAYT8///T/////////wAGfQMAAAREYXRlBn4DAAANUGh5c2ljYWwgZGF0ZQlxAwAAAYD8///R////AgAAAAF//P//1fz//wEAAAAAAAl0AwAACcoAAAAJKwAAAAr/////CXQDAAAKCcoAAAAKCgoJKwAAAAmIAwAACSsAAAAFKQM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D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OAAAANUdsb2JlU29mdHdhcmUuQXRsYXM0MC5BdGxhc0NvbW1vbi5EYXRhU291cmNlRmV0Y2hNb2RlD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OAAAAsQAAAAaKAwAAC0ludmVudFRyYW5zBosDAAAWSW52ZW50b3J5IHRyYW5zYWN0aW9ucwkrAAAACSsAAAAJKwAAAAVz/P//MEdsb2JlU29mdHdhcmUuQXRsYXM0MC5BdGxhc0NvbW1vbi5EYXRhU291cmNlVHlwZQEAAAAHdmFsdWVfXwAIDgAAAAAAAAAJjgMAAAmPAwAABHD8//8LU3lzdGVtLkd1aWQLAAAAAl9hAl9iAl9jAl9kAl9lAl9mAl9nAl9oAl9pAl9qAl9rAAAAAAAAAAAAAAAIBwcCAgICAgICAnH54PK94eFFqjkPna04mBgJKwAAAAkrAAAACZIDAAAJLAMAAAoKCgoKAQAAAAVs/P//NEdsb2JlU29mdHdhcmUuQXRsYXM0MC5BdGxhc0NvbW1vbi5EYXRhU291cmNlSm9pbk1vZGUBAAAAB3ZhbHVlX18ACA4AAAAAAAAABWv8//81R2xvYmVTb2Z0d2FyZS5BdGxhczQwLkF0bGFzQ29tbW9uLkRhdGFTb3VyY2VGZXRjaE1vZGUBAAAAB3ZhbHVlX18ACA4AAAAAAAAAAAmWAwAAATIDAAAnAAAARwAAAAndAAAAAwAAAAmYAwAAAUADAAAnAAAARwAAAAndAAAAAwAAAAmaAwAAAU4DAAAnAAAARwAAAAndAAAAAwAAAAmcAwAAAVMDAAApAwAA/////wadAwAAC0ludmVudFRhYmxlBp4DAAAFSXRlbXMJKwAAAAkrAAAACSsAAAABYPz//3P8//8AAAAACaEDAAAJogMAAAFd/P//cPz///4vRQ2EEwpEkk06zfgkTYsJKwAAAAkrAAAACaUDAAAJVgMAAAanAwAAC0ludmVudFRyYW5zBqgDAAARVGFibGUuSW52ZW50VHJhbnMGqQMAABhUYWJsZS5JbnZlbnRUcmFucy5JdGVtSWQGqgMAAAZJdGVtSWQGqwMAAAZJdGVtSWQBAAAAAVT8//9s/P//AAAAAAFT/P//a/z//wAAAAAACa4DAAABXgMAACcAAAA+AAAACd0AAAADAAAACbADAAABbAMAACcAAABHAAAACd0AAAADAAAACbIDAAABcQMAACkDAAD/////BrMDAAALSW52ZW50VHJhbnMGtAMAABZJbnZlbnRvcnkgdHJhbnNhY3Rpb25zCSsAAAAJKwAAAAkrAAAAAUr8//9z/P//AAAAAAm3AwAACbgDAAABR/z//3D8//8RbNrfibHcQofFU6kg2EmSCSsAAAAJKwAAAAm7AwAACXQDAAAKCgoKCgEAAAABQ/z//2z8//8AAAAAAUL8//9r/P//AAAAAAAJvwMAAAF6AwAAJwAAAB4AAAAJFAEAAAMAAAAJwQMAAAGIAwAAJwAAAB4AAAAJFAEAAAMAAAAJwwMAAASO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nEAwAAEQAAAAnFAwAABI8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3QAAABEAAAAJxwMAAASS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xAMAAAAAAAAElg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yQMAAAAAAAAHm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2/P//w/7//wbLAwAACEhlbHBUZXh0BswDAAA1T3JkZXIgbnVtYmVyLCBwcm9qZWN0IG51bWJlciwgcHJvZHVjdGlvbiBudW1iZXIsIGV0Yy4BM/z//8P+//8GzgMAAAVMYWJlbAkoAwAAATD8///D/v//BtEDAAAEVHlwZQknAwAAB5o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fz//8P+//8JywMAAAbVAwAADklkZW50aWZ5IGl0ZW0uASr8///D/v//Cc4DAAAJNgMAAAEn/P//w/7//wnRAwAACTUDAAAHn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k/P//w/7//wnLAwAABt4DAABSU3VtbWFyeSBudW1iZXIvTG90IElEIGZvciB0cmFuc2FjdGlvbnMgYXR0YWNoZWQgdG8gdGhlIHNhbWUgaW52ZW50b3J5IHRyYW5zYWN0aW9uLgEh/P//w/7//wnOAwAACUQDAAABHvz//8P+//8J0QMAAAlDAwAAAaEDAACOAwAAAQAAAAndAAAAAwAAAAnmAwAABKI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FAEAAAAAAAABpQMAAJIDAAAAAAAACd0AAAAAAAAAAa4DAACWAwAAAAAAAAnpAwAAAAAAAAew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8///D/v//Cc4DAAAJUgMAAAET/P//w/7//wnRAwAACVEDAAAHs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Q/P//w/7//wnLAwAABvIDAAAkUXVhbnRpdHkgYXR0YWNoZWQgdG8gdGhlIHRyYW5zYWN0aW9uAQ38///D/v//Cc4DAAAJYgMAAAEK/P//w/7//wnRAwAACWEDAAABtwMAAI4DAAAGAAAACfkDAAAHAAAACfoDAAABuAMAAI8DAAADAAAACQoBAAADAAAACfwDAAAEuw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+QMAAAMAAAAJ/gMAAAG/AwAAlgMAAAAAAAAJ/wMAAAAAAAAHw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/P//w/7//wYBBAAABUxhYmVsCXADAAAB/fv//8P+//8GBAQAAARUeXBlCW8DAAAHw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+///w/7//wkBBAAACX4DAAAB9/v//8P+//8JBAQAAAl9AwAAAcQDAAAMAAAAB8U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PT7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g0EAAAYVGFibGUuSW52ZW50VHJhbnMuSXRlbUlkCaABAAAB8fv///T7//8GEAQAAB9UYWJsZS5JbnZlbnRUcmFucy5JbnZlbnRUcmFuc0lkCcsBAAAB7vv///T7//8GEwQAABtUYWJsZS5JbnZlbnRUcmFucy5UcmFuc1R5cGUJFAQAAAHr+///9Pv//wYWBAAAHFRhYmxlLkludmVudFRyYW5zLlRyYW5zUmVmSWQJJwEAAAHo+///9Pv//wYZBAAAHlRhYmxlLkludmVudFRyYW5zLkRhdGVQaHlzaWNhbAkaBAAAAeX7///0+///BhwEAAAfVGFibGUuSW52ZW50VHJhbnMuRGF0ZUZpbmFuY2lhbAkdBAAAAeL7///0+///Bh8EAAAfVGFibGUuSW52ZW50VHJhbnMuU3RhdHVzUmVjZWlwdAkgBAAAAd/7///0+///BiIEAAAdVGFibGUuSW52ZW50VHJhbnMuU3RhdHVzSXNzdWUJIwQAAAHc+///9Pv//wYlBAAAFVRhYmxlLkludmVudFRyYW5zLlF0eQk/AgAAAdn7///0+///BigEAAAiVGFibGUuSW52ZW50VHJhbnMuQ29zdEFtb3VudFBvc3RlZAkpBAAAB8c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W+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isEAAAfVGFibGUuSW52ZW50VHJhbnMuRGF0ZUZpbmFuY2lhbAksBAAAAdP7///W+///Bi4EAAAdVGFibGUuSW52ZW50VHJhbnMuU3RhdHVzSXNzdWUJLwQAAAHQ+///1vv//wYxBAAAGFRhYmxlLkludmVudFRyYW5zLkl0ZW1JZAkyBAAAAc37///W+///BjQEAAAfVGFibGUuSW52ZW50VHJhbnMuSW52ZW50VHJhbnNJZAk1BAAAAcr7///W+///BjcEAAAcVGFibGUuSW52ZW50VHJhbnMuVHJhbnNSZWZJZAk4BAAAAcf7///W+///BjoEAAAeVGFibGUuSW52ZW50VHJhbnMuRGF0ZVBoeXNpY2FsCTsEAAABxPv//9b7//8GPQQAAB9UYWJsZS5JbnZlbnRUcmFucy5TdGF0dXNSZWNlaXB0CT4EAAABwfv//9b7//8GQAQAABtUYWJsZS5JbnZlbnRUcmFucy5UcmFuc1R5cGUJQQQAAATJAw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5gM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vvv///T7//8GQwQAADNUYWJsZS5JbnZlbnRUcmFucy5JdGVtSWR+VGFibGUuSW52ZW50VGFibGUuSXRlbU5hbWUJ8wEAAAHpAwAAyQMAAAH5AwAADAAAAAf6Aw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7+///9Pv//wZGBAAAHFRhYmxlLkludmVudFRyYW5zLlRyYW5zUmVmSWQJJwEAAAG4+///9Pv//wZJBAAAGFRhYmxlLkludmVudFRyYW5zLkl0ZW1JZAmgAQAAAbX7///0+///BkwEAAAfVGFibGUuSW52ZW50VHJhbnMuSW52ZW50VHJhbnNJZAnLAQAAAbL7///0+///Bk8EAAAVVGFibGUuSW52ZW50VHJhbnMuUXR5CT8CAAABr/v///T7//8GUgQAAB9UYWJsZS5JbnZlbnRUcmFucy5EYXRlRmluYW5jaWFsCdwCAAABrPv///T7//8GVQQAAB5UYWJsZS5JbnZlbnRUcmFucy5EYXRlUGh5c2ljYWwJAQMAAAf8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qfv//9b7//8GWAQAAB9UYWJsZS5JbnZlbnRUcmFucy5EYXRlRmluYW5jaWFsCSwEAAABpvv//9b7//8GWwQAAB5UYWJsZS5JbnZlbnRUcmFucy5EYXRlUGh5c2ljYWwJOwQAAAGj+///1vv//wZeBAAAG1RhYmxlLkludmVudFRyYW5zLlRyYW5zVHlwZQlBBAAAB/4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KD7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VYDAAAJUwMAAAH/AwAAyQMAAAEUBAAAJwEAAAGd+///0/////////8ABmQEAAAERW51bQZlBAAACVJlZmVyZW5jZQkpAwAAAZn7///R////AgAAAAGY+///1fz//wEAAAAAAAksAwAABmoEAAAJVHJhbnNUeXBlCSsAAAAK/////wksAwAACglqBAAACgoKCSsAAAAJbwQAAAkrAAAAARoEAAAnAQAAAY/7///T/////////wAGcgQAAAREYXRlBnMEAAANUGh5c2ljYWwgZGF0ZQkpAwAAAYv7///R////AgAAAAGK+///1fz//wEAAAAAAAksAwAABngEAAAMRGF0ZVBoeXNpY2FsCSsAAAAK/////wksAwAACgl4BAAACgoKCSsAAAAJfQQAAAkrAAAAAR0EAAAnAQAAAYH7///T/////////wAGgAQAAAREYXRlBoEEAAAORmluYW5jaWFsIGRhdGUJKQMAAAF9+///0f///wIAAAABfPv//9X8//8BAAAAAAAJLAMAAAaGBAAADURhdGVGaW5hbmNpYWwJKwAAAAr/////CSwDAAAKCYYEAAAKCgoJKwAAAAmLBAAACSsAAAABIAQAACcBAAABc/v//9P/////////AAaOBAAABEVudW0GjwQAAA5SZWNlaXB0IHN0YXR1cwkpAwAAAW/7///R////AgAAAAFu+///1fz//wEAAAAAAAksAwAABpQEAAANU3RhdHVzUmVjZWlwdAkrAAAACv////8JLAMAAAoJlAQAAAoKCgkrAAAACZkEAAAJKwAAAAEjBAAAJwEAAAFl+///0/////////8ABpwEAAAERW51bQadBAAADElzc3VlIHN0YXR1cwkpAwAAAWH7///R////AgAAAAFg+///1fz//wEAAAAAAAksAwAABqIEAAALU3RhdHVzSXNzdWUJKwAAAAr/////CSwDAAAKCaIEAAAKCgoJKwAAAAmnBAAACSsAAAABKQQAACcBAAABV/v//9P/////////AAaqBAAABFJlYWwGqwQAABVGaW5hbmNpYWwgY29zdCBhbW91bnQJKQMAAAFT+///0f///wIAAAABUvv//9X8//8BAAAAAAAJLAMAAAawBAAAEENvc3RBbW91bnRQb3N0ZWQJKwAAAAr/////CSwDAAAKCbAEAAAKCgoJKwAAAAm1BAAACSsAAAAFLAQ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SwDAAAJHwEAAAkrAAAACSABAAD/////CSwDAAAKCR8BAAAKCgoJKwAAAAm+BAAACSsAAAABLwQAACwEAAAJLAMAAAbBBAAAC1N0YXR1c0lzc3VlCSsAAAAJKwAAAP////8JLAMAAAoJwQQAAAoKCgkrAAAACcYEAAAJKwAAAAEyBAAALAQAAAksAwAABskEAAAGSXRlbUlkCSsAAAAJKwAAAP////8JLAMAAAoJyQQAAAoKCgkrAAAACc4EAAAJKwAAAAE1BAAALAQAAAksAwAABtEEAAANSW52ZW50VHJhbnNJZAkrAAAACSsAAAD/////CSwDAAAKCdEEAAAKCgoJKwAAAAnWBAAACSsAAAABOAQAACwEAAAJLAMAAAbZBAAAClRyYW5zUmVmSWQJKwAAAAkrAAAA/////wksAwAACgnZBAAACgoKCSsAAAAJ3gQAAAkrAAAAATsEAAAsBAAACSwDAAAJIgEAAAkrAAAACSMBAAD/////CSwDAAAKCSIBAAAKCgoJKwAAAAnnBAAACSsAAAABPgQAACwEAAAJLAMAAAbqBAAADVN0YXR1c1JlY2VpcHQJKwAAAAkrAAAA/////wksAwAACgnqBAAACgoKCSsAAAAJ7wQAAAkrAAAAAUEEAAAsBAAACSwDAAAJJQEAAAkrAAAACSYBAAD/////CSwDAAAG9gQAAAtJbnZlbnRUcmFucwklAQAACgoKCSsAAAAJ+QQAAAkrAAAAAW8EAAAnAAAACQAAAAndAAAAAwAAAAn8BAAAAX0EAAAnAAAACQAAAAndAAAAAwAAAAn+BAAAAYsEAAAnAAAACQAAAAndAAAAAwAAAAkABQAAAZkEAAAnAAAACQAAAAndAAAAAwAAAAkCBQAAAacEAAAnAAAACQAAAAndAAAAAwAAAAkEBQAAAbUEAAAnAAAACQAAAAndAAAAAwAAAAkGBQAAAb4EAAAnAAAARwAAAAndAAAAAwAAAAkIBQAAAcYEAAAnAAAAAgAAAAndAAAAAwAAAAkKBQAAAc4EAAAnAAAAAgAAAAndAAAAAwAAAAkMBQAAAdYEAAAnAAAAAgAAAAndAAAAAwAAAAkOBQAAAd4EAAAnAAAAAgAAAAndAAAAAwAAAAkQBQAAAecEAAAnAAAARwAAAAndAAAAAwAAAAkSBQAAAe8EAAAnAAAAAgAAAAndAAAAAwAAAAkUBQAAAfkEAAAnAAAARgAAAAndAAAAAwAAAAkWBQAAB/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6fr//8P+//8JywMAAAYZBQAAMlNwZWNpZnkgdGhlIG1vZHVsZSB0aGF0IGdlbmVyYXRlZCB0aGUgdHJhbnNhY3Rpb24uAeb6///D/v//Cc4DAAAJZQQAAAHj+v//w/7//wnRAwAACWQEAAAH/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g+v//w/7//wnLAwAABiIFAAAcRGF0ZSBvZiBwaHlzaWNhbCB0cmFuc2FjdGlvbgHd+v//w/7//wnOAwAACXMEAAAB2vr//8P+//8J0QMAAAlyBAAABwA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/r//8P+//8JywMAAAYrBQAAHURhdGUgb2YgZmluYW5jaWFsIHRyYW5zYWN0aW9uAdT6///D/v//Cc4DAAAJgQQAAAHR+v//w/7//wnRAwAACYAEAAAHA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O+v//w/7//wnLAwAABjQFAAApU3RhdHVzIG9mIHF1YW50aXR5IGluIHJlbGF0aW9uIHRvIHJlY2VpcHQBy/r//8P+//8JzgMAAAmPBAAAAcj6///D/v//CdEDAAAJjgQAAAcE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X6///D/v//CcsDAAAGPQUAAClTdGF0dXMgZm9yIHF1YW50aXR5IGluIHJlbGF0aW9uIHRvIGlzc3VlcwHC+v//w/7//wnOAwAACZ0EAAABv/r//8P+//8J0QMAAAmcBAAABwY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Pr//8P+//8JywMAAAZGBQAANUludmVudG9yeSB2YWx1ZSBmb3IgdGhlIGZpbmFuY2lhbGx5IHVwZGF0ZWQgcXVhbnRpdHkuAbn6///D/v//Cc4DAAAJqwQAAAG2+v//w/7//wnRAwAACaoEAAAHC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z+v//w/7//wnRAwAACW8DAAABsPr//8P+//8JzgMAAAlwAwAAAa36///D/v//BlQFAAAIUmVmZXJzVG8GVQUAAAw9RXhjbHVkZURhdGUHC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q+v//w/7//wnRAwAABlgFAAAERW51bQGn+v//w/7//wnOAwAABlsFAAAMSXNzdWUgc3RhdHVzBww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Pr//8P+//8J0QMAAAZeBQAABlN0cmluZwGh+v//w/7//wnOAwAABmEFAAALSXRlbSBudW1iZXIHD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e+v//w/7//wnRAwAABmQFAAAGU3RyaW5nAZv6///D/v//Cc4DAAAGZwUAAAZMb3QgSUQHE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Y+v//w/7//wnRAwAABmoFAAAGU3RyaW5nAZX6///D/v//Cc4DAAAGbQUAAAZOdW1iZXIHE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S+v//w/7//wnRAwAACX0DAAABj/r//8P+//8JzgMAAAl+AwAAAYz6///D/v//CVQFAAAGdgUAAAw9RXhjbHVkZURhdGUHF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J+v//w/7//wnRAwAABnkFAAAERW51bQGG+v//w/7//wnOAwAABnwFAAAOUmVjZWlwdCBzdGF0dXMHF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D+v//w/7//wnRAwAABn8FAAAERW51bQGA+v//w/7//wnOAwAABoIFAAAJUmVmZXJlbmNlCw==</Report>
</Atlas>
</file>

<file path=customXml/item7.xml><?xml version="1.0" encoding="utf-8"?>
<Atlas>
  <Query type="ReportList" id="d0a47ca4-0fb5-4676-9ac8-44f7b3a55c67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LAAAAC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SA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jZ+xvfzRhNEjqAI130E9wU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NBREVAAAABAAAAAY9AAAADUF0bGFzUmVwb3J0XzI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L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D////C////BkE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v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W8////Pkdsb2JlU29mdHdhcmUuQXRsYXM0MC5BdGxhc0NvbW1vbi5UeXBlLkF0bGFzUXVlcnlBdHRyaWJ1dGVOYW1lAQAAAAd2YWx1ZV9fAAgCAAAAAgAAAAZFAAAAJGQwYTQ3Y2E0LTBmYjUtNDY3Ni05YWM4LTQ0ZjdiM2E1NWM2NwG6////vf///wG5////vP///wAAAAAGSAAAAARUcnVlAbf///+9////Abb///+8////CwAAAAZLAAAAI1NhbGVzIGxpbmVzLCBkZWxpdmVyZWQgbm90IGludm9pY2VkAbT///+9////AbP///+8////GwAAAAlIAAAAAbH///+9////AbD///+8////BgAAAAZRAAAABUZhbHNlAa7///+9////Aa3///+8////HAAAAAlIAAAAAav///+9////Aar///+8////HQAAAAlRAAAAAaj///+9////Aaf///+8////KgAAAAlIAAAAAaX///+9////AaT///+8////AQAAAAZdAAAAAzM2NAGi////vf///wGh////vP///ycAAAAGYAAAAAs9RGF0YUFyZWFJZAGf////vf///wGe////vP///xkAAAAGYwAAAA9DZWxsc1ZlcnRpY2FsbHkBnP///73///8Bm////7z///8JAAAACgGa////vf///wGZ////vP///ygAAAAGaAAAAAIxMQGX////vf///wGW////vP///ysAAAAGawAAABFUYWJsZVN0eWxlTWVkaXVtMgccAAAAAAEAAAACAAAAA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ElP///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CAAAAA2tleQV2YWx1ZQEACAZtAAAAC0ludmVudFRyYW5zAQAAAAGS////lP///wZvAAAAC0ludmVudFRhYmxlAQAAAAQh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BwAAAAlwAAAABwAAAAlxAAAABCI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MAAAAJEgAAAAMAAAAJcwAAAAElAAAABAAAAAEAAAAJcAAAAAMAAAAJdQ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2AAAAAAAAAAcqAAAAAAEAAAAAAAAABC1HbG9iZVNvZnR3YXJlLkF0bGFzNDAuQXRsYXNDb21tb24uVHlwZS5Db2x1bW4CAAAAATEAAAAOAAAA/////wZ3AAAAC0ludmVudFRhYmxlBngAAAAFSXRlbXMJCAAAAAkIAAAACQgAAAABhv///+D///8AAAAACXsAAAAJfAAAAAGD////3f///zuCcPJ52rFAr1XcHZCVxGsJCAAAAAkIAAAACX8AAAAJMAAAAAaBAAAAC0ludmVudFRyYW5zBoIAAAARVGFibGUuSW52ZW50VHJhbnMGgwAAABhUYWJsZS5JbnZlbnRUcmFucy5JdGVtSWQGhAAAAAZJdGVtSWQGhQAAAAZJdGVtSWQBAAAAAXr////Z////AAAAAAF5////2P///wAAAAAACYgAAAAFMg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AgAAAAgsR2xvYmVTb2Z0d2FyZS5BdGxhczQwLkF0bGFzQ29tbW9uLkNvbHVtblR5cGUCAAAAK0dsb2JlU29mdHdhcmUuQXRsYXM0MC5BdGxhc0NvbW1vbi5Tb3J0T3JkZXICAAAACAFAR2xvYmVTb2Z0d2FyZS5BdGxhczQwLkF0bGFzQ29tbW9uLlR5cGUuQ29sdW1uK0Nyb3NzVGFiQ29sdW1uVHlwZQI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AgAAAAIAAAAJiQAAAAmKAAAACYsAAAAGjAAAAApUcmFuc1JlZklkBo0AAAAJU08gbnVtYmVyBo4AAAAGU3RyaW5nCQgAAAAGkAAAACRiMDcwOWU4YS05ZDRlLTQ5ZjQtYTc1Zi1iMjliOGYxNDFlYWUFb////y1HbG9iZVNvZnR3YXJlLkF0bGFzNDAuQXRsYXNDb21tb24uQWdncmVnYXRpb24BAAAAB3ZhbHVlX18ACAIAAAD/////AAAAAAVu////LEdsb2JlU29mdHdhcmUuQXRsYXM0MC5BdGxhc0NvbW1vbi5Db2x1bW5UeXBlAQAAAAd2YWx1ZV9fAAgCAAAAAAAAAAVt////K0dsb2JlU29mdHdhcmUuQXRsYXM0MC5BdGxhc0NvbW1vbi5Tb3J0T3JkZXIBAAAAB3ZhbHVlX18ACAIAAAACAAAAAAAAAAAFbP///0BHbG9iZVNvZnR3YXJlLkF0bGFzNDAuQXRsYXNDb21tb24uVHlwZS5Db2x1bW4rQ3Jvc3NUYWJDb2x1bW5UeXBlAQAAAAd2YWx1ZV9fAAgCAAAAAAAAAAoBAAAAAAAAAAAAAAAAAAaVAAAAJDk1MDk5NjdlLTk0ZDYtNDY0MC1hMWI0LWRiYWYxZWU5NjVhMAaWAAAAHFRhYmxlLkludmVudFRyYW5zLlRyYW5zUmVmSWQKCgoKATMAAAAyAAAACZcAAAAJmAAAAAmZAAAABpoAAAA3QXRsYXNNYW5hZ2VkQ29sdW1uX2EzNzk2OWRjLThiMjgtNDIxMy1iNjJmLTVjM2YzODRmMzlmNwabAAAAEEN1c3RvbWVyIGFjY291bnQJCAAAAAkIAAAABp0AAAAkMDQzZWEyNTctNDgwMi00N2NiLTk3NzItYTYyZjA4NGQ1ZmM0AWL///9v/////////wEAAAABYf///27///8CAAAAAWD///9t////AgAAAAAAAAAAAV////9s////AAAAAAoBAAAAAAAAAAABAAAAAAaiAAAAJDk1MjMyMGIxLWY5NTktNGU2YS1hZTJjLWU2MmE1NjViYzI3YQkIAAAACgoKCgE0AAAAMgAAAAmkAAAACaUAAAAJpgAAAAanAAAAN0F0bGFzTWFuYWdlZENvbHVtbl85YjU5NTdiNS02MDUxLTRkZjgtOGVjNC0yYTU1NDM1MjcxNWEGqAAAAA1DdXN0b21lciBuYW1lCQgAAAAJCAAAAAaqAAAAJGI5MTVlMDA4LTgxOTEtNDMwZS04NGQ0LWNhOGEzYzBjOGI1MQFV////b/////////8CAAAAAVT///9u////AgAAAAFT////bf///wIAAAAAAAAAAAFS////bP///wAAAAAKAQAAAAAAAAAAAgAAAAAGrwAAACRlNjVkNjkxOC1iN2E0LTQwM2MtOGI2NS1mMThjZDZhMjNiYWMJCAAAAAoKCgoBNQAAADIAAAAJsQAAAAmyAAAACbMAAAAGtAAAAAZJdGVtSWQGtQAAAAtJdGVtIG51bWJlcga2AAAABlN0cmluZwkIAAAABrgAAAAkMmYzMTM3MmUtOGYxMC00MGFhLTlkNmUtODQ4OWQ2MzIwMDNhAUf///9v/////////wMAAAABRv///27///8AAAAAAUX///9t////AgAAAAAAAAAAAUT///9s////AAAAAAoBAAAAAAAAAAADAAAAAAa9AAAAJDkzZTc4NjVjLTExNTEtNDdlOS05OWE0LWQxN2Y3MTU3MzQ5Zga+AAAAGFRhYmxlLkludmVudFRyYW5zLkl0ZW1JZAoKCgoBNgAAADIAAAAJvwAAAAnAAAAACcEAAAAGwgAAAAhJdGVtTmFtZQbDAAAACUl0ZW0gbmFtZQbEAAAABlN0cmluZwkIAAAABsYAAAAkZjljNDM5OGEtZTUzNS00ZWM4LTlhN2ItYmEzNjY4YWJmZjEzATn///9v/////////wQAAAABOP///27///8AAAAAATf///9t////AgAAAAAAAAAAATb///9s////AAAAAAoBAAAAAAAAAAAEAAAAAAbLAAAAJDEzMzRkMjBhLWRlOTItNGRmNC1hMzU4LTMyNzIzZDY4NGI5YgbMAAAAM1RhYmxlLkludmVudFRyYW5zLkl0ZW1JZH5UYWJsZS5JbnZlbnRUYWJsZS5JdGVtTmFtZQoKCgoBNwAAADIAAAAJzQAAAAnOAAAACc8AAAAG0AAAAAxEYXRlUGh5c2ljYWwG0QAAAA1QaHlzaWNhbCBkYXRlBtIAAAAERGF0ZQkIAAAABtQAAAAkZWZkYzBlMDAtYjUwZS00ZDRkLWE3MWItYmRlZGM3NTdkMzZiASv///9v/////////wUAAAABKv///27///8AAAAAASn///9t////AgAAAAAAAAAAASj///9s////AAAAAAoBAAAAAAAAAAAFAAAAAAbZAAAAJDNlM2Y3YzNmLTgzMTQtNDBhMS1hN2FkLTFjZWRjYTJmMjhkMAbaAAAAHlRhYmxlLkludmVudFRyYW5zLkRhdGVQaHlzaWNhbAoKCgoBOAAAADIAAAAJ2wAAAAncAAAACd0AAAAG3gAAAAtTdGF0dXNJc3N1ZQbfAAAADElzc3VlIHN0YXR1cwbgAAAABEVudW0JCAAAAAbiAAAAJDFiNjA3MmNmLTU3MzYtNDA3MS1hYzAzLTgxOTE2YzA5NmQwZgEd////b/////////8GAAAAARz///9u////AAAAAAEb////bf///wAAAAAAAAAAAAEa////bP///wAAAAAKAQAAAAAAAAAABgAAAAAG5wAAACRiMjZkMGU0ZC05NWUxLTQ0MDMtOTQ4MS0zZDY3OTcxZTg0N2MG6AAAAB1UYWJsZS5JbnZlbnRUcmFucy5TdGF0dXNJc3N1ZQoKCgoBOQAAADIAAAAJ6QAAAAnqAAAACesAAAAG7AAAAANRdHkG7QAAAAhRdWFudGl0eQbuAAAABFJlYWwJCAAAAAbwAAAAJDg3YjE5MmRiLTY1MjYtNGEzOS04ZTFhLTMwZTRjZGFmMWMwZAEP////b////wEAAAAHAAAAAQ7///9u////AAAAAAEN////bf///wIAAAAAAAAAAAEM////bP///wAAAAAKAQAAAAAAAAAABwAAAAAG9QAAACRhYmE5NjBkNC04NWIyLTRkNjYtOTQxYi0wYTg0MDBiNzk3YmYG9gAAABVUYWJsZS5JbnZlbnRUcmFucy5RdHkKCgoKAToAAAAyAAAACfcAAAAJ+AAAAAn5AAAABvoAAAANRGF0ZUZpbmFuY2lhbAb7AAAADkZpbmFuY2lhbCBkYXRlBvwAAAAERGF0ZQkIAAAABv4AAAAkNmI0OGNhNTktMjJkZi00OWExLTg0YjEtY2I5ZmMxYjE5NWI3AQH///9v/////////wgAAAABAP///27///8AAAAAAf/+//9t////AgAAAAAAAAAAAf7+//9s////AAAAAAoBAAAAAAAAAAAIAAAAAAYDAQAAJDgzMjNjODljLThiZmEtNDJmYi1iNWE2LWY5ZTY0MmJmN2Y4YQYEAQAAH1RhYmxlLkludmVudFRyYW5zLkRhdGVGaW5hbmNpYWwKCgoKATsAAAAyAAAACQUBAAAJBgEAAAkHAQAABggBAAAPVm91Y2hlclBoeXNpY2FsBgkBAAAQUGh5c2ljYWwgdm91Y2hlcgYKAQAABlN0cmluZwkIAAAABgwBAAAkNDhiZjdmZWEtOGM1Ni00YTk0LTkyMTItOTkxOTdkZGZlMjFiAfP+//9v/////////wkAAAAB8v7//27///8AAAAAAfH+//9t////AgAAAAAAAAAAAfD+//9s////AAAAAAoBAAAAAAAAAAAJAAAAAAYRAQAAJGE2NTFjNWFkLTM4YTMtNDc5OS1hZGNlLWNlZjI3OTU4OWQ1MQYSAQAAIVRhYmxlLkludmVudFRyYW5zLlZvdWNoZXJQaHlzaWNhbAoKCgoBPAAAADIAAAAJEwEAAAkUAQAACRUBAAAGFgEAADdBdGxhc01hbmFnZWRDb2x1bW5fZGNjZjU1YWUtYzNhNS00ZTYwLTljZGQtNWU1MDU3MjgxZWQwBhcBAAAOMTIwMDEwIGJhbGFuY2UJCAAAAAkIAAAABhkBAAAkNDExMDRiYTEtMzJhMy00ODBlLWEwZjAtYzNmODk0MGM5YTMxAeb+//9v/////////woAAAAB5f7//27///8CAAAAAeT+//9t////AgAAAAAAAAAAAeP+//9s////AAAAAAoBAAAAAAAAAAAKAAAAAAYeAQAAJDMyODFkYTkzLWI4NWMtNGVhNC04ZTgyLWEzNTBjMWEzNGJhYwkIAAAACgoKCgFwAAAAEgAAAAdxA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g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YhAQAAHFRhYmxlLkludmVudFRyYW5zLlRyYW5zUmVmSWQJIgEAAAHd/v//4P7//wYkAQAAGFRhYmxlLkludmVudFRyYW5zLkl0ZW1JZAklAQAAAdr+///g/v//BicBAAAeVGFibGUuSW52ZW50VHJhbnMuRGF0ZVBoeXNpY2FsCSgBAAAB1/7//+D+//8GKgEAAB1UYWJsZS5JbnZlbnRUcmFucy5TdGF0dXNJc3N1ZQkrAQAAAdT+///g/v//Bi0BAAAVVGFibGUuSW52ZW50VHJhbnMuUXR5CS4BAAAB0f7//+D+//8GMAEAAB9UYWJsZS5JbnZlbnRUcmFucy5EYXRlRmluYW5jaWFsCTEBAAABzv7//+D+//8GMwEAACFUYWJsZS5JbnZlbnRUcmFucy5Wb3VjaGVyUGh5c2ljYWwJNAEAAAdzA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y/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Y2AQAAH1RhYmxlLkludmVudFRyYW5zLkRhdGVGaW5hbmNpYWwJNwEAAAHI/v//y/7//wY5AQAAG1RhYmxlLkludmVudFRyYW5zLlRyYW5zVHlwZQk6AQAAAcX+///L/v//BjwBAAAeVGFibGUuSW52ZW50VHJhbnMuRGF0ZVBoeXNpY2FsCT0BAAAHdQ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wv7//9T///8JMAAAAAkxAAAABHY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7AAAAIQAAAAEAAAAJQQEAAAMAAAAJQgEAAAR8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H8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BAQAAAAAAAAGIAAAAKQAAAAAAAAAJRQEAAAAAAAAEi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RgEAAAEAAAABAAAABIo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5QAAAAlHAQAABwAAAAlIAQAABI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2QAAAAlBAQAABwAAAAlKAQAAAZcAAACJAAAACUsBAAAAAAAAAAAAAAGYAAAAigAAANcAAAAJRwEAAAcAAAAJTQEAAASZ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csAAAAJQQEAAAcAAAAJTwEAAAGkAAAAiQAAAAlLAQAAAAAAAAAAAAABpQAAAIoAAADXAAAACUcBAAAHAAAACVIBAAAEp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LAAAACUEBAAAHAAAACVQBAAABsQAAAIkAAAAJVQEAAAEAAAABAAAAAbIAAACKAAAA3gAAAAlHAQAABwAAAAlXAQAABLM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2QAAAAlBAQAABwAAAAlZAQAAAb8AAACJAAAACVoBAAABAAAAAQAAAAHAAAAAigAAANUAAAAJRwEAAAcAAAAJXAEAAATB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IAAAAJQQEAAAcAAAAJXgEAAAHNAAAAiQAAAAlfAQAAAQAAAAEAAAABzgAAAIoAAADdAAAACUcBAAAHAAAACWEBAAAEz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ZAAAACUEBAAAHAAAACWMBAAAB2wAAAIkAAAAJZAEAAAEAAAABAAAAAdwAAACKAAAA3QAAAAlHAQAABwAAAAlmAQAABN0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2QAAAAlBAQAABwAAAAloAQAAAekAAACJAAAACWkBAAABAAAAAQAAAAHqAAAAigAAAOgAAAAJRwEAABEAAAAJawEAAATr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kAAAAJQQEAAAcAAAAJbQEAAAH3AAAAiQAAAAluAQAAAQAAAAEAAAAB+AAAAIoAAABsAAAACW8BAAAHAAAACXABAAAE+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pAAAACXEBAAAHAAAACXIBAAABBQEAAIkAAAAJcwEAAAEAAAABAAAAAQYBAACKAAAACgAAAAl0AQAABwAAAAl1AQAABAc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wAAAAkSAAAABwAAAAl3AQAAARMBAACJAAAACXgBAAAAAAAAAAAAAAEUAQAAigAAAAwAAAAJdAEAAAcAAAAJeg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cAAAAJEgAAAAcAAAAJfAEAAAUi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GD/v//b/////////8ABn4BAAAGU3RyaW5nBn8BAAAGTnVtYmVyCYABAAABf/7//23///8CAAAABX7+//85R2xvYmVTb2Z0d2FyZS5BdGxhczQwLkF0bGFzQ29tbW9uLk51bWJlclNlcXVlbmNlQ29uZGl0aW9uAQAAAAd2YWx1ZV9fAAgCAAAAAQAAAAAABoMBAAARVGFibGUuSW52ZW50VHJhbnMJjAAAAAkIAAAACv////8JgwEAAAoJjAAAAAoKCgkIAAAACYkBAAAJCAAAAAElAQAAIgEAAAF1/v//b/////////8ABowBAAAGU3RyaW5nBo0BAAALSXRlbSBudW1iZXIJgAEAAAFx/v//bf///wIAAAABcP7//37+//8BAAAAAAAJgwEAAAm0AAAACQgAAAAK/////wmDAQAACgm0AAAACgoKCQgAAAAJlwEAAAkIAAAAASgBAAAiAQAAAWf+//9v/////////wAGmgEAAAREYXRlBpsBAAANUGh5c2ljYWwgZGF0ZQmAAQAAAWP+//9t////AgAAAAFi/v//fv7//wEAAAAAAAmDAQAACdAAAAAJCAAAAAr/////CYMBAAAKCdAAAAAKCgoJCAAAAAmlAQAACQgAAAABKwEAACIBAAABWf7//2//////////AAaoAQAABEVudW0GqQEAAAxJc3N1ZSBzdGF0dXMJgAEAAAFV/v//bf///wAAAAABVP7//37+//8BAAAAAAAJgwEAAAneAAAACQgAAAAK/////wmDAQAACgneAAAACgoKCQgAAAAJswEAAAkIAAAAAS4BAAAiAQAAAUv+//9v/////////wEGtgEAAARSZWFsBrcBAAAIUXVhbnRpdHkJgAEAAAFH/v//bf///wIAAAABRv7//37+//8BAAAAAAAJgwEAAAnsAAAACQgAAAAK/////wmDAQAACgnsAAAACgoKCQgAAAAJwQEAAAkIAAAAATEBAAAiAQAAAT3+//9v/////////wAGxAEAAAREYXRlBsUBAAAORmluYW5jaWFsIGRhdGUJxgEAAAE5/v//bf///wIAAAABOP7//37+//8BAAAAAAAGyQEAABFUYWJsZS5JbnZlbnRUcmFucwn6AAAACQgAAAAK/////wnJAQAACgn6AAAACgoKCQgAAAAJzwEAAAkIAAAAATQBAAAiAQAAAS/+//9v/////////wAG0gEAAAZTdHJpbmcG0wEAABBQaHlzaWNhbCB2b3VjaGVyCdQBAAABK/7//23///8CAAAAASr+//9+/v//AQAAAAAABtcBAAARVGFibGUuSW52ZW50VHJhbnMJCAEAAAkIAAAACv////8J1wEAAAoJCAEAAAoKCgkIAAAACd0BAAAJCAAAAAU3AQ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G3wEAABFUYWJsZS5JbnZlbnRUcmFucwbgAQAADURhdGVGaW5hbmNpYWwJCAAAAAbiAQAAHDA2LjI5LjIwMTcgLi4gMTIuMzEuMjA5OSwgIiL/////Cd8BAAAKCeABAAAKCgoJCAAAAAnmAQAACQgAAAABOgEAADcBAAAJ3wEAAAbpAQAACVRyYW5zVHlwZQkIAAAABusBAAAFU2FsZXP/////Cd8BAAAKCekBAAAKCgoJCAAAAAnvAQAACQgAAAABPQEAADcBAAAJ3wEAAAbyAQAADERhdGVQaHlzaWNhbAkIAAAABvQBAAAYMDEuMDEuMjAwOCAuLiAwNi4yOC4yMDE3/////wnfAQAACgnyAQAACgoKCQgAAAAJ+AEAAAkIAAAAAUEBAAASAAAAB0I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Qb+///g/v//BvsBAAAzVGFibGUuSW52ZW50VHJhbnMuSXRlbUlkflRhYmxlLkludmVudFRhYmxlLkl0ZW1OYW1lCfwBAAABRQEAAHYAAAAHRgEAAAABAAAABAAAAAQ3R2xvYmVTb2Z0d2FyZS5BdGxhczQwLkF0bGFzQ29tbW9uLlR5cGUuRmllbGRPdXRwdXRGaWVsZAIAAAAJIgEAAA0DBEc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0g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C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QH+//8yR2xvYmVTb2Z0d2FyZS5BdGxhczQwLkF0bGFzQ29tbW9uLkNvbHVtbkF0dHJpYnV0ZXMBAAAAB3ZhbHVlX18ACAIAAAAQAAAABgACAAAETm9uZQH//f//Av7//wH+/f//Af7//wkAAAAJCAAAAAH8/f//Av7//wH7/f//Af7//wsAAAAGBgIAAAEwAfn9//8C/v//Afj9//8B/v//BAAAAAYJAgAAB0dlbmVyYWwB9v3//wL+//8B9f3//wH+//8CAAAABgwCAAABMQHz/f//Av7//wHy/f//Af7//wAAAAAGDwIAAAQ5Ljg2AfD9//8C/v//Ae/9//8B/v//JAAAAAmNAAAAB0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7f3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UAgAACEZvbnRCb2xkBhUCAAAFRmFsc2UB6v3//+39//8GFwIAAApGb250SXRhbGljCRUCAAAB5/3//+39//8GGgIAAA1Gb250VW5kZXJsaW5lBhsCAAAFLTQxNDIB5P3//+39//8GHQIAAAhGb250TmFtZQYeAgAAB0NhbGlicmkB4f3//+39//8GIAIAAAlGb250Q29sb3IGIQIAAAEwAd79///t/f//BiMCAAAIRm9udFNpemUGJAIAAAIxMQHb/f//7f3//wYmAgAACUZvbnRTdHlsZQYnAgAAB1JlZ3VsYXIHSwEAAAABAAAAAAAAAAQ3R2xvYmVTb2Z0d2FyZS5BdGxhczQwLkF0bGFzQ29tbW9uLlR5cGUuRmllbGRPdXRwdXRGaWVsZAIAAAAHT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j9//8C/v//Adf9//8B/v//JAAAAAmbAAAAAdX9//8C/v//AdT9//8B/v//CwAAAAYtAgAAATEB0v3//wL+//8B0f3//wH+//8EAAAABjACAAAHR2VuZXJhbAHP/f//Av7//wHO/f//Af7//wIAAAAGMwIAAAExAcz9//8C/v//Acv9//8B/v//AAAAAAY2AgAAAjEyAcn9//8C/v//Acj9//8B/v//AwAAAAY5AgAAXD1BdGxhc1RhYmxlKCJQUk9EIixEYXRhQXJlYUlkLCJULlNhbGVzVGFibGUiLCIlQ3VzdEFjY291bnQiLCIiLCIiLCIiLCIiLCIiLCIiLCJTYWxlc0lkIiwkQTMpB08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v3//+39//8GOwIAAAhGb250Qm9sZAkVAgAAAcP9///t/f//Bj4CAAAKRm9udEl0YWxpYwkVAgAAAcD9///t/f//BkECAAANRm9udFVuZGVybGluZQZCAgAABS00MTQyAb39///t/f//BkQCAAAIRm9udE5hbWUGRQIAAAdDYWxpYnJpAbr9///t/f//BkcCAAAJRm9udENvbG9yBkgCAAABMAG3/f//7f3//wZKAgAACEZvbnRTaXplBksCAAACMTEBtP3//+39//8GTQIAAAlGb250U3R5bGUGTgIAAAdSZWd1bGFyB1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x/f//Av7//wGw/f//Af7//yQAAAAJqAAAAAGu/f//Av7//wGt/f//Af7//wsAAAAGVAIAAAEyAav9//8C/v//Aar9//8B/v//BAAAAAZXAgAAB0dlbmVyYWwBqP3//wL+//8Bp/3//wH+//8CAAAABloCAAABMQGl/f//Av7//wGk/f//Af7//wAAAAAGXQIAAAU0MS4xNAGi/f//Av7//wGh/f//Af7//wMAAAAGYAIAAFc9QXRsYXNUYWJsZSgiUFJPRCIsRGF0YUFyZWFJZCwiVC5DdXN0VGFibGUiLCIlTmFtZSIsIiIsIiIsIiIsIiIsIiIsIiIsIkFjY291bnROdW0iLCRCMykHV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/f//7f3//wk7AgAACRUCAAABnP3//+39//8JPgIAAAkVAgAAAZn9///t/f//CUECAAAGaQIAAAUtNDE0MgGW/f//7f3//wlEAgAABmwCAAAHQ2FsaWJyaQGT/f//7f3//wlHAgAABm8CAAABMAGQ/f//7f3//wlKAgAABnICAAACMTEBjf3//+39//8JTQIAAAZ1AgAAB1JlZ3VsYXIHVQEAAAABAAAABAAAAAQ3R2xvYmVTb2Z0d2FyZS5BdGxhczQwLkF0bGFzQ29tbW9uLlR5cGUuRmllbGRPdXRwdXRGaWVsZAIAAAAJJQEAAA0DB1c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J/f//Av7//wGI/f//Af7//wYAAAAGeQIAAAVUb3RhbAGG/f//Av7//wGF/f//Af7//xAAAAAJAAIAAAGD/f//Av7//wGC/f//Af7//wkAAAAJCAAAAAGA/f//Av7//wF//f//Af7//wsAAAAGggIAAAEzAX39//8C/v//AXz9//8B/v//BAAAAAaFAgAAB0dlbmVyYWwBev3//wL+//8Bef3//wH+//8CAAAABogCAAABMQF3/f//Av7//wF2/f//Af7//wAAAAAGiwIAAAUxNC4xNAdZ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T9///t/f//CRQCAAAJFQIAAAFx/f//7f3//wkXAgAACRUCAAABbv3//+39//8JGgIAAAaUAgAABS00MTQyAWv9///t/f//CR0CAAAGlwIAAAdDYWxpYnJpAWj9///t/f//CSACAAAGmgIAAAEwAWX9///t/f//CSMCAAAGnQIAAAIxMQFi/f//7f3//wkmAgAABqACAAAHUmVndWxhcgdaAQAAAAEAAAAEAAAABDdHbG9iZVNvZnR3YXJlLkF0bGFzNDAuQXRsYXNDb21tb24uVHlwZS5GaWVsZE91dHB1dEZpZWxkAgAAAAn8AQAADQMHXA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79//8C/v//AV39//8B/v//CQAAAAkIAAAAAVv9//8C/v//AVr9//8B/v//CwAAAAanAgAAATQBWP3//wL+//8BV/3//wH+//8EAAAABqoCAAAHR2VuZXJhbAFV/f//Av7//wFU/f//Af7//wIAAAAGrQIAAAExAVL9//8C/v//AVH9//8B/v//AAAAAAawAgAABTM0Ljg2B14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/3//+39//8JFAIAAAkVAgAAAUz9///t/f//CRcCAAAJFQIAAAFJ/f//7f3//wkaAgAABrkCAAAFLTQxNDIBRv3//+39//8JHQIAAAa8AgAAB0NhbGlicmkBQ/3//+39//8JIAIAAAa/AgAAATABQP3//+39//8JIwIAAAbCAgAAAjExAT39///t/f//CSYCAAAGxQIAAAdSZWd1bGFyB18BAAAAAQAAAAQAAAAEN0dsb2JlU29mdHdhcmUuQXRsYXM0MC5BdGxhc0NvbW1vbi5UeXBlLkZpZWxkT3V0cHV0RmllbGQCAAAACSgBAAANAwdh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Of3//wL+//8BOP3//wH+//8QAAAACQACAAABNv3//wL+//8BNf3//wH+//8JAAAACQgAAAABM/3//wL+//8BMv3//wH+//8LAAAABs8CAAABNQEw/f//Av7//wEv/f//Af7//wQAAAAG0gIAAAhtL2QveXl5eQEt/f//Av7//wEs/f//Af7//wIAAAAG1QIAAAExASr9//8C/v//ASn9//8B/v//AAAAAAbYAgAABTE0LjE0B2M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3//+39//8JFAIAAAkVAgAAAST9///t/f//CRcCAAAJFQIAAAEh/f//7f3//wkaAgAABuECAAAFLTQxNDIBHv3//+39//8JHQIAAAbkAgAAB0NhbGlicmkBG/3//+39//8JIAIAAAbnAgAAATABGP3//+39//8JIwIAAAbqAgAAAjExARX9///t/f//CSYCAAAG7QIAAAdSZWd1bGFyB2QBAAAAAQAAAAQAAAAEN0dsb2JlU29mdHdhcmUuQXRsYXM0MC5BdGxhc0NvbW1vbi5UeXBlLkZpZWxkT3V0cHV0RmllbGQCAAAACSsBAAANAwdm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Ef3//wL+//8BEP3//wH+//8QAAAACQACAAABDv3//wL+//8BDf3//wH+//8JAAAACQgAAAABC/3//wL+//8BCv3//wH+//8LAAAABvcCAAABNgEI/f//Av7//wEH/f//Af7//wQAAAAG+gIAAAdHZW5lcmFsAQX9//8C/v//AQT9//8B/v//AgAAAAb9AgAAATEBAv3//wL+//8BAf3//wH+//8AAAAABgADAAAFMTIuODYHa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P//7f3//wkUAgAACRUCAAAB/Pz//+39//8JFwIAAAkVAgAAAfn8///t/f//CRoCAAAGCQMAAAUtNDE0MgH2/P//7f3//wkdAgAABgwDAAAHQ2FsaWJyaQHz/P//7f3//wkgAgAABg8DAAABMAHw/P//7f3//wkjAgAABhIDAAACMTEB7fz//+39//8JJgIAAAYVAwAAB1JlZ3VsYXIHaQEAAAABAAAABAAAAAQ3R2xvYmVTb2Z0d2FyZS5BdGxhczQwLkF0bGFzQ29tbW9uLlR5cGUuRmllbGRPdXRwdXRGaWVsZAIAAAAJLgEAAA0DB2sBAAAAAQAAAAk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p/P//Av7//wHo/P//Af7//xAAAAAJAAIAAAHm/P//Av7//wHl/P//Af7//wkAAAAJCAAAAAHj/P//Av7//wHi/P//Af7//wsAAAAGHwMAAAE3AeD8//8C/v//Ad/8//8B/v//BAAAAAYiAwAAMF8gKiAjLCMjMC4wMF8gO18gKiAtIywjIzAuMDBfIDtfICogIi0iPz9fIDtfIEBfIAHd/P//Av7//wHc/P//Af7//wIAAAAGJQMAAAExAdr8//8C/v//Adn8//8B/v//AAAAAAYoAwAABTEwLjI5Adf8//8C/v//Adb8//8B/v//JAAAAAntAAAAAdT8//8C/v//AdP8//8B/v//DAAAAAYuAwAABFRydWUB0fz//wL+//8B0Pz//wH+//8KAAAABjEDAAAFRmFsc2UHb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O/P//7f3//wkUAgAACRUCAAABy/z//+39//8JFwIAAAkVAgAAAcj8///t/f//CRoCAAAGOgMAAAUtNDE0MgHF/P//7f3//wkdAgAABj0DAAAHQ2FsaWJyaQHC/P//7f3//wkgAgAABkADAAABMAG//P//7f3//wkjAgAABkMDAAACMTEBvPz//+39//8JJgIAAAZGAwAAB1JlZ3VsYXIHbgEAAAABAAAABAAAAAQ3R2xvYmVTb2Z0d2FyZS5BdGxhczQwLkF0bGFzQ29tbW9uLlR5cGUuRmllbGRPdXRwdXRGaWVsZAIAAAAJMQEAAA0DAW8BAABHAQAAB3A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4/P//Av7//wG3/P//Af7//wkAAAAJCAAAAAG1/P//Av7//wG0/P//Af7//wsAAAAGTQMAAAE4AbL8//8C/v//AbH8//8B/v//BAAAAAZQAwAACG0vZC95eXl5Aa/8//8C/v//Aa78//8B/v//AgAAAAZTAwAAATEBrPz//wL+//8Bq/z//wH+//8AAAAABlYDAAACMTUBcQEAABIAAAAHc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p/P//7f3//wZYAwAACEZvbnRCb2xkCRUCAAABpvz//+39//8GWwMAAApGb250SXRhbGljCRUCAAABo/z//+39//8GXgMAAA1Gb250VW5kZXJsaW5lBl8DAAAFLTQxNDIBoPz//+39//8GYQMAAAhGb250TmFtZQZiAwAAB0NhbGlicmkBnfz//+39//8GZAMAAAlGb250Q29sb3IGZQMAAAEwAZr8///t/f//BmcDAAAIRm9udFNpemUGaAMAAAIxMQGX/P//7f3//wZqAwAACUZvbnRTdHlsZQZrAwAAB1JlZ3VsYXIHcwEAAAABAAAABAAAAAQ3R2xvYmVTb2Z0d2FyZS5BdGxhczQwLkF0bGFzQ29tbW9uLlR5cGUuRmllbGRPdXRwdXRGaWVsZAIAAAAJNAEAAA0DAXQBAABHAQAAB3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T/P//Av7//wGS/P//Af7//wkAAAAJCAAAAAGQ/P//Av7//wGP/P//Af7//wsAAAAGcgMAAAE5AY38//8C/v//AYz8//8B/v//BAAAAAZ1AwAAB0dlbmVyYWwBivz//wL+//8Bifz//wH+//8CAAAABngDAAABMQGH/P//Av7//wGG/P//Af7//wAAAAAGewMAAAUxNy40Mwd3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T8///t/f//Bn0DAAAIRm9udEJvbGQJFQIAAAGB/P//7f3//waAAwAACkZvbnRJdGFsaWMJFQIAAAF+/P//7f3//waDAwAADUZvbnRVbmRlcmxpbmUGhAMAAAUtNDE0MgF7/P//7f3//waGAwAACEZvbnROYW1lBocDAAAHQ2FsaWJyaQF4/P//7f3//waJAwAACUZvbnRDb2xvcgaKAwAAATABdfz//+39//8GjAMAAAhGb250U2l6ZQaNAwAAAjExAXL8///t/f//Bo8DAAAJRm9udFN0eWxlBpADAAAHUmVndWxhcgd4AQAAAAEAAAAAAAAABDdHbG9iZVNvZnR3YXJlLkF0bGFzNDAuQXRsYXNDb21tb24uVHlwZS5GaWVsZE91dHB1dEZpZWxkAgAAAAd6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b/z//wL+//8Bbvz//wH+//8kAAAACRcBAAABbPz//wL+//8Ba/z//wH+//8LAAAABpYDAAACMTABafz//wL+//8BaPz//wH+//8EAAAABpkDAAAHR2VuZXJhbAFm/P//Av7//wFl/P//Af7//wIAAAAGnAMAAAExAWP8//8C/v//AWL8//8B/v//AAAAAAafAwAAAjE2AWD8//8C/v//AV/8//8B/v//AwAAAAaiAwAAdj1BdGxhc0JhbGFuY2UoIlBST0QiLERhdGFBcmVhSWQsIlQuTGVkZ2VyVHJhbnMiLCJTdW18QW1vdW50TVNUfDAiLCIiLCIiLCIiLCIiLCIiLCIiLCJBY2NvdW50TnVtfFZvdWNoZXIiLCIxMjAwMTAiLCRKMykHf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d/P//7f3//wl9AwAACRUCAAABWvz//+39//8JgAMAAAkVAgAAAVf8///t/f//CYMDAAAGqwMAAAUtNDE0MgFU/P//7f3//wmGAwAABq4DAAAHQ2FsaWJyaQFR/P//7f3//wmJAwAABrEDAAABMAFO/P//7f3//wmMAwAABrQDAAACMTEBS/z//+39//8JjwMAAAa3AwAAB1JlZ3VsYXIBgAEAAA4AAACxAAAABrgDAAALSW52ZW50VHJhbnMGuQMAABZJbnZlbnRvcnkgdHJhbnNhY3Rpb25zCQgAAAAJCAAAAAkIAAAAAUX8///g////AAAAAAm8AwAACb0DAAABQvz//93///+hPcBnfE3PSIwg0mPacUXZCQgAAAAJCAAAAAnAAwAACYMBAAAKCgoKCgEAAAABPvz//9n///8AAAAAAT38///Y////AAAAAAAJxAMAAAS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cAAAAJQQEAAAMAAAAJxgMAAAS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cAAAAJQQEAAAMAAAAJyAMAAASl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cAAAAJQQEAAAMAAAAJygMAAASz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cAAAAJQQEAAAMAAAAJzAMAAATB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cAAAAJQQEAAAMAAAAJzgMAAAHGAQAADgAAAP////8GzwMAAAtJbnZlbnRUcmFucwbQAwAAFkludmVudG9yeSB0cmFuc2FjdGlvbnMJCAAAAAkIAAAACQgAAAABLvz//+D///8AAAAACdMDAAAJ1AMAAAEr/P//3f///1xnoX0uEw1BkNq2tBvWuLkJCAAAAAkIAAAACdcDAAAJyQEAAAoKCgoKAQAAAAEn/P//2f///wAAAAABJvz//9j///8AAAAAAAnbAwAABM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JAAAAAlxAQAAAwAAAAndAwAAAdQBAAAOAAAA/////wbeAwAAC0ludmVudFRyYW5zBt8DAAAWSW52ZW50b3J5IHRyYW5zYWN0aW9ucwkIAAAACQgAAAAJCAAAAAEf/P//4P///wAAAAAJ4gMAAAnjAwAAARz8///d////cW0af6/mIUGf+kLRWRJw4AkIAAAACQgAAAAJ5gMAAAnXAQAACgoKCgoBAAAAARj8///Z////AAAAAAEX/P//2P///wAAAAAACeoDAAAE3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EAAAACRIAAAADAAAACewDAAAE5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oAAAACe0DAAADAAAACe4DAAAE7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kAAAACe0DAAADAAAACfADAAAE+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vAAAACe0DAAADAAAACfIDAAAB/AEAACIBAAABDfz//2//////////AAb0AwAABlN0cmluZwb1AwAACUl0ZW0gbmFtZQkxAAAAAQn8//9t////AgAAAAEI/P//fv7//wEAAAAAAAkwAAAACcIAAAAJCAAAAAr/////CTAAAAAKCcIAAAAG/gMAAAZJdGVtSWQG/wMAAAtJbnZlbnRUcmFucwoJCAAAAAkBBAAACQgAAAABvAMAACEAAAAKAAAACQMEAAARAAAACQQEAAABvQMAACIAAAAIAAAACUEBAAARAAAACQYEAAAEwA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MEAAAAAAAAAcQDAAApAAAAAAAAAAkIBAAAAAAAAAfG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7///t/f//BgoEAAAISGVscFRleHQGCwQAADVPcmRlciBudW1iZXIsIHByb2plY3QgbnVtYmVyLCBwcm9kdWN0aW9uIG51bWJlciwgZXRjLgH0+///7f3//wYNBAAABUxhYmVsCX8BAAAB8fv//+39//8GEAQAAARUeXBlCX4BAAAHy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u+///7f3//wkKBAAABhQEAAAOSWRlbnRpZnkgaXRlbS4B6/v//+39//8JDQQAAAmNAQAAAej7///t/f//CRAEAAAJjAEAAAfK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X7///t/f//CQoEAAAGHQQAABxEYXRlIG9mIHBoeXNpY2FsIHRyYW5zYWN0aW9uAeL7///t/f//CQ0EAAAJmwEAAAHf+///7f3//wkQBAAACZoBAAAHz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c+///7f3//wkKBAAABiYEAAApU3RhdHVzIGZvciBxdWFudGl0eSBpbiByZWxhdGlvbiB0byBpc3N1ZXMB2fv//+39//8JDQQAAAmpAQAAAdb7///t/f//CRAEAAAJqAEAAAfO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P7///t/f//CQoEAAAGLwQAACRRdWFudGl0eSBhdHRhY2hlZCB0byB0aGUgdHJhbnNhY3Rpb24B0Pv//+39//8JDQQAAAm3AQAAAc37///t/f//CRAEAAAJtgEAAAHTAwAAIQAAAAcAAAAJNgQAAAcAAAAJNwQAAAHUAwAAIgAAAAMAAAAJOAQAAAMAAAAJOQQAAAHXAwAABAAAAAEAAAAJNgQAAAMAAAAJOwQAAAHbAwAAKQAAAAAAAAAJPAQAAAAAAAAH3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D+///7f3//wY+BAAABUxhYmVsCcUBAAABwPv//+39//8GQQQAAARUeXBlCcQBAAAB4gMAACEAAAAJAAAACUMEAAARAAAACUQEAAAB4wMAACIAAAADAAAACXEBAAADAAAACUYEAAAB5gMAAAQAAAABAAAACUMEAAADAAAACUgEAAAB6gMAACkAAAAAAAAACUkEAAAAAAAAB+w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vv//+39//8GSwQAAAVMYWJlbAnTAQAAAbP7///t/f//Bk4EAAAEVHlwZQnSAQAAAe0DAAASAAAAB+4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Pv//+39//8GUQQAAARUeXBlCcQBAAABrfv//+39//8GVAQAAAVMYWJlbAnFAQAAAar7///t/f//BlcEAAAIUmVmZXJzVG8GWAQAAAw9RXhjbHVkZURhdGUH8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+///7f3//wlRBAAABlsEAAAERW51bQGk+///7f3//wlUBAAABl4EAAAJUmVmZXJlbmNlB/I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v//+39//8JUQQAAAmaAQAAAZ77///t/f//CVQEAAAJmwEAAAGb+///7f3//wZmBAAACFJlZmVyc1RvBmcEAAALPURhdGVQZXJpb2QEAQ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uAAAACUEBAAADAAAACWkEAAABAwQAABIAAAAHBAQ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lvv//+D+//8GawQAABhUYWJsZS5JbnZlbnRUcmFucy5JdGVtSWQJJQEAAAGT+///4P7//wZuBAAAH1RhYmxlLkludmVudFRyYW5zLkludmVudFRyYW5zSWQJbwQAAAGQ+///4P7//wZxBAAAG1RhYmxlLkludmVudFRyYW5zLlRyYW5zVHlwZQlyBAAAAY37///g/v//BnQEAAAcVGFibGUuSW52ZW50VHJhbnMuVHJhbnNSZWZJZAkiAQAAAYr7///g/v//BncEAAAeVGFibGUuSW52ZW50VHJhbnMuRGF0ZVBoeXNpY2FsCSgBAAABh/v//+D+//8GegQAAB9UYWJsZS5JbnZlbnRUcmFucy5EYXRlRmluYW5jaWFsCXsEAAABhPv//+D+//8GfQQAAB9UYWJsZS5JbnZlbnRUcmFucy5TdGF0dXNSZWNlaXB0CX4EAAABgfv//+D+//8GgAQAAB1UYWJsZS5JbnZlbnRUcmFucy5TdGF0dXNJc3N1ZQkrAQAAAX77///g/v//BoMEAAAVVGFibGUuSW52ZW50VHJhbnMuUXR5CS4BAAABe/v//+D+//8GhgQAACJUYWJsZS5JbnZlbnRUcmFucy5Db3N0QW1vdW50UG9zdGVkCYcEAAAHBgQ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Xj7///L/v//BokEAAAfVGFibGUuSW52ZW50VHJhbnMuRGF0ZUZpbmFuY2lhbAmKBAAAAXX7///L/v//BowEAAAdVGFibGUuSW52ZW50VHJhbnMuU3RhdHVzSXNzdWUJjQQAAAFy+///y/7//waPBAAAGFRhYmxlLkludmVudFRyYW5zLkl0ZW1JZAmQBAAAAW/7///L/v//BpIEAAAfVGFibGUuSW52ZW50VHJhbnMuSW52ZW50VHJhbnNJZAmTBAAAAWz7///L/v//BpUEAAAcVGFibGUuSW52ZW50VHJhbnMuVHJhbnNSZWZJZAmWBAAAAWn7///L/v//BpgEAAAeVGFibGUuSW52ZW50VHJhbnMuRGF0ZVBoeXNpY2FsCZkEAAABZvv//8v+//8GmwQAAB9UYWJsZS5JbnZlbnRUcmFucy5TdGF0dXNSZWNlaXB0CZwEAAABY/v//8v+//8GngQAABtUYWJsZS5JbnZlbnRUcmFucy5UcmFuc1R5cGUJnwQAAAEIBAAAdgAAAAE2BAAAEgAAAAc3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g+///4P7//wahBAAAHFRhYmxlLkludmVudFRyYW5zLlRyYW5zUmVmSWQJIgEAAAFd+///4P7//wakBAAAGFRhYmxlLkludmVudFRyYW5zLkl0ZW1JZAklAQAAAVr7///g/v//BqcEAAAeVGFibGUuSW52ZW50VHJhbnMuRGF0ZVBoeXNpY2FsCSgBAAABV/v//+D+//8GqgQAAB1UYWJsZS5JbnZlbnRUcmFucy5TdGF0dXNJc3N1ZQkrAQAAAVT7///g/v//Bq0EAAAVVGFibGUuSW52ZW50VHJhbnMuUXR5CS4BAAABUfv//+D+//8GsAQAACRUYWJsZS5JbnZlbnRUcmFucy5Db3N0QW1vdW50UGh5c2ljYWwJsQQAAAFO+///4P7//wazBAAAH1RhYmxlLkludmVudFRyYW5zLkRhdGVGaW5hbmNpYWwJMQEAAAE4BAAAEgAAAAc5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S/v//8v+//8GtgQAAB9UYWJsZS5JbnZlbnRUcmFucy5EYXRlRmluYW5jaWFsCTcBAAABSPv//8v+//8GuQQAABtUYWJsZS5JbnZlbnRUcmFucy5UcmFuc1R5cGUJOgEAAAFF+///y/7//wa8BAAAHlRhYmxlLkludmVudFRyYW5zLkRhdGVQaHlzaWNhbAk9AQAABzs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UL7///U////CTAAAAAJMQAAAAE8BAAAdgAAAAFDBAAAEgAAAAdE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/+///4P7//wbCBAAAHFRhYmxlLkludmVudFRyYW5zLlRyYW5zUmVmSWQJIgEAAAE8+///4P7//wbFBAAAGFRhYmxlLkludmVudFRyYW5zLkl0ZW1JZAklAQAAATn7///g/v//BsgEAAAeVGFibGUuSW52ZW50VHJhbnMuRGF0ZVBoeXNpY2FsCSgBAAABNvv//+D+//8GywQAAB1UYWJsZS5JbnZlbnRUcmFucy5TdGF0dXNJc3N1ZQkrAQAAATP7///g/v//Bs4EAAAVVGFibGUuSW52ZW50VHJhbnMuUXR5CS4BAAABMPv//+D+//8G0QQAAB9UYWJsZS5JbnZlbnRUcmFucy5EYXRlRmluYW5jaWFsCTEBAAABLfv//+D+//8G1AQAACFUYWJsZS5JbnZlbnRUcmFucy5Wb3VjaGVyUGh5c2ljYWwJNAEAAAdG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Kvv//8v+//8G1wQAAB9UYWJsZS5JbnZlbnRUcmFucy5EYXRlRmluYW5jaWFsCTcBAAABJ/v//8v+//8G2gQAABtUYWJsZS5JbnZlbnRUcmFucy5UcmFuc1R5cGUJOgEAAAEk+///y/7//wbdBAAAHlRhYmxlLkludmVudFRyYW5zLkRhdGVQaHlzaWNhbAk9AQAAB0g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SH7///U////CTAAAAAJMQAAAAFJBAAAdgAAAAdp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77///t/f//CQ0EAAAJ9QMAAAEb+///7f3//wkQBAAACfQDAAABbwQAACIBAAABGPv//2//////////AAbpBAAABlN0cmluZwbqBAAABkxvdCBJRAmAAQAAART7//9t////AgAAAAET+///fv7//wEAAAAAAAmDAQAABu8EAAANSW52ZW50VHJhbnNJZAkIAAAACv////8JgwEAAAoJ7wQAAAoKCgkIAAAACfQEAAAJCAAAAAFyBAAAIgEAAAEK+///b/////////8ABvcEAAAERW51bQb4BAAACVJlZmVyZW5jZQmAAQAAAQb7//9t////AgAAAAEF+///fv7//wEAAAAAAAmDAQAABv0EAAAJVHJhbnNUeXBlCQgAAAAK/////wmDAQAACgn9BAAACgoKCQgAAAAJAgUAAAkIAAAAAXsEAAAiAQAAAfz6//9v/////////wAGBQUAAAREYXRlBgYFAAAORmluYW5jaWFsIGRhdGUJgAEAAAH4+v//bf///wIAAAAB9/r//37+//8BAAAAAAAJgwEAAAYLBQAADURhdGVGaW5hbmNpYWwJCAAAAAr/////CYMBAAAKCQsFAAAKCgoJCAAAAAkQBQAACQgAAAABfgQAACIBAAAB7vr//2//////////AAYTBQAABEVudW0GFAUAAA5SZWNlaXB0IHN0YXR1cwmAAQAAAer6//9t////AgAAAAHp+v//fv7//wEAAAAAAAmDAQAABhkFAAANU3RhdHVzUmVjZWlwdAkIAAAACv////8JgwEAAAoJGQUAAAoKCgkIAAAACR4FAAAJCAAAAAGHBAAAIgEAAAHg+v//b/////////8ABiEFAAAEUmVhbAYiBQAAFUZpbmFuY2lhbCBjb3N0IGFtb3VudAmAAQAAAdz6//9t////AgAAAAHb+v//fv7//wEAAAAAAAmDAQAABicFAAAQQ29zdEFtb3VudFBvc3RlZAkIAAAACv////8JgwEAAAoJJwUAAAoKCgkIAAAACSwFAAAJCAAAAAGKBAAANwEAAAmDAQAACeABAAAJCAAAAAYxBQAAAiIi/////wmDAQAACgngAQAACgoKCQgAAAAJNQUAAAkIAAAAAY0EAAA3AQAACYMBAAAGOAUAAAtTdGF0dXNJc3N1ZQkIAAAACQgAAAD/////CYMBAAAKCTgFAAAKCgoJCAAAAAk9BQAACQgAAAABkAQAADcBAAAJgwEAAAZABQAABkl0ZW1JZAkIAAAACQgAAAD/////CYMBAAAKCUAFAAAKCgoJCAAAAAlFBQAACQgAAAABkwQAADcBAAAJgwEAAAZIBQAADUludmVudFRyYW5zSWQJCAAAAAkIAAAA/////wmDAQAACglIBQAACgoKCQgAAAAJTQUAAAkIAAAAAZYEAAA3AQAACYMBAAAGUAUAAApUcmFuc1JlZklkCQgAAAAJCAAAAP////8JgwEAAAoJUAUAAAoKCgkIAAAACVUFAAAJCAAAAAGZBAAANwEAAAmDAQAABlgFAAAMRGF0ZVBoeXNpY2FsCQgAAAAJCAAAAP////8JgwEAAAoJWAUAAAoKCgkIAAAACV0FAAAJCAAAAAGcBAAANwEAAAmDAQAABmAFAAANU3RhdHVzUmVjZWlwdAkIAAAACQgAAAD/////CYMBAAAKCWAFAAAKCgoJCAAAAAllBQAACQgAAAABnwQAADcBAAAJgwEAAAnpAQAACQgAAAAJ6wEAAP////8JgwEAAAZsBQAAC0ludmVudFRyYW5zCekBAAAKCgoJCAAAAAlvBQAACQgAAAABsQQAACIBAAABj/r//2//////////AQZyBQAABFJlYWwGcwUAABRQaHlzaWNhbCBjb3N0IGFtb3VudAl0BQAAAYv6//9t////AgAAAAGK+v//fv7//wEAAAAAAAZ3BQAAEVRhYmxlLkludmVudFRyYW5zBngFAAASQ29zdEFtb3VudFBoeXNpY2FsCQgAAAAK/////wl3BQAACgl4BQAACgoKCQgAAAAJfQUAAAkIAAAABPQE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ABQAABAI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CBQAABBA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EBQAABB4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GBQAABCw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IBQAABD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lBAQAAAwAAAAmKBQAABD0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MBQAABE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OBQAABE0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QBQAABF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SBQAABF0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UBQAABG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WBQAABG8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lBAQAAAwAAAAmYBQAAAXQFAAAOAAAA/////waZBQAAC0ludmVudFRyYW5zBpoFAAAWSW52ZW50b3J5IHRyYW5zYWN0aW9ucwkIAAAACQgAAAAJCAAAAAFk+v//4P///wAAAAAJnQUAAAmeBQAAAWH6///d////LF52fHX6HUeCEVMi2nUrxAkIAAAACQgAAAAJoQUAAAl3BQAACgoKCgoBAAAAAV36///Z////AAAAAAFc+v//2P///wAAAAAACaUFAAAEfQ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qAAAACUEBAAADAAAACacFAAAHg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+v//7f3//wkKBAAABqoFAABSU3VtbWFyeSBudW1iZXIvTG90IElEIGZvciB0cmFuc2FjdGlvbnMgYXR0YWNoZWQgdG8gdGhlIHNhbWUgaW52ZW50b3J5IHRyYW5zYWN0aW9uLgFV+v//7f3//wkNBAAACeoEAAABUvr//+39//8JEAQAAAnpBAAAB4I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/r//+39//8JCgQAAAazBQAAMlNwZWNpZnkgdGhlIG1vZHVsZSB0aGF0IGdlbmVyYXRlZCB0aGUgdHJhbnNhY3Rpb24uAUz6///t/f//CQ0EAAAJ+AQAAAFJ+v//7f3//wkQBAAACfcEAAAHh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+v//7f3//wkKBAAABrwFAAAdRGF0ZSBvZiBmaW5hbmNpYWwgdHJhbnNhY3Rpb24BQ/r//+39//8JDQQAAAkGBQAAAUD6///t/f//CRAEAAAJBQUAAAeG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36///t/f//CQoEAAAGxQUAAClTdGF0dXMgb2YgcXVhbnRpdHkgaW4gcmVsYXRpb24gdG8gcmVjZWlwdAE6+v//7f3//wkNBAAACRQFAAABN/r//+39//8JEAQAAAkTBQAAB4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r//+39//8JCgQAAAbOBQAANUludmVudG9yeSB2YWx1ZSBmb3IgdGhlIGZpbmFuY2lhbGx5IHVwZGF0ZWQgcXVhbnRpdHkuATH6///t/f//CQ0EAAAJIgUAAAEu+v//7f3//wkQBAAACSEFAAAHi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r+v//7f3//wkQBAAABtcFAAAERGF0ZQEo+v//7f3//wkNBAAABtoFAAAORmluYW5jaWFsIGRhdGUHj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l+v//7f3//wkQBAAABt0FAAAERW51bQEi+v//7f3//wkNBAAABuAFAAAMSXNzdWUgc3RhdHVzB44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/r//+39//8JEAQAAAbjBQAABlN0cmluZwEc+v//7f3//wkNBAAABuYFAAALSXRlbSBudW1iZXIHk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Z+v//7f3//wkQBAAABukFAAAGU3RyaW5nARb6///t/f//CQ0EAAAG7AUAAAZMb3QgSUQHk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T+v//7f3//wkQBAAABu8FAAAGU3RyaW5nARD6///t/f//CQ0EAAAG8gUAAAZOdW1iZXIHl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N+v//7f3//wkQBAAABvUFAAAERGF0ZQEK+v//7f3//wkNBAAABvgFAAANUGh5c2ljYWwgZGF0ZQeW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f6///t/f//CRAEAAAG+wUAAARFbnVtAQT6///t/f//CQ0EAAAG/gUAAA5SZWNlaXB0IHN0YXR1cweY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H6///t/f//CRAEAAAGAQYAAARFbnVtAf75///t/f//CQ0EAAAGBAYAAAlSZWZlcmVuY2UBnQUAACEAAAAQAAAACQUGAAARAAAACQYGAAABngUAACIAAAACAAAACUEBAAADAAAACQgGAAABoQUAAAQAAAABAAAACQUGAAADAAAACQoGAAABpQUAACkAAAAAAAAACQsGAAAAAAAAB6c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n//+39//8JDQQAAAlzBQAAAfH5///t/f//CRAEAAAJcgUAAAEFBgAAEgAAAAcGBg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u+f//4P7//wYTBgAAGFRhYmxlLkludmVudFRyYW5zLkl0ZW1JZAklAQAAAev5///g/v//BhYGAAAcVGFibGUuSW52ZW50VHJhbnMuVHJhbnNSZWZJZAkiAQAAAej5///g/v//BhkGAAAeVGFibGUuSW52ZW50VHJhbnMuRGF0ZVBoeXNpY2FsCSgBAAAB5fn//+D+//8GHAYAAB1UYWJsZS5JbnZlbnRUcmFucy5TdGF0dXNJc3N1ZQkrAQAAAeL5///g/v//Bh8GAAAVVGFibGUuSW52ZW50VHJhbnMuUXR5CS4BAAAB3/n//+D+//8GIgYAACRUYWJsZS5JbnZlbnRUcmFucy5Db3N0QW1vdW50UGh5c2ljYWwJsQQAAAcIBg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3Pn//8v+//8GJQYAAB9UYWJsZS5JbnZlbnRUcmFucy5EYXRlRmluYW5jaWFsCYoEAAAB2fn//8v+//8GKAYAABtUYWJsZS5JbnZlbnRUcmFucy5UcmFuc1R5cGUJnwQAAAcKB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W+f//1P///wkwAAAACTEAAAABCwYAAHYAAAAL
    <Output>
      <OutputObject name="AtlasReport_2"/>
    </Output>
  </Query>
</Atlas>
</file>

<file path=customXml/item8.xml><?xml version="1.0" encoding="utf-8"?>
<Atlas>
  <Report name="AtlasReport_2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gAAAAkDAAAACQQAAAAGBQAAAA1BdGxhc1JlcG9ydF8y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LAAAAC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0FDB8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HwAAAAgCAAAABiAAAAAVQXRsYXNSZXBvcnRfMl9UYWJsZV8xCSE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8AAAAICAki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IwAAAAkkAAAACSUAAAAGJgAAAApUcmFuc1JlZklkBicAAAAJU08gbnVtYmVyBigAAAAGU3RyaW5nBikAAAAABioAAAAkYjA3MDllOGEtOWQ0ZS00OWY0LWE3NWYtYjI5YjhmMTQxZWFlBdX///8tR2xvYmVTb2Z0d2FyZS5BdGxhczQwLkF0bGFzQ29tbW9uLkFnZ3JlZ2F0aW9uAQAAAAd2YWx1ZV9fAAgOAAAA/////wAAAAAF1P///yxHbG9iZVNvZnR3YXJlLkF0bGFzNDAuQXRsYXNDb21tb24uQ29sdW1uVHlwZQEAAAAHdmFsdWVfXwAIDgAAAAAAAAAF0////ytHbG9iZVNvZnR3YXJlLkF0bGFzNDAuQXRsYXNDb21tb24uU29ydE9yZGVyAQAAAAd2YWx1ZV9fAAgOAAAAAgAAAAAAAAAABdL///9AR2xvYmVTb2Z0d2FyZS5BdGxhczQwLkF0bGFzQ29tbW9uLlR5cGUuQ29sdW1uK0Nyb3NzVGFiQ29sdW1uVHlwZQEAAAAHdmFsdWVfXwAIDgAAAAAAAAAKAQAAAAAAAAAAAAAAAAAGLwAAACQ5NTA5OTY3ZS05NGQ2LTQ2NDAtYTFiNC1kYmFmMWVlOTY1YTAGMAAAABxUYWJsZS5JbnZlbnRUcmFucy5UcmFuc1JlZklkCgoKCgEVAAAAFAAAAAkxAAAACTIAAAAJMwAAAAY0AAAAN0F0bGFzTWFuYWdlZENvbHVtbl9hMzc5NjlkYy04YjI4LTQyMTMtYjYyZi01YzNmMzg0ZjM5ZjcGNQAAABBDdXN0b21lciBhY2NvdW50CSkAAAAJKQAAAAY3AAAAJDA0M2VhMjU3LTQ4MDItNDdjYi05NzcyLWE2MmYwODRkNWZjNAHI////1f////////8BAAAAAcf////U////AgAAAAHG////0////wIAAAAAAAAAAAHF////0v///wAAAAAKAQAAAAAAAAAAAQAAAAAGPAAAACQ5NTIzMjBiMS1mOTU5LTRlNmEtYWUyYy1lNjJhNTY1YmMyN2EJKQAAAAoKCgoBFgAAABQAAAAJPgAAAAk/AAAACUAAAAAGQQAAADdBdGxhc01hbmFnZWRDb2x1bW5fOWI1OTU3YjUtNjA1MS00ZGY4LThlYzQtMmE1NTQzNTI3MTVhBkIAAAANQ3VzdG9tZXIgbmFtZQkpAAAACSkAAAAGRAAAACRiOTE1ZTAwOC04MTkxLTQzMGUtODRkNC1jYThhM2MwYzhiNTEBu////9X/////////AgAAAAG6////1P///wIAAAABuf///9P///8CAAAAAAAAAAABuP///9L///8AAAAACgEAAAAAAAAAAAIAAAAABkkAAAAkZTY1ZDY5MTgtYjdhNC00MDNjLThiNjUtZjE4Y2Q2YTIzYmFjCSkAAAAKCgoKARcAAAAUAAAACUsAAAAJTAAAAAlNAAAABk4AAAAGSXRlbUlkBk8AAAALSXRlbSBudW1iZXIGUAAAAAZTdHJpbmcJKQAAAAZSAAAAJDJmMzEzNzJlLThmMTAtNDBhYS05ZDZlLTg0ODlkNjMyMDAzYQGt////1f////////8DAAAAAaz////U////AAAAAAGr////0////wIAAAAAAAAAAAGq////0v///wAAAAAKAQAAAAAAAAAAAwAAAAAGVwAAACQ5M2U3ODY1Yy0xMTUxLTQ3ZTktOTlhNC1kMTdmNzE1NzM0OWYGWAAAABhUYWJsZS5JbnZlbnRUcmFucy5JdGVtSWQKCgoKARgAAAAUAAAACVkAAAAJWgAAAAlbAAAABlwAAAAISXRlbU5hbWUGXQAAAAlJdGVtIG5hbWUGXgAAAAZTdHJpbmcJKQAAAAZgAAAAJGY5YzQzOThhLWU1MzUtNGVjOC05YTdiLWJhMzY2OGFiZmYxMwGf////1f////////8EAAAAAZ7////U////AAAAAAGd////0////wIAAAAAAAAAAAGc////0v///wAAAAAKAQAAAAAAAAAABAAAAAAGZQAAACQxMzM0ZDIwYS1kZTkyLTRkZjQtYTM1OC0zMjcyM2Q2ODRiOWIGZgAAADNUYWJsZS5JbnZlbnRUcmFucy5JdGVtSWR+VGFibGUuSW52ZW50VGFibGUuSXRlbU5hbWUKCgoKARkAAAAUAAAACWcAAAAJaAAAAAlpAAAABmoAAAAMRGF0ZVBoeXNpY2FsBmsAAAANUGh5c2ljYWwgZGF0ZQZsAAAABERhdGUJKQAAAAZuAAAAJGVmZGMwZTAwLWI1MGUtNGQ0ZC1hNzFiLWJkZWRjNzU3ZDM2YgGR////1f////////8FAAAAAZD////U////AAAAAAGP////0////wIAAAAAAAAAAAGO////0v///wAAAAAKAQAAAAAAAAAABQAAAAAGcwAAACQzZTNmN2MzZi04MzE0LTQwYTEtYTdhZC0xY2VkY2EyZjI4ZDAGdAAAAB5UYWJsZS5JbnZlbnRUcmFucy5EYXRlUGh5c2ljYWwKCgoKARoAAAAUAAAACXUAAAAJdgAAAAl3AAAABngAAAALU3RhdHVzSXNzdWUGeQAAAAxJc3N1ZSBzdGF0dXMGegAAAARFbnVtCSkAAAAGfAAAACQxYjYwNzJjZi01NzM2LTQwNzEtYWMwMy04MTkxNmMwOTZkMGYBg////9X/////////BgAAAAGC////1P///wAAAAABgf///9P///8AAAAAAAAAAAABgP///9L///8AAAAACgEAAAAAAAAAAAYAAAAABoEAAAAkYjI2ZDBlNGQtOTVlMS00NDAzLTk0ODEtM2Q2Nzk3MWU4NDdjBoIAAAAdVGFibGUuSW52ZW50VHJhbnMuU3RhdHVzSXNzdWUKCgoKARsAAAAUAAAACYMAAAAJhAAAAAmFAAAABoYAAAADUXR5BocAAAAIUXVhbnRpdHkGiAAAAARSZWFsCSkAAAAGigAAACQ4N2IxOTJkYi02NTI2LTRhMzktOGUxYS0zMGU0Y2RhZjFjMGQBdf///9X///8BAAAABwAAAAF0////1P///wAAAAABc////9P///8CAAAAAAAAAAABcv///9L///8AAAAACgEAAAAAAAAAAAcAAAAABo8AAAAkYWJhOTYwZDQtODViMi00ZDY2LTk0MWItMGE4NDAwYjc5N2JmBpAAAAAVVGFibGUuSW52ZW50VHJhbnMuUXR5CgoKCgEcAAAAFAAAAAmRAAAACZIAAAAJkwAAAAaUAAAADURhdGVGaW5hbmNpYWwGlQAAAA5GaW5hbmNpYWwgZGF0ZQaWAAAABERhdGUJKQAAAAaYAAAAJDZiNDhjYTU5LTIyZGYtNDlhMS04NGIxLWNiOWZjMWIxOTViNwFn////1f////////8IAAAAAWb////U////AAAAAAFl////0////wIAAAAAAAAAAAFk////0v///wAAAAAKAQAAAAAAAAAACAAAAAAGnQAAACQ4MzIzYzg5Yy04YmZhLTQyZmItYjVhNi1mOWU2NDJiZjdmOGEGngAAAB9UYWJsZS5JbnZlbnRUcmFucy5EYXRlRmluYW5jaWFsCgoKCgEdAAAAFAAAAAmfAAAACaAAAAAJoQAAAAaiAAAAD1ZvdWNoZXJQaHlzaWNhbAajAAAAEFBoeXNpY2FsIHZvdWNoZXIGpAAAAAZTdHJpbmcJKQAAAAamAAAAJDQ4YmY3ZmVhLThjNTYtNGE5NC05MjEyLTk5MTk3ZGRmZTIxYgFZ////1f////////8JAAAAAVj////U////AAAAAAFX////0////wIAAAAAAAAAAAFW////0v///wAAAAAKAQAAAAAAAAAACQAAAAAGqwAAACRhNjUxYzVhZC0zOGEzLTQ3OTktYWRjZS1jZWYyNzk1ODlkNTEGrAAAACFUYWJsZS5JbnZlbnRUcmFucy5Wb3VjaGVyUGh5c2ljYWwKCgoKAR4AAAAUAAAACa0AAAAJrgAAAAmvAAAABrAAAAA3QXRsYXNNYW5hZ2VkQ29sdW1uX2RjY2Y1NWFlLWMzYTUtNGU2MC05Y2RkLTVlNTA1NzI4MWVkMAaxAAAADjEyMDAxMCBiYWxhbmNlCSkAAAAJKQAAAAazAAAAJDQxMTA0YmExLTMyYTMtNDgwZS1hMGYwLWMzZjg5NDBjOWEzMQFM////1f////////8KAAAAAUv////U////AgAAAAFK////0////wIAAAAAAAAAAAFJ////0v///wAAAAAKAQAAAAAAAAAACgAAAAAGuAAAACQzMjgxZGE5My1iODVjLTRlYTQtOGU4Mi1hMzUwYzFhMzRiYWMJKQAAAAoKCgoFIQAAADhHbG9iZVNvZnR3YXJlLkF0bGFzNDAuQXRsYXNDb21tb25DbGllbnQuUmVwb3J0LlJlZmVyZW5jZQEAAAAKX3JlZmVyZW5jZQcIHwAAAAm6AAAAByIAAAAAAQAAAAQAAAAEPEdsb2JlU29mdHdhcmUuQXRsYXM0MC5BdGxhc0NvbW1vbkNsaWVudC5EYXRhU291cmNlRmllbGRWYWx1ZR8AAAAJuwAAAAm8AAAACb0AAAAJvgAAAAQj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4AAAAICAm/AAAAAQAAAAEAAAAEJ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13lAAAACcAAAAAHAAAACcEAAAAEJ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ZAAAACcIAAAAHAAAACcMAAAABMQAAACMAAAAJxAAAAAAAAAAAAAAAATIAAAAkAAAA1wAAAAnAAAAABwAAAAnGAAAAATMAAAAlAAAAywAAAAnCAAAABwAAAAnIAAAAAT4AAAAjAAAACcQAAAAAAAAAAAAAAAE/AAAAJAAAANcAAAAJwAAAAAcAAAAJywAAAAFAAAAAJQAAAMsAAAAJwgAAAAcAAAAJzQAAAAFLAAAAIwAAAAnOAAAAAQAAAAEAAAABTAAAACQAAADeAAAACcAAAAAHAAAACdAAAAABTQAAACUAAADZAAAACcIAAAAHAAAACdIAAAABWQAAACMAAAAJ0wAAAAEAAAABAAAAAVoAAAAkAAAA1QAAAAnAAAAABwAAAAnVAAAAAVsAAAAlAAAA0gAAAAnCAAAABwAAAAnXAAAAAWcAAAAjAAAACdgAAAABAAAAAQAAAAFoAAAAJAAAAN0AAAAJwAAAAAcAAAAJ2gAAAAFpAAAAJQAAANkAAAAJwgAAAAcAAAAJ3AAAAAF1AAAAIwAAAAndAAAAAQAAAAEAAAABdgAAACQAAADdAAAACcAAAAAHAAAACd8AAAABdwAAACUAAADZAAAACcIAAAAHAAAACeEAAAABgwAAACMAAAAJ4gAAAAEAAAABAAAAAYQAAAAkAAAA6AAAAAnAAAAAEQAAAAnkAAAAAYUAAAAlAAAA2QAAAAnCAAAABwAAAAnmAAAAAZEAAAAjAAAACecAAAABAAAAAQAAAAGSAAAAJAAAAGwAAAAJ6AAAAAcAAAAJ6QAAAAGTAAAAJQAAAGkAAAAJ6gAAAAcAAAAJ6wAAAAGfAAAAIwAAAAnsAAAAAQAAAAEAAAABoAAAACQAAAAKAAAACe0AAAAHAAAACe4AAAABoQAAACUAAAAHAAAACe8AAAAHAAAACfAAAAABrQAAACMAAAAJ8QAAAAAAAAAAAAAAAa4AAAAkAAAADAAAAAntAAAABwAAAAnzAAAAAa8AAAAlAAAABwAAAAnvAAAABwAAAAn1AAAAD7oAAAABAAAACAEAAAAFuwAAADxHbG9iZVNvZnR3YXJlLkF0bGFzNDAuQXRsYXNDb21tb25DbGllbnQuRGF0YVNvdXJjZUZpZWxkVmFsdWUEAAAAEl9pc0RyaWxsRG93bkZpbHRlcgZfZHNLZXkKX2ZpZWxkbmFtZQtfZmllbGRWYWx1ZQABAQEBHwAAAAAG9gAAABFUYWJsZS5JbnZlbnRUcmFucwb3AAAACkRhdGFBcmVhSWQJBgAAAAG8AAAAuwAAAAAJ9gAAAAb6AAAADURhdGVGaW5hbmNpYWwG+wAAABwwNi4yOS4yMDE3IC4uIDEyLjMxLjIwOTksICIiAb0AAAC7AAAAAAn2AAAABv0AAAAJVHJhbnNUeXBlBv4AAAAFU2FsZXMBvgAAALsAAAAACfYAAAAGAAEAAAxEYXRlUGh5c2ljYWwGAQEAABgwMS4wMS4yMDA4IC4uIDA2LjI4LjIwMTcHvwAAAAABAAAABAAAAAQ3R2xvYmVTb2Z0d2FyZS5BdGxhczQwLkF0bGFzQ29tbW9uLlR5cGUuRmllbGRPdXRwdXRGaWVsZA4AAAAJAgEAAA0DBMA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8E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9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OAAAABfz+//8yR2xvYmVTb2Z0d2FyZS5BdGxhczQwLkF0bGFzQ29tbW9uLkNvbHVtbkF0dHJpYnV0ZXMBAAAAB3ZhbHVlX18ACA4AAAAQAAAABgUBAAAETm9uZQH6/v///f7//wH5/v///P7//wkAAAAJKQAAAAH3/v///f7//wH2/v///P7//wsAAAAGCwEAAAEwAfT+///9/v//AfP+///8/v//BAAAAAYOAQAAB0dlbmVyYWwB8f7///3+//8B8P7///z+//8CAAAABhEBAAABMQHu/v///f7//wHt/v///P7//wAAAAAGFAEAAAQ5Ljg2Aev+///9/v//Aer+///8/v//JAAAAAknAAAAAcIAAAAMAAAAB8M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6P7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ZAQAACEZvbnRCb2xkBhoBAAAFRmFsc2UB5f7//+j+//8GHAEAAApGb250SXRhbGljCRoBAAAB4v7//+j+//8GHwEAAA1Gb250VW5kZXJsaW5lBiABAAAFLTQxNDIB3/7//+j+//8GIgEAAAhGb250TmFtZQYjAQAAB0NhbGlicmkB3P7//+j+//8GJQEAAAlGb250Q29sb3IGJgEAAAEwAdn+///o/v//BigBAAAIRm9udFNpemUGKQEAAAIxMQHW/v//6P7//wYrAQAACUZvbnRTdHlsZQYsAQAAB1JlZ3VsYXIHxAAAAAABAAAAAAAAAAQ3R2xvYmVTb2Z0d2FyZS5BdGxhczQwLkF0bGFzQ29tbW9uLlR5cGUuRmllbGRPdXRwdXRGaWVsZA4AAAAHx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P+///9/v//AdL+///8/v//JAAAAAk1AAAAAdD+///9/v//Ac/+///8/v//CwAAAAYyAQAAATEBzf7///3+//8BzP7///z+//8EAAAABjUBAAAHR2VuZXJhbAHK/v///f7//wHJ/v///P7//wIAAAAGOAEAAAExAcf+///9/v//Acb+///8/v//AAAAAAY7AQAAAjEyAcT+///9/v//AcP+///8/v//AwAAAAY+AQAAXD1BdGxhc1RhYmxlKCJQUk9EIixEYXRhQXJlYUlkLCJULlNhbGVzVGFibGUiLCIlQ3VzdEFjY291bnQiLCIiLCIiLCIiLCIiLCIiLCIiLCJTYWxlc0lkIiwkQTMpB8g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7//+j+//8GQAEAAAhGb250Qm9sZAkaAQAAAb7+///o/v//BkMBAAAKRm9udEl0YWxpYwkaAQAAAbv+///o/v//BkYBAAANRm9udFVuZGVybGluZQZHAQAABS00MTQyAbj+///o/v//BkkBAAAIRm9udE5hbWUGSgEAAAdDYWxpYnJpAbX+///o/v//BkwBAAAJRm9udENvbG9yBk0BAAABMAGy/v//6P7//wZPAQAACEZvbnRTaXplBlABAAACMTEBr/7//+j+//8GUgEAAAlGb250U3R5bGUGUwEAAAdSZWd1bGFyB8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s/v///f7//wGr/v///P7//yQAAAAJQgAAAAGp/v///f7//wGo/v///P7//wsAAAAGWQEAAAEyAab+///9/v//AaX+///8/v//BAAAAAZcAQAAB0dlbmVyYWwBo/7///3+//8Bov7///z+//8CAAAABl8BAAABMQGg/v///f7//wGf/v///P7//wAAAAAGYgEAAAU0MS4xNAGd/v///f7//wGc/v///P7//wMAAAAGZQEAAFc9QXRsYXNUYWJsZSgiUFJPRCIsRGF0YUFyZWFJZCwiVC5DdXN0VGFibGUiLCIlTmFtZSIsIiIsIiIsIiIsIiIsIiIsIiIsIkFjY291bnROdW0iLCRCMykHz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a/v//6P7//wlAAQAACRoBAAABl/7//+j+//8JQwEAAAkaAQAAAZT+///o/v//CUYBAAAGbgEAAAUtNDE0MgGR/v//6P7//wlJAQAABnEBAAAHQ2FsaWJyaQGO/v//6P7//wlMAQAABnQBAAABMAGL/v//6P7//wlPAQAABncBAAACMTEBiP7//+j+//8JUgEAAAZ6AQAAB1JlZ3VsYXIHzgAAAAABAAAABAAAAAQ3R2xvYmVTb2Z0d2FyZS5BdGxhczQwLkF0bGFzQ29tbW9uLlR5cGUuRmllbGRPdXRwdXRGaWVsZA4AAAAJewEAAA0DB9A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E/v///f7//wGD/v///P7//wYAAAAGfgEAAAVUb3RhbAGB/v///f7//wGA/v///P7//xAAAAAJBQEAAAF+/v///f7//wF9/v///P7//wkAAAAJKQAAAAF7/v///f7//wF6/v///P7//wsAAAAGhwEAAAEzAXj+///9/v//AXf+///8/v//BAAAAAaKAQAAB0dlbmVyYWwBdf7///3+//8BdP7///z+//8CAAAABo0BAAABMQFy/v///f7//wFx/v///P7//wAAAAAGkAEAAAUxNC4xNAfS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/+///o/v//CRkBAAAJGgEAAAFs/v//6P7//wkcAQAACRoBAAABaf7//+j+//8JHwEAAAaZAQAABS00MTQyAWb+///o/v//CSIBAAAGnAEAAAdDYWxpYnJpAWP+///o/v//CSUBAAAGnwEAAAEwAWD+///o/v//CSgBAAAGogEAAAIxMQFd/v//6P7//wkrAQAABqUBAAAHUmVndWxhcgfTAAAAAAEAAAAEAAAABDdHbG9iZVNvZnR3YXJlLkF0bGFzNDAuQXRsYXNDb21tb24uVHlwZS5GaWVsZE91dHB1dEZpZWxkDgAAAAmmAQAADQMH1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n+///9/v//AVj+///8/v//CQAAAAkpAAAAAVb+///9/v//AVX+///8/v//CwAAAAasAQAAATQBU/7///3+//8BUv7///z+//8EAAAABq8BAAAHR2VuZXJhbAFQ/v///f7//wFP/v///P7//wIAAAAGsgEAAAExAU3+///9/v//AUz+///8/v//AAAAAAa1AQAABTM0Ljg2B9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7//+j+//8JGQEAAAkaAQAAAUf+///o/v//CRwBAAAJGgEAAAFE/v//6P7//wkfAQAABr4BAAAFLTQxNDIBQf7//+j+//8JIgEAAAbBAQAAB0NhbGlicmkBPv7//+j+//8JJQEAAAbEAQAAATABO/7//+j+//8JKAEAAAbHAQAAAjExATj+///o/v//CSsBAAAGygEAAAdSZWd1bGFyB9gAAAAAAQAAAAQAAAAEN0dsb2JlU29mdHdhcmUuQXRsYXM0MC5BdGxhc0NvbW1vbi5UeXBlLkZpZWxkT3V0cHV0RmllbGQOAAAACcsBAAANAwfa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7///3+//8BM/7///z+//8QAAAACQUBAAABMf7///3+//8BMP7///z+//8JAAAACSkAAAABLv7///3+//8BLf7///z+//8LAAAABtQBAAABNQEr/v///f7//wEq/v///P7//wQAAAAG1wEAAAhtL2QveXl5eQEo/v///f7//wEn/v///P7//wIAAAAG2gEAAAExASX+///9/v//AST+///8/v//AAAAAAbdAQAABTE0LjE0B9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v7//+j+//8JGQEAAAkaAQAAAR/+///o/v//CRwBAAAJGgEAAAEc/v//6P7//wkfAQAABuYBAAAFLTQxNDIBGf7//+j+//8JIgEAAAbpAQAAB0NhbGlicmkBFv7//+j+//8JJQEAAAbsAQAAATABE/7//+j+//8JKAEAAAbvAQAAAjExARD+///o/v//CSsBAAAG8gEAAAdSZWd1bGFyB90AAAAAAQAAAAQAAAAEN0dsb2JlU29mdHdhcmUuQXRsYXM0MC5BdGxhc0NvbW1vbi5UeXBlLkZpZWxkT3V0cHV0RmllbGQOAAAACfMBAAANAwff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P7///3+//8BC/7///z+//8QAAAACQUBAAABCf7///3+//8BCP7///z+//8JAAAACSkAAAABBv7///3+//8BBf7///z+//8LAAAABvwBAAABNgED/v///f7//wEC/v///P7//wQAAAAG/wEAAAdHZW5lcmFsAQD+///9/v//Af/9///8/v//AgAAAAYCAgAAATEB/f3///3+//8B/P3///z+//8AAAAABgUCAAAFMTIuODYH4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/f//6P7//wkZAQAACRoBAAAB9/3//+j+//8JHAEAAAkaAQAAAfT9///o/v//CR8BAAAGDgIAAAUtNDE0MgHx/f//6P7//wkiAQAABhECAAAHQ2FsaWJyaQHu/f//6P7//wklAQAABhQCAAABMAHr/f//6P7//wkoAQAABhcCAAACMTEB6P3//+j+//8JKwEAAAYaAgAAB1JlZ3VsYXIH4gAAAAABAAAABAAAAAQ3R2xvYmVTb2Z0d2FyZS5BdGxhczQwLkF0bGFzQ29tbW9uLlR5cGUuRmllbGRPdXRwdXRGaWVsZA4AAAAJGwIAAA0DB+QAAAAAAQAAAAk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k/f///f7//wHj/f///P7//xAAAAAJBQEAAAHh/f///f7//wHg/f///P7//wkAAAAJKQAAAAHe/f///f7//wHd/f///P7//wsAAAAGJAIAAAE3Adv9///9/v//Adr9///8/v//BAAAAAYnAgAAMF8gKiAjLCMjMC4wMF8gO18gKiAtIywjIzAuMDBfIDtfICogIi0iPz9fIDtfIEBfIAHY/f///f7//wHX/f///P7//wIAAAAGKgIAAAExAdX9///9/v//AdT9///8/v//AAAAAAYtAgAABTEwLjI5AdL9///9/v//AdH9///8/v//JAAAAAmHAAAAAc/9///9/v//Ac79///8/v//DAAAAAYzAgAABFRydWUBzP3///3+//8By/3///z+//8KAAAABjYCAAAFRmFsc2UH5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J/f//6P7//wkZAQAACRoBAAABxv3//+j+//8JHAEAAAkaAQAAAcP9///o/v//CR8BAAAGPwIAAAUtNDE0MgHA/f//6P7//wkiAQAABkICAAAHQ2FsaWJyaQG9/f//6P7//wklAQAABkUCAAABMAG6/f//6P7//wkoAQAABkgCAAACMTEBt/3//+j+//8JKwEAAAZLAgAAB1JlZ3VsYXIH5wAAAAABAAAABAAAAAQ3R2xvYmVTb2Z0d2FyZS5BdGxhczQwLkF0bGFzQ29tbW9uLlR5cGUuRmllbGRPdXRwdXRGaWVsZA4AAAAJTAIAAA0DAegAAADAAAAAB+k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z/f///f7//wGy/f///P7//wkAAAAJKQAAAAGw/f///f7//wGv/f///P7//wsAAAAGUgIAAAE4Aa39///9/v//Aaz9///8/v//BAAAAAZVAgAACG0vZC95eXl5Aar9///9/v//Aan9///8/v//AgAAAAZYAgAAATEBp/3///3+//8Bpv3///z+//8AAAAABlsCAAACMTUB6gAAAAwAAAAH6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f//6P7//wZdAgAACEZvbnRCb2xkCRoBAAABof3//+j+//8GYAIAAApGb250SXRhbGljCRoBAAABnv3//+j+//8GYwIAAA1Gb250VW5kZXJsaW5lBmQCAAAFLTQxNDIBm/3//+j+//8GZgIAAAhGb250TmFtZQZnAgAAB0NhbGlicmkBmP3//+j+//8GaQIAAAlGb250Q29sb3IGagIAAAEwAZX9///o/v//BmwCAAAIRm9udFNpemUGbQIAAAIxMQGS/f//6P7//wZvAgAACUZvbnRTdHlsZQZwAgAAB1JlZ3VsYXIH7AAAAAABAAAABAAAAAQ3R2xvYmVTb2Z0d2FyZS5BdGxhczQwLkF0bGFzQ29tbW9uLlR5cGUuRmllbGRPdXRwdXRGaWVsZA4AAAAJcQIAAA0DAe0AAADAAAAAB+4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O/f///f7//wGN/f///P7//wkAAAAJKQAAAAGL/f///f7//wGK/f///P7//wsAAAAGdwIAAAE5AYj9///9/v//AYf9///8/v//BAAAAAZ6AgAAB0dlbmVyYWwBhf3///3+//8BhP3///z+//8CAAAABn0CAAABMQGC/f///f7//wGB/f///P7//wAAAAAGgAIAAAUxNy40MwHvAAAADAAAAAfw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/9///o/v//BoICAAAIRm9udEJvbGQJGgEAAAF8/f//6P7//waFAgAACkZvbnRJdGFsaWMJGgEAAAF5/f//6P7//waIAgAADUZvbnRVbmRlcmxpbmUGiQIAAAUtNDE0MgF2/f//6P7//waLAgAACEZvbnROYW1lBowCAAAHQ2FsaWJyaQFz/f//6P7//waOAgAACUZvbnRDb2xvcgaPAgAAATABcP3//+j+//8GkQIAAAhGb250U2l6ZQaSAgAAAjExAW39///o/v//BpQCAAAJRm9udFN0eWxlBpUCAAAHUmVndWxhcgfxAAAAAAEAAAAAAAAABDdHbG9iZVNvZnR3YXJlLkF0bGFzNDAuQXRsYXNDb21tb24uVHlwZS5GaWVsZE91dHB1dEZpZWxkDgAAAAfz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av3///3+//8Baf3///z+//8kAAAACbEAAAABZ/3///3+//8BZv3///z+//8LAAAABpsCAAACMTABZP3///3+//8BY/3///z+//8EAAAABp4CAAAHR2VuZXJhbAFh/f///f7//wFg/f///P7//wIAAAAGoQIAAAExAV79///9/v//AV39///8/v//AAAAAAakAgAAAjE2AVv9///9/v//AVr9///8/v//AwAAAAanAgAAdj1BdGxhc0JhbGFuY2UoIlBST0QiLERhdGFBcmVhSWQsIlQuTGVkZ2VyVHJhbnMiLCJTdW18QW1vdW50TVNUfDAiLCIiLCIiLCIiLCIiLCIiLCIiLCJBY2NvdW50TnVtfFZvdWNoZXIiLCIxMjAwMTAiLCRKMykH9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/f//6P7//wmCAgAACRoBAAABVf3//+j+//8JhQIAAAkaAQAAAVL9///o/v//CYgCAAAGsAIAAAUtNDE0MgFP/f//6P7//wmLAgAABrMCAAAHQ2FsaWJyaQFM/f//6P7//wmOAgAABrYCAAABMAFJ/f//6P7//wmRAgAABrkCAAACMTEBRv3//+j+//8JlAIAAAa8AgAAB1JlZ3VsYXIFAgE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Q/3//9X/////////AAa+AgAABlN0cmluZwa/AgAABk51bWJlcgnAAgAAAT/9///T////AgAAAAU+/f//OUdsb2JlU29mdHdhcmUuQXRsYXM0MC5BdGxhc0NvbW1vbi5OdW1iZXJTZXF1ZW5jZUNvbmRpdGlvbgEAAAAHdmFsdWVfXwAIDgAAAAEAAAAAAAbDAgAAEVRhYmxlLkludmVudFRyYW5zCSYAAAAJKQAAAAr/////CcMCAAAKCSYAAAAKCgoJKQAAAAnJAgAACSkAAAABewEAAAIBAAABNf3//9X/////////AAbMAgAABlN0cmluZwbNAgAAC0l0ZW0gbnVtYmVyCcACAAABMf3//9P///8CAAAAATD9//8+/f//AQAAAAAACcMCAAAJTgAAAAkpAAAACv////8JwwIAAAoJTgAAAAoKCgkpAAAACdcCAAAJKQAAAAGmAQAAAgEAAAEn/f//1f////////8ABtoCAAAGU3RyaW5nBtsCAAAJSXRlbSBuYW1lCdwCAAABI/3//9P///8CAAAAASL9//8+/f//AQAAAAAABt8CAAAqVGFibGUuSW52ZW50VHJhbnMuSXRlbUlkflRhYmxlLkludmVudFRhYmxlCVwAAAAJKQAAAAr/////Cd8CAAAKCVwAAAAG5AIAAAZJdGVtSWQG5QIAAAtJbnZlbnRUcmFucwoJKQAAAAnnAgAACSkAAAABywEAAAIBAAABF/3//9X/////////AAbqAgAABERhdGUG6wIAAA1QaHlzaWNhbCBkYXRlCcACAAABE/3//9P///8CAAAAARL9//8+/f//AQAAAAAACcMCAAAJagAAAAkpAAAACv////8JwwIAAAoJagAAAAoKCgkpAAAACfUCAAAJKQAAAAHzAQAAAgEAAAEJ/f//1f////////8ABvgCAAAERW51bQb5AgAADElzc3VlIHN0YXR1cwnAAgAAAQX9///T////AAAAAAEE/f//Pv3//wEAAAAAAAnDAgAACXgAAAAJKQAAAAr/////CcMCAAAKCXgAAAAKCgoJKQAAAAkDAwAACSkAAAABGwIAAAIBAAAB+/z//9X/////////AQYGAwAABFJlYWwGBwMAAAhRdWFudGl0eQnAAgAAAff8///T////AgAAAAH2/P//Pv3//wEAAAAAAAnDAgAACYYAAAAJKQAAAAr/////CcMCAAAKCYYAAAAKCgoJKQAAAAkRAwAACSkAAAABTAIAAAIBAAAB7fz//9X/////////AAYUAwAABERhdGUGFQMAAA5GaW5hbmNpYWwgZGF0ZQkWAwAAAen8///T////AgAAAAHo/P//Pv3//wEAAAAAAAYZAwAAEVRhYmxlLkludmVudFRyYW5zCZQAAAAJKQAAAAr/////CRkDAAAKCZQAAAAKCgoJKQAAAAkfAwAACSkAAAABcQIAAAIBAAAB3/z//9X/////////AAYiAwAABlN0cmluZwYjAwAAEFBoeXNpY2FsIHZvdWNoZXIJJAMAAAHb/P//0////wIAAAAB2vz//z79//8BAAAAAAAGJwMAABFUYWJsZS5JbnZlbnRUcmFucwmiAAAACSkAAAAK/////wknAwAACgmiAAAACgoKCSkAAAAJLQMAAAkpAAAABcACAAAxR2xvYmVTb2Z0d2FyZS5BdGxhczQwLkF0bGFzQ29tbW9uLlR5cGUuRGF0YVNvdXJjZRgAAAADX2lkBV9uYW1lBl9sYWJlbAxfcGFyZW50VGFibGUMX3BhcmVudEZpZWxkC19jaGlsZEZpZWxkBV90eXBlDV9vdXRwdXRGaWVsZHMMX3JhbmdlRmllbGRzBV9ndWlkCV9yZWZlcnNUbxBfb3V0cHV0RmllbGRLZXkwEV9jaGlsZERhdGFTb3VyY2VzBF9rZXkVX3BhcmVudERhdGFTb3VyY2VOYW1lGV9wYXJlbnRGaWVsZERhdGFTb3VyY2VLZXkPX3BhcmVudEZpZWxkS2V5EF9wYXJlbnRGaWVsZE5hbWURX3JlbGF0ZWRGaWVsZE5hbWUGX2luZGV4CV9qb2luTW9kZQpfZmV0Y2hNb2RlB19pZ25vcmULX2F0dHJpYnV0ZXMAAQEBAQEEAwMDAQEDAQEBAQEBAAQEAAMIMEdsb2JlU29mdHdhcmUuQXRsYXM0MC5BdGxhc0NvbW1vbi5EYXRhU291cmNlVHlwZQ4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LU3lzdGVtLkd1aWS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CDRHbG9iZVNvZnR3YXJlLkF0bGFzNDAuQXRsYXNDb21tb24uRGF0YVNvdXJjZUpvaW5Nb2RlDgAAADVHbG9iZVNvZnR3YXJlLkF0bGFzNDAuQXRsYXNDb21tb24uRGF0YVNvdXJjZUZldGNoTW9kZQ4AAAAB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DgAAALEAAAAGLwMAAAtJbnZlbnRUcmFucwYwAwAAFkludmVudG9yeSB0cmFuc2FjdGlvbnMJKQAAAAkpAAAACSkAAAAFzvz//zBHbG9iZVNvZnR3YXJlLkF0bGFzNDAuQXRsYXNDb21tb24uRGF0YVNvdXJjZVR5cGUBAAAAB3ZhbHVlX18ACA4AAAAAAAAACTMDAAAJNAMAAATL/P//C1N5c3RlbS5HdWlkCwAAAAJfYQJfYgJfYwJfZAJfZQJfZgJfZwJfaAJfaQJfagJfawAAAAAAAAAAAAAACAcHAgICAgICAgKhPcBnfE3PSIwg0mPacUXZCSkAAAAJKQAAAAk3AwAACcMCAAAKCgoKCgEAAAAFx/z//zRHbG9iZVNvZnR3YXJlLkF0bGFzNDAuQXRsYXNDb21tb24uRGF0YVNvdXJjZUpvaW5Nb2RlAQAAAAd2YWx1ZV9fAAgOAAAAAAAAAAXG/P//NUdsb2JlU29mdHdhcmUuQXRsYXM0MC5BdGxhc0NvbW1vbi5EYXRhU291cmNlRmV0Y2hNb2RlAQAAAAd2YWx1ZV9fAAgOAAAAAAAAAAAJOwMAAAHJAgAAJQAAAHcAAAAJwgAAAAMAAAAJPQMAAAHXAgAAJQAAAHcAAAAJwgAAAAMAAAAJPwMAAAHcAgAAwAIAAP////8GQAMAAAtJbnZlbnRUYWJsZQZBAwAABUl0ZW1zCSkAAAAJKQAAAAkpAAAAAb38///O/P//AAAAAAlEAwAACUUDAAABuvz//8v8//87gnDyedqxQK9V3B2QlcRrCSkAAAAJKQAAAAlIAwAACd8CAAAGSgMAAAtJbnZlbnRUcmFucwZLAwAAEVRhYmxlLkludmVudFRyYW5zBkwDAAAYVGFibGUuSW52ZW50VHJhbnMuSXRlbUlkBk0DAAAGSXRlbUlkBk4DAAAGSXRlbUlkAQAAAAGx/P//x/z//wAAAAABsPz//8b8//8AAAAAAAlRAwAAAecCAAAlAAAAbgAAAAnCAAAAAwAAAAlTAwAAAfUCAAAlAAAAdwAAAAnCAAAAAwAAAAlVAwAAAQMDAAAlAAAAdwAAAAnCAAAAAwAAAAlXAwAAAREDAAAlAAAAdwAAAAnCAAAAAwAAAAlZAwAAARYDAADAAgAA/////wZaAwAAC0ludmVudFRyYW5zBlsDAAAWSW52ZW50b3J5IHRyYW5zYWN0aW9ucwkpAAAACSkAAAAJKQAAAAGj/P//zvz//wAAAAAJXgMAAAlfAwAAAaD8///L/P//XGehfS4TDUGQ2ra0G9a4uQkpAAAACSkAAAAJYgMAAAkZAwAACgoKCgoBAAAAAZz8///H/P//AAAAAAGb/P//xvz//wAAAAAACWYDAAABHwMAACUAAAAkAAAACeoAAAADAAAACWgDAAABJAMAAMACAAD/////BmkDAAALSW52ZW50VHJhbnMGagMAABZJbnZlbnRvcnkgdHJhbnNhY3Rpb25zCSkAAAAJKQAAAAkpAAAAAZT8///O/P//AAAAAAltAwAACW4DAAABkfz//8v8//9xbRp/r+YhQZ/6QtFZEnDgCSkAAAAJKQAAAAlxAwAACScDAAAKCgoKCgEAAAABjfz//8f8//8AAAAAAYz8///G/P//AAAAAAAJdQMAAAEtAwAAJQAAAAQAAAAJ7wAAAAMAAAAJdwMAAAQz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l4AwAAEQAAAAl5AwAABDQ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wgAAABEAAAAJewMAAAQ3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eAMAAAAAAAAEOw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fQMAAAAAAAAHP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C/P//6P7//wZ/AwAACEhlbHBUZXh0BoADAAA1T3JkZXIgbnVtYmVyLCBwcm9qZWN0IG51bWJlciwgcHJvZHVjdGlvbiBudW1iZXIsIGV0Yy4Bf/z//+j+//8GggMAAAVMYWJlbAm/AgAAAXz8///o/v//BoUDAAAEVHlwZQm+AgAABz8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fz//+j+//8JfwMAAAaJAwAADklkZW50aWZ5IGl0ZW0uAXb8///o/v//CYIDAAAJzQIAAAFz/P//6P7//wmFAwAACcwCAAABRAMAADMDAAABAAAACcIAAAADAAAACZEDAAAERQM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vAAAAAAAAAAFIAwAANwMAAAAAAAAJwgAAAAAAAAABUQMAADsDAAAAAAAACZQDAAAAAAAAB1M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/z//+j+//8JggMAAAnbAgAAAWj8///o/v//CYUDAAAJ2gIAAAdV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X8///o/v//CX8DAAAGnQMAABxEYXRlIG9mIHBoeXNpY2FsIHRyYW5zYWN0aW9uAWL8///o/v//CYIDAAAJ6wIAAAFf/P//6P7//wmFAwAACeoCAAAHV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c/P//6P7//wl/AwAABqYDAAApU3RhdHVzIGZvciBxdWFudGl0eSBpbiByZWxhdGlvbiB0byBpc3N1ZXMBWfz//+j+//8JggMAAAn5AgAAAVb8///o/v//CYUDAAAJ+AIAAAdZ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P8///o/v//CX8DAAAGrwMAACRRdWFudGl0eSBhdHRhY2hlZCB0byB0aGUgdHJhbnNhY3Rpb24BUPz//+j+//8JggMAAAkHAwAAAU38///o/v//CYUDAAAJBgMAAAFeAwAAMwMAAAcAAAAJtgMAAAcAAAAJtwMAAAFfAwAANAMAAAMAAAAJuAMAAAMAAAAJuQMAAARi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m2AwAAAwAAAAm7AwAAAWYDAAA7AwAAAAAAAAm8AwAAAAAAAAdo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P8///o/v//Br4DAAAFTGFiZWwJFQMAAAFA/P//6P7//wbBAwAABFR5cGUJFAMAAAFtAwAAMwMAAAkAAAAJwwMAABEAAAAJxAMAAAFuAwAANAMAAAMAAAAJ6gAAAAMAAAAJxgMAAARx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nDAwAAAwAAAAnIAwAAAXUDAAA7AwAAAAAAAAnJAwAAAAAAAAd3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b8///o/v//BssDAAAFTGFiZWwJIwMAAAEz/P//6P7//wbOAwAABFR5cGUJIgMAAAF4AwAADAAAAAd5Aw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w/P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bRAwAAGFRhYmxlLkludmVudFRyYW5zLkl0ZW1JZAl7AQAAAS38//8w/P//BtQDAAAfVGFibGUuSW52ZW50VHJhbnMuSW52ZW50VHJhbnNJZAnVAwAAASr8//8w/P//BtcDAAAbVGFibGUuSW52ZW50VHJhbnMuVHJhbnNUeXBlCdgDAAABJ/z//zD8//8G2gMAABxUYWJsZS5JbnZlbnRUcmFucy5UcmFuc1JlZklkCQIBAAABJPz//zD8//8G3QMAAB5UYWJsZS5JbnZlbnRUcmFucy5EYXRlUGh5c2ljYWwJywEAAAEh/P//MPz//wbgAwAAH1RhYmxlLkludmVudFRyYW5zLkRhdGVGaW5hbmNpYWwJ4QMAAAEe/P//MPz//wbjAwAAH1RhYmxlLkludmVudFRyYW5zLlN0YXR1c1JlY2VpcHQJ5AMAAAEb/P//MPz//wbmAwAAHVRhYmxlLkludmVudFRyYW5zLlN0YXR1c0lzc3VlCfMBAAABGPz//zD8//8G6QMAABVUYWJsZS5JbnZlbnRUcmFucy5RdHkJGwIAAAEV/P//MPz//wbsAwAAIlRhYmxlLkludmVudFRyYW5zLkNvc3RBbW91bnRQb3N0ZWQJ7QMAAAd7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Evz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bvAwAAH1RhYmxlLkludmVudFRyYW5zLkRhdGVGaW5hbmNpYWwJ8AMAAAEP/P//Evz//wbyAwAAHVRhYmxlLkludmVudFRyYW5zLlN0YXR1c0lzc3VlCfMDAAABDPz//xL8//8G9QMAABhUYWJsZS5JbnZlbnRUcmFucy5JdGVtSWQJ9gMAAAEJ/P//Evz//wb4AwAAH1RhYmxlLkludmVudFRyYW5zLkludmVudFRyYW5zSWQJ+QMAAAEG/P//Evz//wb7AwAAHFRhYmxlLkludmVudFRyYW5zLlRyYW5zUmVmSWQJ/AMAAAED/P//Evz//wb+AwAAHlRhYmxlLkludmVudFRyYW5zLkRhdGVQaHlzaWNhbAn/AwAAAQD8//8S/P//BgEEAAAfVGFibGUuSW52ZW50VHJhbnMuU3RhdHVzUmVjZWlwdAkCBAAAAf37//8S/P//BgQEAAAbVGFibGUuSW52ZW50VHJhbnMuVHJhbnNUeXBlCQUEAAAEfQM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B5E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fr7//8w/P//BgcEAAAzVGFibGUuSW52ZW50VHJhbnMuSXRlbUlkflRhYmxlLkludmVudFRhYmxlLkl0ZW1OYW1lCaYBAAABlAMAAH0DAAABtgMAAAwAAAAHtwM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9/v//zD8//8GCgQAABxUYWJsZS5JbnZlbnRUcmFucy5UcmFuc1JlZklkCQIBAAAB9Pv//zD8//8GDQQAABhUYWJsZS5JbnZlbnRUcmFucy5JdGVtSWQJewEAAAHx+///MPz//wYQBAAAHlRhYmxlLkludmVudFRyYW5zLkRhdGVQaHlzaWNhbAnLAQAAAe77//8w/P//BhMEAAAdVGFibGUuSW52ZW50VHJhbnMuU3RhdHVzSXNzdWUJ8wEAAAHr+///MPz//wYWBAAAFVRhYmxlLkludmVudFRyYW5zLlF0eQkbAgAAAej7//8w/P//BhkEAAAkVGFibGUuSW52ZW50VHJhbnMuQ29zdEFtb3VudFBoeXNpY2FsCRoEAAAB5fv//zD8//8GHAQAAB9UYWJsZS5JbnZlbnRUcmFucy5EYXRlRmluYW5jaWFsCUwCAAABuAMAAAwAAAAHuQM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eL7//8S/P//Bh8EAAAfVGFibGUuSW52ZW50VHJhbnMuRGF0ZUZpbmFuY2lhbAkgBAAAAd/7//8S/P//BiIEAAAbVGFibGUuSW52ZW50VHJhbnMuVHJhbnNUeXBlCSMEAAAB3Pv//xL8//8GJQQAAB5UYWJsZS5JbnZlbnRUcmFucy5EYXRlUGh5c2ljYWwJJgQAAAe7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TZ+///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gAAAANrZXkFdmFsdWUBBDFHbG9iZVNvZnR3YXJlLkF0bGFzNDAuQXRsYXNDb21tb24uVHlwZS5EYXRhU291cmNlDgAAAAnfAgAACdwCAAABvAMAAH0DAAABwwMAAAwAAAAHxAM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1vv//zD8//8GKwQAABxUYWJsZS5JbnZlbnRUcmFucy5UcmFuc1JlZklkCQIBAAAB0/v//zD8//8GLgQAABhUYWJsZS5JbnZlbnRUcmFucy5JdGVtSWQJewEAAAHQ+///MPz//wYxBAAAHlRhYmxlLkludmVudFRyYW5zLkRhdGVQaHlzaWNhbAnLAQAAAc37//8w/P//BjQEAAAdVGFibGUuSW52ZW50VHJhbnMuU3RhdHVzSXNzdWUJ8wEAAAHK+///MPz//wY3BAAAFVRhYmxlLkludmVudFRyYW5zLlF0eQkbAgAAAcf7//8w/P//BjoEAAAfVGFibGUuSW52ZW50VHJhbnMuRGF0ZUZpbmFuY2lhbAlMAgAAAcT7//8w/P//Bj0EAAAhVGFibGUuSW52ZW50VHJhbnMuVm91Y2hlclBoeXNpY2FsCXECAAAHxgM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cH7//8S/P//BkAEAAAfVGFibGUuSW52ZW50VHJhbnMuRGF0ZUZpbmFuY2lhbAkgBAAAAb77//8S/P//BkMEAAAbVGFibGUuSW52ZW50VHJhbnMuVHJhbnNUeXBlCSMEAAABu/v//xL8//8GRgQAAB5UYWJsZS5JbnZlbnRUcmFucy5EYXRlUGh5c2ljYWwJJgQAAAfI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4+///2fv//wnfAgAACdwCAAAByQMAAH0DAAAB1QMAAAIBAAABtfv//9X/////////AAZMBAAABlN0cmluZwZNBAAABkxvdCBJRAnAAgAAAbH7///T////AgAAAAGw+///Pv3//wEAAAAAAAnDAgAABlIEAAANSW52ZW50VHJhbnNJZAkpAAAACv////8JwwIAAAoJUgQAAAoKCgkpAAAACVcEAAAJKQAAAAHYAwAAAgEAAAGn+///1f////////8ABloEAAAERW51bQZbBAAACVJlZmVyZW5jZQnAAgAAAaP7///T////AgAAAAGi+///Pv3//wEAAAAAAAnDAgAABmAEAAAJVHJhbnNUeXBlCSkAAAAK/////wnDAgAACglgBAAACgoKCSkAAAAJZQQAAAkpAAAAAeEDAAACAQAAAZn7///V/////////wAGaAQAAAREYXRlBmkEAAAORmluYW5jaWFsIGRhdGUJwAIAAAGV+///0////wIAAAABlPv//z79//8BAAAAAAAJwwIAAAZuBAAADURhdGVGaW5hbmNpYWwJKQAAAAr/////CcMCAAAKCW4EAAAKCgoJKQAAAAlzBAAACSkAAAAB5AMAAAIBAAABi/v//9X/////////AAZ2BAAABEVudW0GdwQAAA5SZWNlaXB0IHN0YXR1cwnAAgAAAYf7///T////AgAAAAGG+///Pv3//wEAAAAAAAnDAgAABnwEAAANU3RhdHVzUmVjZWlwdAkpAAAACv////8JwwIAAAoJfAQAAAoKCgkpAAAACYEEAAAJKQAAAAHtAwAAAgEAAAF9+///1f////////8ABoQEAAAEUmVhbAaFBAAAFUZpbmFuY2lhbCBjb3N0IGFtb3VudAnAAgAAAXn7///T////AgAAAAF4+///Pv3//wEAAAAAAAnDAgAABooEAAAQQ29zdEFtb3VudFBvc3RlZAkpAAAACv////8JwwIAAAoJigQAAAoKCgkpAAAACY8EAAAJKQAAAAXwAw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JwwIAAAn6AAAACSkAAAAGlAQAAAIiIv////8JwwIAAAoJ+gAAAAoKCgkpAAAACZgEAAAJKQAAAAHzAwAA8AMAAAnDAgAABpsEAAALU3RhdHVzSXNzdWUJKQAAAAkpAAAA/////wnDAgAACgmbBAAACgoKCSkAAAAJoAQAAAkpAAAAAfYDAADwAwAACcMCAAAGowQAAAZJdGVtSWQJKQAAAAkpAAAA/////wnDAgAACgmjBAAACgoKCSkAAAAJqAQAAAkpAAAAAfkDAADwAwAACcMCAAAGqwQAAA1JbnZlbnRUcmFuc0lkCSkAAAAJKQAAAP////8JwwIAAAoJqwQAAAoKCgkpAAAACbAEAAAJKQAAAAH8AwAA8AMAAAnDAgAABrMEAAAKVHJhbnNSZWZJZAkpAAAACSkAAAD/////CcMCAAAKCbMEAAAKCgoJKQAAAAm4BAAACSkAAAAB/wMAAPADAAAJwwIAAAa7BAAADERhdGVQaHlzaWNhbAkpAAAACSkAAAD/////CcMCAAAKCbsEAAAKCgoJKQAAAAnABAAACSkAAAABAgQAAPADAAAJwwIAAAbDBAAADVN0YXR1c1JlY2VpcHQJKQAAAAkpAAAA/////wnDAgAACgnDBAAACgoKCSkAAAAJyAQAAAkpAAAAAQUEAADwAwAACcMCAAAJ/QAAAAkpAAAACf4AAAD/////CcMCAAAGzwQAAAtJbnZlbnRUcmFucwn9AAAACgoKCSkAAAAJ0gQAAAkpAAAAARoEAAACAQAAASz7///V/////////wEG1QQAAARSZWFsBtYEAAAUUGh5c2ljYWwgY29zdCBhbW91bnQJ1wQAAAEo+///0////wIAAAABJ/v//z79//8BAAAAAAAG2gQAABFUYWJsZS5JbnZlbnRUcmFucwbbBAAAEkNvc3RBbW91bnRQaHlzaWNhbAkpAAAACv////8J2gQAAAoJ2wQAAAoKCgkpAAAACeAEAAAJKQAAAAEgBAAA8AMAAAbiBAAAEVRhYmxlLkludmVudFRyYW5zCfoAAAAJKQAAAAn7AAAA/////wniBAAACgn6AAAACgoKCSkAAAAJ6QQAAAkpAAAAASMEAADwAwAACeIEAAAJ/QAAAAkpAAAACf4AAAD/////CeIEAAAKCf0AAAAKCgoJKQAAAAnyBAAACSkAAAABJgQAAPADAAAJ4gQAAAkAAQAACSkAAAAJAQEAAP////8J4gQAAAoJAAEAAAoKCgkpAAAACfsEAAAJKQAAAAFXBAAAJQAAAAkAAAAJwgAAAAMAAAAJ/gQAAAFlBAAAJQAAAAkAAAAJwgAAAAMAAAAJAAUAAAFzBAAAJQAAAAkAAAAJwgAAAAMAAAAJAgUAAAGBBAAAJQAAAAkAAAAJwgAAAAMAAAAJBAUAAAGPBAAAJQAAAAkAAAAJwgAAAAMAAAAJBgUAAAGYBAAAJQAAABQAAAAJwgAAAAMAAAAJCAUAAAGgBAAAJQAAAAIAAAAJwgAAAAMAAAAJCgUAAAGoBAAAJQAAAAIAAAAJwgAAAAMAAAAJDAUAAAGwBAAAJQAAAAIAAAAJwgAAAAMAAAAJDgUAAAG4BAAAJQAAAAIAAAAJwgAAAAMAAAAJEAUAAAHABAAAJQAAAAIAAAAJwgAAAAMAAAAJEgUAAAHIBAAAJQAAAAIAAAAJwgAAAAMAAAAJFAUAAAHSBAAAJQAAABQAAAAJwgAAAAMAAAAJFgUAAAHXBAAAwAIAAP////8GFwUAAAtJbnZlbnRUcmFucwYYBQAAFkludmVudG9yeSB0cmFuc2FjdGlvbnMJKQAAAAkpAAAACSkAAAAB5vr//878//8AAAAACRsFAAAJHAUAAAHj+v//y/z//yxednx1+h1HghFTItp1K8QJKQAAAAkpAAAACR8FAAAJ2gQAAAoKCgoKAQAAAAHf+v//x/z//wAAAAAB3vr//8b8//8AAAAAAAkjBQAAAeAEAAAlAAAAagAAAAnCAAAAAwAAAAklBQAAAekEAAAlAAAAaAAAAAkmBQAAAwAAAAknBQAAAfIEAAAlAAAAZAAAAAkmBQAAAwAAAAkpBQAAAfsEAAAlAAAAbwAAAAkmBQAAAwAAAAkrBQAAB/4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Pr//+j+//8JfwMAAAYuBQAAUlN1bW1hcnkgbnVtYmVyL0xvdCBJRCBmb3IgdHJhbnNhY3Rpb25zIGF0dGFjaGVkIHRvIHRoZSBzYW1lIGludmVudG9yeSB0cmFuc2FjdGlvbi4B0fr//+j+//8JggMAAAlNBAAAAc76///o/v//CYUDAAAJTAQAAAcA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v6///o/v//CX8DAAAGNwUAADJTcGVjaWZ5IHRoZSBtb2R1bGUgdGhhdCBnZW5lcmF0ZWQgdGhlIHRyYW5zYWN0aW9uLgHI+v//6P7//wmCAwAACVsEAAABxfr//+j+//8JhQMAAAlaBAAABwI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vr//+j+//8JfwMAAAZABQAAHURhdGUgb2YgZmluYW5jaWFsIHRyYW5zYWN0aW9uAb/6///o/v//CYIDAAAJaQQAAAG8+v//6P7//wmFAwAACWgEAAAHB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5+v//6P7//wl/AwAABkkFAAApU3RhdHVzIG9mIHF1YW50aXR5IGluIHJlbGF0aW9uIHRvIHJlY2VpcHQBtvr//+j+//8JggMAAAl3BAAAAbP6///o/v//CYUDAAAJdgQAAAcG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D6///o/v//CX8DAAAGUgUAADVJbnZlbnRvcnkgdmFsdWUgZm9yIHRoZSBmaW5hbmNpYWxseSB1cGRhdGVkIHF1YW50aXR5LgGt+v//6P7//wmCAwAACYUEAAABqvr//+j+//8JhQMAAAmEBAAABwg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/r//+j+//8JhQMAAAZbBQAABERhdGUBpPr//+j+//8JggMAAAZeBQAADkZpbmFuY2lhbCBkYXRlBwo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r//+j+//8JhQMAAAZhBQAABEVudW0Bnvr//+j+//8JggMAAAZkBQAADElzc3VlIHN0YXR1cwc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v6///o/v//CYUDAAAGZwUAAAZTdHJpbmcBmPr//+j+//8JggMAAAZqBQAAC0l0ZW0gbnVtYmVyBw4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fr//+j+//8JhQMAAAZtBQAABlN0cmluZwGS+v//6P7//wmCAwAABnAFAAAGTG90IElEBxA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r//+j+//8JhQMAAAZzBQAABlN0cmluZwGM+v//6P7//wmCAwAABnYFAAAGTnVtYmVyBxI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fr//+j+//8JhQMAAAZ5BQAABERhdGUBhvr//+j+//8JggMAAAZ8BQAADVBoeXNpY2FsIGRhdGUHF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D+v//6P7//wmFAwAABn8FAAAERW51bQGA+v//6P7//wmCAwAABoIFAAAOUmVjZWlwdCBzdGF0dXMHF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9+v//6P7//wmFAwAABoUFAAAERW51bQF6+v//6P7//wmCAwAABogFAAAJUmVmZXJlbmNlARsFAAAzAwAAEAAAAAmJBQAAEQAAAAmKBQAAARwFAAA0AwAAAgAAAAnCAAAAAwAAAAmMBQAABB8F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YkFAAADAAAACY4FAAABIwUAADsDAAAAAAAACY8FAAAAAAAAByU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cPr//+j+//8JggMAAAnWBAAAAW36///o/v//CYUDAAAJ1QQAAAEmBQAADAAAAAcn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r6///o/v//BpcFAAAEVHlwZQkUAwAAAWf6///o/v//BpoFAAAFTGFiZWwJFQMAAAFk+v//6P7//wadBQAACFJlZmVyc1RvBp4FAAAMPUV4Y2x1ZGVEYXRlByk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fr//+j+//8JlwUAAAahBQAABEVudW0BXvr//+j+//8JmgUAAAakBQAACVJlZmVyZW5jZQcr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v6///o/v//CZcFAAAJ6gIAAAFY+v//6P7//wmaBQAACesCAAABVfr//+j+//8GrAUAAAhSZWZlcnNUbwatBQAACz1EYXRlUGVyaW9kAYkFAAAMAAAAB4oF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VL6//8w/P//Bq8FAAAYVGFibGUuSW52ZW50VHJhbnMuSXRlbUlkCXsBAAABT/r//zD8//8GsgUAABxUYWJsZS5JbnZlbnRUcmFucy5UcmFuc1JlZklkCQIBAAABTPr//zD8//8GtQUAAB5UYWJsZS5JbnZlbnRUcmFucy5EYXRlUGh5c2ljYWwJywEAAAFJ+v//MPz//wa4BQAAHVRhYmxlLkludmVudFRyYW5zLlN0YXR1c0lzc3VlCfMBAAABRvr//zD8//8GuwUAABVUYWJsZS5JbnZlbnRUcmFucy5RdHkJGwIAAAFD+v//MPz//wa+BQAAJFRhYmxlLkludmVudFRyYW5zLkNvc3RBbW91bnRQaHlzaWNhbAkaBAAAB4wF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A+v//Evz//wbBBQAAH1RhYmxlLkludmVudFRyYW5zLkRhdGVGaW5hbmNpYWwJ8AMAAAE9+v//Evz//wbEBQAAG1RhYmxlLkludmVudFRyYW5zLlRyYW5zVHlwZQkFBAAAB44F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Tr6///Z+///Cd8CAAAJ3AIAAAGPBQAAfQMAAAs=</Report>
</Atlas>
</file>

<file path=customXml/item9.xml><?xml version="1.0" encoding="utf-8"?>
<Atlas>
  <Query type="ReportList" id="28e86d47-8c8e-4ec0-af5b-07767199a646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LAAAAC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SQ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ov4TgIHOlpFrafP2unOkx0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NBREVAAAABAAAAAY9AAAADUF0bGFzUmVwb3J0XzE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L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D////C////BkE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v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W8////Pkdsb2JlU29mdHdhcmUuQXRsYXM0MC5BdGxhc0NvbW1vbi5UeXBlLkF0bGFzUXVlcnlBdHRyaWJ1dGVOYW1lAQAAAAd2YWx1ZV9fAAgCAAAAAgAAAAZFAAAAJDI4ZTg2ZDQ3LThjOGUtNGVjMC1hZjViLTA3NzY3MTk5YTY0NgG6////vf///wG5////vP///wAAAAAGSAAAAARUcnVlAbf///+9////Abb///+8////CwAAAAZLAAAAJVB1cmNoYXNlIGxpbmVzLCByZWNlaXZlZCBub3QgaW52b2ljZWQBtP///73///8Bs////7z///8bAAAACUgAAAABsf///73///8BsP///7z///8GAAAABlEAAAAFRmFsc2UBrv///73///8Brf///7z///8cAAAACUgAAAABq////73///8Bqv///7z///8dAAAACVEAAAABqP///73///8Bp////7z///8qAAAACUgAAAABpf///73///8BpP///7z///8BAAAABl0AAAADMzY0AaL///+9////AaH///+8////JwAAAAZgAAAACz1EYXRhQXJlYUlkAZ////+9////AZ7///+8////GQAAAAZjAAAAD0NlbGxzVmVydGljYWxseQGc////vf///wGb////vP///wkAAAAKAZr///+9////AZn///+8////KAAAAAZoAAAAAjExAZf///+9////AZb///+8////KwAAAAZr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U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0AAAALSW52ZW50VHJhbnMBAAAAAZL///+U////Bm8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HAAAACXAAAAAHAAAACXE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zAAAAASUAAAAEAAAAAQAAAAlwAAAAAwAAAAl1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YAAAAAAAAAByoAAAAAAQAAAAAAAAAELUdsb2JlU29mdHdhcmUuQXRsYXM0MC5BdGxhc0NvbW1vbi5UeXBlLkNvbHVtbgIAAAABMQAAAA4AAAD/////BncAAAALSW52ZW50VGFibGUGeAAAAAVJdGVtcwkIAAAACQgAAAAJCAAAAAGG////4P///wAAAAAJewAAAAl8AAAAAYP////d////Q3zqrxiFiUGE5Ae7BdQVEwkIAAAACQgAAAAJfwAAAAkwAAAABoEAAAALSW52ZW50VHJhbnMGggAAABFUYWJsZS5JbnZlbnRUcmFucwaDAAAAGFRhYmxlLkludmVudFRyYW5zLkl0ZW1JZAaEAAAABkl0ZW1JZAaFAAAABkl0ZW1JZAEAAAABev///9n///8AAAAAAXn////Y////AAAAAAAJiA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JAAAACYoAAAAJiwAAAAaMAAAAClRyYW5zUmVmSWQGjQAAAAtQcm9kIG51bWJlcgaOAAAABlN0cmluZwkIAAAABpAAAAAkMTA4NjA3NDctZGE4Ni00MTRhLWE0MjAtN2M1MjEyNzFkYTE3BW////8tR2xvYmVTb2Z0d2FyZS5BdGxhczQwLkF0bGFzQ29tbW9uLkFnZ3JlZ2F0aW9uAQAAAAd2YWx1ZV9fAAgCAAAA/////wAAAAAFbv///yxHbG9iZVNvZnR3YXJlLkF0bGFzNDAuQXRsYXNDb21tb24uQ29sdW1uVHlwZQEAAAAHdmFsdWVfXwAIAgAAAAAAAAAFbf///ytHbG9iZVNvZnR3YXJlLkF0bGFzNDAuQXRsYXNDb21tb24uU29ydE9yZGVyAQAAAAd2YWx1ZV9fAAgCAAAAAgAAAAAAAAAABWz///9AR2xvYmVTb2Z0d2FyZS5BdGxhczQwLkF0bGFzQ29tbW9uLlR5cGUuQ29sdW1uK0Nyb3NzVGFiQ29sdW1uVHlwZQEAAAAHdmFsdWVfXwAIAgAAAAAAAAAKAQAAAAAAAAAAAAAAAAAGlQAAACQ5ZGZlODgzYi04YjJjLTQzNTMtOTBlYy1iOGUzNTA5NWZiMTEGlgAAABxUYWJsZS5JbnZlbnRUcmFucy5UcmFuc1JlZklkCgoKCgEzAAAAMgAAAAmXAAAACZgAAAAJmQAAAAaaAAAAN0F0bGFzTWFuYWdlZENvbHVtbl8yODcwYTY4Yi1iZmJjLTQwMmQtYTk3MS0zNTcxZTc1OTY3ZmQGmwAAAA5WZW5kb3IgYWNjb3VudAkIAAAACQgAAAAGnQAAACRmMTQyZDEyMi03MmMyLTQ0NWEtODBiNi1hYjRmZjQ1MGM1YzQBYv///2//////////AQAAAAFh////bv///wIAAAABYP///23///8CAAAAAAAAAAABX////2z///8AAAAACgEAAAAAAAAAAAEAAAAABqIAAAAkMjE4MDIxYWItYWY3ZC00MWJhLWE3MzQtOTE2ZDEyOGU4MmZlCQgAAAAKCgoKATQAAAAyAAAACaQAAAAJpQAAAAmmAAAABqcAAAA3QXRsYXNNYW5hZ2VkQ29sdW1uX2RhYTQ0NzI5LWUzMDAtNDBkZi05YmQ0LTAyMTU1MzY4ZTE3NgaoAAAAC1ZlbmRvciBuYW1lCQgAAAAJCAAAAAaqAAAAJDlmNzlkMTQ5LTUwMTMtNGZhMC05OTc2LTNmNTNmOTk4YWVjZgFV////b/////////8CAAAAAVT///9u////AgAAAAFT////bf///wIAAAAAAAAAAAFS////bP///wAAAAAKAQAAAAAAAAAAAgAAAAAGrwAAACQwMzAzMzM0Ni1hMGM2LTQ5YmYtOGM3ZS1kOTM2ZmQwZmZhZDYJCAAAAAoKCgoBNQAAADIAAAAJsQAAAAmyAAAACbMAAAAGtAAAAAhJdGVtTmFtZQa1AAAACUl0ZW0gbmFtZQa2AAAABlN0cmluZwkIAAAABrgAAAAkMzY1YTVmZTItNWE1ZS00Mzg4LThiYzUtNTgwNTgxYTk5MjAxAUf///9v/////////wMAAAABRv///27///8AAAAAAUX///9t////AgAAAAAAAAAAAUT///9s////AAAAAAoBAAAAAAAAAAADAAAAAAa9AAAAJGUyOTE5ODRmLTgxNTYtNDMxMy1iZWI0LTIxYjk2MTNmMzM2ZAa+AAAAM1RhYmxlLkludmVudFRyYW5zLkl0ZW1JZH5UYWJsZS5JbnZlbnRUYWJsZS5JdGVtTmFtZQoKCgoBNgAAADIAAAAJvwAAAAnAAAAACcEAAAAGwgAAAAZJdGVtSWQGwwAAAAtJdGVtIG51bWJlcgbEAAAABlN0cmluZwkIAAAABsYAAAAkZTJmZWZkZDUtYWNhOC00Mjg0LTg1MjEtMzE1MjY4ODk0Mjc3ATn///9v/////////wQAAAABOP///27///8AAAAAATf///9t////AgAAAAAAAAAAATb///9s////AAAAAAoBAAAAAAAAAAAEAAAAAAbLAAAAJGI2MTliYmYyLTViOTEtNDg5Ni05NjAzLWM0ZGJhMjkzNTczMQbMAAAAGFRhYmxlLkludmVudFRyYW5zLkl0ZW1JZAoKCgoBNwAAADIAAAAJzQAAAAnOAAAACc8AAAAG0AAAAAxEYXRlUGh5c2ljYWwG0QAAAA1QaHlzaWNhbCBkYXRlBtIAAAAERGF0ZQkIAAAABtQAAAAkNTc0ODk2M2ItN2MwNC00MDdlLWE0YzItZDYzODEyMzlmNTgyASv///9v/////////wUAAAABKv///27///8AAAAAASn///9t////AgAAAAAAAAAAASj///9s////AAAAAAoBAAAAAAAAAAAFAAAAAAbZAAAAJGUwNmRjNDBmLTBkNmQtNDNkNi05YzcwLWZmNGMyMjdhODEyOQbaAAAAHlRhYmxlLkludmVudFRyYW5zLkRhdGVQaHlzaWNhbAoKCgoBOAAAADIAAAAJ2wAAAAncAAAACd0AAAAG3gAAAA1TdGF0dXNSZWNlaXB0Bt8AAAAOUmVjZWlwdCBzdGF0dXMG4AAAAARFbnVtCQgAAAAG4gAAACQzMjE5MTM1Ni00MDg2LTQ2ZmQtYWRhYS1mMjQxOGM1ZDZjNjIBHf///2//////////BgAAAAEc////bv///wAAAAABG////23///8AAAAAAAAAAAABGv///2z///8AAAAACgEAAAAAAAAAAAYAAAAABucAAAAkNzY2YWE3OGEtNzhhNi00MTc2LWFjMDEtNzBiNGMzZWQyYWI4BugAAAAfVGFibGUuSW52ZW50VHJhbnMuU3RhdHVzUmVjZWlwdAoKCgoBOQAAADIAAAAJ6QAAAAnqAAAACesAAAAG7AAAAANRdHkG7QAAAAhRdWFudGl0eQbuAAAABFJlYWwJCAAAAAbwAAAAJDYxMGRiNTdiLTZkNzYtNDg3Mi1hN2NiLTY1OThmZjA2ZmJmZQEP////b////wEAAAAHAAAAAQ7///9u////AAAAAAEN////bf///wIAAAAAAAAAAAEM////bP///wAAAAAKAQAAAAAAAAAABwAAAAAG9QAAACRlMThiZGI1Ny0zNTExLTQ4NGItYmQxZi02MzI1ZGRmNjFjMDQG9gAAABVUYWJsZS5JbnZlbnRUcmFucy5RdHkKCgoKAToAAAAyAAAACfcAAAAJ+AAAAAn5AAAABvoAAAANRGF0ZUZpbmFuY2lhbAb7AAAADkZpbmFuY2lhbCBkYXRlBvwAAAAERGF0ZQkIAAAABv4AAAAkODczNzU2OTYtZDI3ZC00OWI1LWIzYTItOGJmOTZkZjc5M2FiAQH///9v/////////wgAAAABAP///27///8AAAAAAf/+//9t////AgAAAAAAAAAAAf7+//9s////AAAAAAoBAAAAAAAAAAAIAAAAAAYDAQAAJGVjNTNlNWUxLWU0MTQtNGRlMC05ZjQxLWRlYmQ2NjE4NGYyNQYEAQAAH1RhYmxlLkludmVudFRyYW5zLkRhdGVGaW5hbmNpYWwKCgoKATsAAAAyAAAACQUBAAAJBgEAAAkHAQAABggBAAAPVm91Y2hlclBoeXNpY2FsBgkBAAAQUGh5c2ljYWwgdm91Y2hlcgYKAQAABlN0cmluZwkIAAAABgwBAAAkMDU5YWY4MTMtNjg0My00ZGE3LWIwNWYtNWY0YWY0NDJjZmFjAfP+//9v/////////wkAAAAB8v7//27///8AAAAAAfH+//9t////AgAAAAAAAAAAAfD+//9s////AAAAAAoBAAAAAAAAAAAJAAAAAAYRAQAAJDRkZjA4MjlmLTc5NzYtNDVhNS1iYTMwLThiMjM1N2QxZmNmMAYSAQAAIVRhYmxlLkludmVudFRyYW5zLlZvdWNoZXJQaHlzaWNhbAoKCgoBPAAAADIAAAAJEwEAAAkUAQAACRUBAAAGFgEAADdBdGxhc01hbmFnZWRDb2x1bW5fMWFhYzZiZmEtZWE1Zi00MjI4LWFkY2ItMDljZDI2YWVjNzFhBhcBAAAOMjEwMDEwIGJhbGFuY2UJCAAAAAkIAAAABhkBAAAkOWJjYTQyYmMtY2YzYS00NjBmLWFmZTctM2VjMGE4ZjkyMzY4Aeb+//9v/////////woAAAAB5f7//27///8CAAAAAeT+//9t////AgAAAAAAAAAAAeP+//9s////AAAAAAoBAAAAAAAAAAAKAAAAAAYeAQAAJDBhMzM1YjNjLWRlOWEtNGZmNi04ODY1LTNjY2JkNTU2NTViYgkIAAAACgoKCgFwAAAAEgAAAAdxA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g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YhAQAAHFRhYmxlLkludmVudFRyYW5zLlRyYW5zUmVmSWQJIgEAAAHd/v//4P7//wYkAQAAGFRhYmxlLkludmVudFRyYW5zLkl0ZW1JZAklAQAAAdr+///g/v//BicBAAAeVGFibGUuSW52ZW50VHJhbnMuRGF0ZVBoeXNpY2FsCSgBAAAB1/7//+D+//8GKgEAAB9UYWJsZS5JbnZlbnRUcmFucy5TdGF0dXNSZWNlaXB0CSsBAAAB1P7//+D+//8GLQEAABVUYWJsZS5JbnZlbnRUcmFucy5RdHkJLgEAAAHR/v//4P7//wYwAQAAH1RhYmxlLkludmVudFRyYW5zLkRhdGVGaW5hbmNpYWwJMQEAAAHO/v//4P7//wYzAQAAIVRhYmxlLkludmVudFRyYW5zLlZvdWNoZXJQaHlzaWNhbAk0AQAAB3MA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L/v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CAAAABjYBAAAbVGFibGUuSW52ZW50VHJhbnMuVHJhbnNUeXBlCTcBAAAByP7//8v+//8GOQEAAB9UYWJsZS5JbnZlbnRUcmFucy5EYXRlRmluYW5jaWFsCToBAAABxf7//8v+//8GPAEAAB5UYWJsZS5JbnZlbnRUcmFucy5EYXRlUGh5c2ljYWwJPQEAAAd1A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C/v//1P///wkwAAAACTEAAAAEdgA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AXsAAAAhAAAAAQAAAAlBAQAAAwAAAAlCAQAABHw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EgAAAAAAAAAEfw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UEBAAAAAAAAAYgAAAApAAAAAAAAAAlFAQAAAAAAAASJ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lGAQAAAQAAAAEAAAAEig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13JAAAACUcBAAAHAAAACUgBAAAEi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129AAAACUEBAAAHAAAACUoBAAABlwAAAIkAAAAJSwEAAAAAAAAAAAAAAZgAAACKAAAAogAAAAlMAQAABwAAAAlNAQAABJk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lOAQAABwAAAAlPAQAAAaQAAACJAAAACVABAAAAAAAAAAAAAAGlAAAAigAAAKoAAAAJRwEAAAcAAAAJUgEAAASm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EAAAAJQQEAAAcAAAAJVAEAAAGxAAAAiQAAAAlVAQAAAQAAAAEAAAABsgAAAIoAAACkAAAACUcBAAAHAAAACVcBAAAEs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hAAAACUEBAAAHAAAACVkBAAABvwAAAIkAAAAJWgEAAAEAAAABAAAAAcAAAACKAAAAwgAAAAlHAQAABwAAAAlcAQAABM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vQAAAAlBAQAABwAAAAleAQAAAc0AAACJAAAACV8BAAABAAAAAQAAAAHOAAAAigAAAMEAAAAJRwEAAAcAAAAJYQEAAATP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b0AAAAJQQEAAAcAAAAJYwEAAAHbAAAAiQAAAAlkAQAAAQAAAAEAAAAB3AAAAIoAAADBAAAACUcBAAAHAAAACWYBAAAE3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129AAAACUEBAAAHAAAACWgBAAAB6QAAAIkAAAAJaQEAAAEAAAABAAAAAeoAAACKAAAAwQAAAAlHAQAABwAAAAlrAQAABO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vQAAAAlBAQAABwAAAAltAQAAAfcAAACJAAAACW4BAAABAAAAAQAAAAH4AAAAigAAAGwAAAAJbwEAAAcAAAAJcAEAAAT5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kAAAAJcQEAAAcAAAAJcgEAAAEFAQAAiQAAAAlzAQAAAQAAAAEAAAABBgEAAIoAAAARAAAACXQBAAAHAAAACXUBAAAEB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OAAAACRIAAAAHAAAACXcBAAABEwEAAIkAAAAJeAEAAAAAAAAAAAAAARQBAACKAAAAEwAAAAl0AQAABwAAAAl6AQAABBU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gAAAAkSAAAABwAAAAl8AQAABSI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YP+//9v/////////wAGfgEAAAZTdHJpbmcGfwEAAAZOdW1iZXIJgAEAAAF//v//bf///wIAAAAFfv7//zlHbG9iZVNvZnR3YXJlLkF0bGFzNDAuQXRsYXNDb21tb24uTnVtYmVyU2VxdWVuY2VDb25kaXRpb24BAAAAB3ZhbHVlX18ACAIAAAABAAAAAAAGgwEAABFUYWJsZS5JbnZlbnRUcmFucwmMAAAACQgAAAAK/////wmDAQAACgmMAAAACgoKCQgAAAAJiQEAAAkIAAAAASUBAAAiAQAAAXX+//9v/////////wAGjAEAAAZTdHJpbmcGjQEAAAtJdGVtIG51bWJlcgmAAQAAAXH+//9t////AgAAAAFw/v//fv7//wEAAAAAAAmDAQAACcIAAAAJCAAAAAr/////CYMBAAAKCcIAAAAKCgoJCAAAAAmXAQAACQgAAAABKAEAACIBAAABZ/7//2//////////AAaaAQAABERhdGUGmwEAAA1QaHlzaWNhbCBkYXRlCYABAAABY/7//23///8CAAAAAWL+//9+/v//AQAAAAAACYMBAAAJ0AAAAAkIAAAACv////8JgwEAAAoJ0AAAAAoKCgkIAAAACaUBAAAJCAAAAAErAQAAIgEAAAFZ/v//b/////////8ABqgBAAAERW51bQapAQAADlJlY2VpcHQgc3RhdHVzCYABAAABVf7//23///8AAAAAAVT+//9+/v//AQAAAAAACYMBAAAJ3gAAAAkIAAAACv////8JgwEAAAoJ3gAAAAoKCgkIAAAACbMBAAAJCAAAAAEuAQAAIgEAAAFL/v//b/////////8ABrYBAAAEUmVhbAa3AQAACFF1YW50aXR5CYABAAABR/7//23///8CAAAAAUb+//9+/v//AQAAAAAACYMBAAAJ7AAAAAkIAAAACv////8JgwEAAAoJ7AAAAAoKCgkIAAAACcEBAAAJCAAAAAExAQAAIgEAAAE9/v//b/////////8ABsQBAAAERGF0ZQbFAQAADkZpbmFuY2lhbCBkYXRlCcYBAAABOf7//23///8CAAAAATj+//9+/v//AQAAAAAABskBAAARVGFibGUuSW52ZW50VHJhbnMJ+gAAAAkIAAAACv////8JyQEAAAoJ+gAAAAoKCgkIAAAACc8BAAAJCAAAAAE0AQAAIgEAAAEv/v//b/////////8ABtIBAAAGU3RyaW5nBtMBAAAQUGh5c2ljYWwgdm91Y2hlcgnUAQAAASv+//9t////AgAAAAEq/v//fv7//wEAAAAAAAbXAQAAEVRhYmxlLkludmVudFRyYW5zCQgBAAAJCAAAAAr/////CdcBAAAKCQgBAAAKCgoJCAAAAAndAQAACQgAAAAFN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Bt8BAAARVGFibGUuSW52ZW50VHJhbnMG4AEAAAlUcmFuc1R5cGUJCAAAAAbiAQAABVB1cmNo/////wnfAQAACgngAQAACgoKCQgAAAAJ5gEAAAkIAAAAAToBAAA3AQAACd8BAAAG6QEAAA1EYXRlRmluYW5jaWFsCQgAAAAG6wEAABwwNi4yOS4yMDE3IC4uIDEyLjMxLjIwOTksICIi/////wnfAQAACgnpAQAACgoKCQgAAAAJ7wEAAAkIAAAAAT0BAAA3AQAACd8BAAAG8gEAAAxEYXRlUGh5c2ljYWwJCAAAAAb0AQAAGDAxLjAxLjIwMDggLi4gMDYuMjguMjAxN/////8J3wEAAAoJ8gEAAAoKCgkIAAAACfgBAAAJCAAAAAFBAQAAEgAAAAdCAQ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G/v//4P7//wb7AQAAM1RhYmxlLkludmVudFRyYW5zLkl0ZW1JZH5UYWJsZS5JbnZlbnRUYWJsZS5JdGVtTmFtZQn8AQAAAUUBAAB2AAAAB0YBAAAAAQAAAAQAAAAEN0dsb2JlU29mdHdhcmUuQXRsYXM0MC5BdGxhc0NvbW1vbi5UeXBlLkZpZWxkT3V0cHV0RmllbGQCAAAACSIBAAANAwRHAQ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dI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v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AgAAAAUB/v//Mkdsb2JlU29mdHdhcmUuQXRsYXM0MC5BdGxhc0NvbW1vbi5Db2x1bW5BdHRyaWJ1dGVzAQAAAAd2YWx1ZV9fAAgCAAAAEAAAAAYAAgAABE5vbmUB//3//wL+//8B/v3//wH+//8JAAAACQgAAAAB/P3//wL+//8B+/3//wH+//8LAAAABgYCAAABMAH5/f//Av7//wH4/f//Af7//wQAAAAGCQIAAAdHZW5lcmFsAfb9//8C/v//AfX9//8B/v//AgAAAAYMAgAAATEB8/3//wL+//8B8v3//wH+//8AAAAABg8CAAAFMTAuODYB8P3//wL+//8B7/3//wH+//8kAAAACY0AAAAHS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t/f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hQCAAAIRm9udEJvbGQGFQIAAAVGYWxzZQHq/f//7f3//wYXAgAACkZvbnRJdGFsaWMJFQIAAAHn/f//7f3//wYaAgAADUZvbnRVbmRlcmxpbmUGGwIAAAUtNDE0MgHk/f//7f3//wYdAgAACEZvbnROYW1lBh4CAAAHQ2FsaWJyaQHh/f//7f3//wYgAgAACUZvbnRDb2xvcgYhAgAAATAB3v3//+39//8GIwIAAAhGb250U2l6ZQYkAgAAAjExAdv9///t/f//BiYCAAAJRm9udFN0eWxlBicCAAAHUmVndWxhcgdLAQAAAAEAAAAAAAAABDdHbG9iZVNvZnR3YXJlLkF0bGFzNDAuQXRsYXNDb21tb24uVHlwZS5GaWVsZE91dHB1dEZpZWxkAgAAAAFMAQAARwEAAAdN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2P3//wL+//8B1/3//wH+//8kAAAACZsAAAAB1f3//wL+//8B1P3//wH+//8LAAAABi0CAAABMQHS/f//Av7//wHR/f//Af7//wQAAAAGMAIAAAdHZW5lcmFsAc/9//8C/v//Ac79//8B/v//AgAAAAYzAgAAATEBzP3//wL+//8By/3//wH+//8AAAAABjYCAAAFMTAuNzEByf3//wL+//8ByP3//wH+//8DAAAABjkCAABdPUF0bGFzVGFibGUoIlBST0QiLERhdGFBcmVhSWQsIlQuUHVyY2hUYWJsZSIsIiVPcmRlckFjY291bnQiLCIiLCIiLCIiLCIiLCIiLCIiLCJQdXJjaElkIiwkQTMpAU4BAAASAAAAB08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v3//+39//8GOwIAAAhGb250Qm9sZAkVAgAAAcP9///t/f//Bj4CAAAKRm9udEl0YWxpYwkVAgAAAcD9///t/f//BkECAAANRm9udFVuZGVybGluZQZCAgAABS00MTQyAb39///t/f//BkQCAAAIRm9udE5hbWUGRQIAAAdDYWxpYnJpAbr9///t/f//BkcCAAAJRm9udENvbG9yBkgCAAABMAG3/f//7f3//wZKAgAACEZvbnRTaXplBksCAAACMTEBtP3//+39//8GTQIAAAlGb250U3R5bGUGTgIAAAdSZWd1bGFyB1ABAAAAAQAAAAAAAAAEN0dsb2JlU29mdHdhcmUuQXRsYXM0MC5BdGxhc0NvbW1vbi5UeXBlLkZpZWxkT3V0cHV0RmllbGQCAAAAB1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x/f//Av7//wGw/f//Af7//yQAAAAJqAAAAAGu/f//Av7//wGt/f//Af7//wsAAAAGVAIAAAEyAav9//8C/v//Aar9//8B/v//BAAAAAZXAgAAB0dlbmVyYWwBqP3//wL+//8Bp/3//wH+//8CAAAABloCAAABMQGl/f//Av7//wGk/f//Af7//wAAAAAGXQIAAAUzMC4yOQGi/f//Av7//wGh/f//Af7//wMAAAAGYAIAAFc9QXRsYXNUYWJsZSgiUFJPRCIsRGF0YUFyZWFJZCwiVC5WZW5kVGFibGUiLCIlTmFtZSIsIiIsIiIsIiIsIiIsIiIsIiIsIkFjY291bnROdW0iLCRCMykHV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/f//7f3//wZiAgAACEZvbnRCb2xkCRUCAAABnP3//+39//8GZQIAAApGb250SXRhbGljCRUCAAABmf3//+39//8GaAIAAA1Gb250VW5kZXJsaW5lBmkCAAAFLTQxNDIBlv3//+39//8GawIAAAhGb250TmFtZQZsAgAAB0NhbGlicmkBk/3//+39//8GbgIAAAlGb250Q29sb3IGbwIAAAEwAZD9///t/f//BnECAAAIRm9udFNpemUGcgIAAAIxMQGN/f//7f3//wZ0AgAACUZvbnRTdHlsZQZ1AgAAB1JlZ3VsYXIHVQEAAAABAAAABAAAAAQ3R2xvYmVTb2Z0d2FyZS5BdGxhczQwLkF0bGFzQ29tbW9uLlR5cGUuRmllbGRPdXRwdXRGaWVsZAIAAAAJ/AEAAA0DB1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J/f//Av7//wGI/f//Af7//wkAAAAJCAAAAAGG/f//Av7//wGF/f//Af7//wsAAAAGfAIAAAEzAYP9//8C/v//AYL9//8B/v//BAAAAAZ/AgAAB0dlbmVyYWwBgP3//wL+//8Bf/3//wH+//8CAAAABoICAAABMQF9/f//Av7//wF8/f//Af7//wAAAAAGhQIAAAU1OC4xNAdZ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r9///t/f//CWICAAAJFQIAAAF3/f//7f3//wllAgAACRUCAAABdP3//+39//8JaAIAAAaOAgAABS00MTQyAXH9///t/f//CWsCAAAGkQIAAAdDYWxpYnJpAW79///t/f//CW4CAAAGlAIAAAEwAWv9///t/f//CXECAAAGlwIAAAIxMQFo/f//7f3//wl0AgAABpoCAAAHUmVndWxhcgdaAQAAAAEAAAAEAAAABDdHbG9iZVNvZnR3YXJlLkF0bGFzNDAuQXRsYXNDb21tb24uVHlwZS5GaWVsZE91dHB1dEZpZWxkAgAAAAklAQAADQMHXAE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T9//8C/v//AWP9//8B/v//BgAAAAaeAgAABVRvdGFsAWH9//8C/v//AWD9//8B/v//EAAAAAkAAgAAAV79//8C/v//AV39//8B/v//CQAAAAkIAAAAAVv9//8C/v//AVr9//8B/v//CwAAAAanAgAAATQBWP3//wL+//8BV/3//wH+//8EAAAABqoCAAAHR2VuZXJhbAFV/f//Av7//wFU/f//Af7//wIAAAAGrQIAAAExAVL9//8C/v//AVH9//8B/v//AAAAAAawAgAABTE2LjU3B14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/3//+39//8JFAIAAAkVAgAAAUz9///t/f//CRcCAAAJFQIAAAFJ/f//7f3//wkaAgAABrkCAAAFLTQxNDIBRv3//+39//8JHQIAAAa8AgAAB0NhbGlicmkBQ/3//+39//8JIAIAAAa/AgAAATABQP3//+39//8JIwIAAAbCAgAAAjExAT39///t/f//CSYCAAAGxQIAAAdSZWd1bGFyB18BAAAAAQAAAAQAAAAEN0dsb2JlU29mdHdhcmUuQXRsYXM0MC5BdGxhc0NvbW1vbi5UeXBlLkZpZWxkT3V0cHV0RmllbGQCAAAACSgBAAANAwdh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Of3//wL+//8BOP3//wH+//8QAAAACQACAAABNv3//wL+//8BNf3//wH+//8JAAAACQgAAAABM/3//wL+//8BMv3//wH+//8LAAAABs8CAAABNQEw/f//Av7//wEv/f//Af7//wQAAAAG0gIAAAhtL2QveXl5eQEt/f//Av7//wEs/f//Af7//wIAAAAG1QIAAAExASr9//8C/v//ASn9//8B/v//AAAAAAbYAgAABTE0LjE0B2M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3//+39//8JFAIAAAkVAgAAAST9///t/f//CRcCAAAJFQIAAAEh/f//7f3//wkaAgAABuECAAAFLTQxNDIBHv3//+39//8JHQIAAAbkAgAAB0NhbGlicmkBG/3//+39//8JIAIAAAbnAgAAATABGP3//+39//8JIwIAAAbqAgAAAjExARX9///t/f//CSYCAAAG7QIAAAdSZWd1bGFyB2QBAAAAAQAAAAQAAAAEN0dsb2JlU29mdHdhcmUuQXRsYXM0MC5BdGxhc0NvbW1vbi5UeXBlLkZpZWxkT3V0cHV0RmllbGQCAAAACSsBAAANAwdm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Ef3//wL+//8BEP3//wH+//8QAAAACQACAAABDv3//wL+//8BDf3//wH+//8JAAAACQgAAAABC/3//wL+//8BCv3//wH+//8LAAAABvcCAAABNgEI/f//Av7//wEH/f//Af7//wQAAAAG+gIAAAdHZW5lcmFsAQX9//8C/v//AQT9//8B/v//AgAAAAb9AgAAATEBAv3//wL+//8BAf3//wH+//8AAAAABgADAAAFMTUuMTQHa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P//7f3//wkUAgAACRUCAAAB/Pz//+39//8JFwIAAAkVAgAAAfn8///t/f//CRoCAAAGCQMAAAUtNDE0MgH2/P//7f3//wkdAgAABgwDAAAHQ2FsaWJyaQHz/P//7f3//wkgAgAABg8DAAABMAHw/P//7f3//wkjAgAABhIDAAACMTEB7fz//+39//8JJgIAAAYVAwAAB1JlZ3VsYXIHaQEAAAABAAAABAAAAAQ3R2xvYmVTb2Z0d2FyZS5BdGxhczQwLkF0bGFzQ29tbW9uLlR5cGUuRmllbGRPdXRwdXRGaWVsZAIAAAAJLgEAAA0DB2s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p/P//Av7//wHo/P//Af7//xAAAAAJAAIAAAHm/P//Av7//wHl/P//Af7//wkAAAAJCAAAAAHj/P//Av7//wHi/P//Af7//wsAAAAGHwMAAAE3AeD8//8C/v//Ad/8//8B/v//BAAAAAYiAwAAMF8gKiAjLCMjMC4wMF8gO18gKiAtIywjIzAuMDBfIDtfICogIi0iPz9fIDtfIEBfIAHd/P//Av7//wHc/P//Af7//wIAAAAGJQMAAAExAdr8//8C/v//Adn8//8B/v//AAAAAAYoAwAABTExLjE0B20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/z//+39//8JFAIAAAkVAgAAAdT8///t/f//CRcCAAAJFQIAAAHR/P//7f3//wkaAgAABjEDAAAFLTQxNDIBzvz//+39//8JHQIAAAY0AwAAB0NhbGlicmkBy/z//+39//8JIAIAAAY3AwAAATAByPz//+39//8JIwIAAAY6AwAAAjExAcX8///t/f//CSYCAAAGPQMAAAdSZWd1bGFyB24BAAAAAQAAAAQAAAAEN0dsb2JlU29mdHdhcmUuQXRsYXM0MC5BdGxhc0NvbW1vbi5UeXBlLkZpZWxkT3V0cHV0RmllbGQCAAAACTEBAAANAwFvAQAARwEAAAdw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wfz//wL+//8BwPz//wH+//8JAAAACQgAAAABvvz//wL+//8Bvfz//wH+//8LAAAABkQDAAABOAG7/P//Av7//wG6/P//Af7//wQAAAAGRwMAAAhtL2QveXl5eQG4/P//Av7//wG3/P//Af7//wIAAAAGSgMAAAExAbX8//8C/v//AbT8//8B/v//AAAAAAZNAwAAAjE1AXEBAAASAAAAB3I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z//+39//8GTwMAAAhGb250Qm9sZAkVAgAAAa/8///t/f//BlIDAAAKRm9udEl0YWxpYwkVAgAAAaz8///t/f//BlUDAAANRm9udFVuZGVybGluZQZWAwAABS00MTQyAan8///t/f//BlgDAAAIRm9udE5hbWUGWQMAAAdDYWxpYnJpAab8///t/f//BlsDAAAJRm9udENvbG9yBlwDAAABMAGj/P//7f3//wZeAwAACEZvbnRTaXplBl8DAAACMTEBoPz//+39//8GYQMAAAlGb250U3R5bGUGYgMAAAdSZWd1bGFyB3MBAAAAAQAAAAQAAAAEN0dsb2JlU29mdHdhcmUuQXRsYXM0MC5BdGxhc0NvbW1vbi5UeXBlLkZpZWxkT3V0cHV0RmllbGQCAAAACTQBAAANAwF0AQAARwEAAAd1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z//wL+//8Bm/z//wH+//8JAAAACQgAAAABmfz//wL+//8BmPz//wH+//8LAAAABmkDAAABOQGW/P//Av7//wGV/P//Af7//wQAAAAGbAMAAAdHZW5lcmFsAZP8//8C/v//AZL8//8B/v//AgAAAAZvAwAAATEBkPz//wL+//8Bj/z//wH+//8AAAAABnIDAAAFMTcuNDMHd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/P//7f3//wZ0AwAACEZvbnRCb2xkCRUCAAABivz//+39//8GdwMAAApGb250SXRhbGljCRUCAAABh/z//+39//8GegMAAA1Gb250VW5kZXJsaW5lBnsDAAAFLTQxNDIBhPz//+39//8GfQMAAAhGb250TmFtZQZ+AwAAB0NhbGlicmkBgfz//+39//8GgAMAAAlGb250Q29sb3IGgQMAAAEwAX78///t/f//BoMDAAAIRm9udFNpemUGhAMAAAIxMQF7/P//7f3//waGAwAACUZvbnRTdHlsZQaHAwAAB1JlZ3VsYXIHeAEAAAABAAAAAAAAAAQ3R2xvYmVTb2Z0d2FyZS5BdGxhczQwLkF0bGFzQ29tbW9uLlR5cGUuRmllbGRPdXRwdXRGaWVsZAIAAAAHe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j8//8C/v//AXf8//8B/v//JAAAAAkXAQAAAXX8//8C/v//AXT8//8B/v//CwAAAAaNAwAAAjEwAXL8//8C/v//AXH8//8B/v//BAAAAAaQAwAAB0dlbmVyYWwBb/z//wL+//8Bbvz//wH+//8CAAAABpMDAAABMQFs/P//Av7//wFr/P//Af7//wAAAAAGlgMAAAIxNgFp/P//Av7//wFo/P//Af7//wMAAAAGmQMAAHY9QXRsYXNCYWxhbmNlKCJQUk9EIixEYXRhQXJlYUlkLCJULkxlZGdlclRyYW5zIiwiU3VtfEFtb3VudE1TVHwwIiwiIiwiIiwiIiwiIiwiIiwiIiwiQWNjb3VudE51bXxWb3VjaGVyIiwiMjEwMDEwIiwkSjMpB3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vz//+39//8JdAMAAAkVAgAAAWP8///t/f//CXcDAAAJFQIAAAFg/P//7f3//wl6AwAABqIDAAAFLTQxNDIBXfz//+39//8JfQMAAAalAwAAB0NhbGlicmkBWvz//+39//8JgAMAAAaoAwAAATABV/z//+39//8JgwMAAAarAwAAAjExAVT8///t/f//CYYDAAAGrgMAAAdSZWd1bGFyAYABAAAOAAAAsQAAAAavAwAAC0ludmVudFRyYW5zBrADAAAWSW52ZW50b3J5IHRyYW5zYWN0aW9ucwkIAAAACQgAAAAJCAAAAAFO/P//4P///wAAAAAJswMAAAm0AwAAAUv8///d////P551AJCmm0urvKJDkuzyRQkIAAAACQgAAAAJtwMAAAmDAQAACgoKCgoBAAAAAUf8///Z////AAAAAAFG/P//2P///wAAAAAACbsDAAAEi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UEBAAADAAAACb0DAAAEl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UEBAAADAAAACb8DAAAEp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UEBAAADAAAACcEDAAAEs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UEBAAADAAAACcMDAAAEw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UEBAAADAAAACcUDAAABxgEAAA4AAAD/////BsYDAAALSW52ZW50VHJhbnMGxwMAABZJbnZlbnRvcnkgdHJhbnNhY3Rpb25zCQgAAAAJCAAAAAkIAAAAATf8///g////AAAAAAnKAwAACcsDAAABNPz//93///8ci1w7ABWwRaA859KFx05tCQgAAAAJCAAAAAnOAwAACckBAAAKCgoKCgEAAAABMPz//9n///8AAAAAAS/8///Y////AAAAAAAJ0gMAAATP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QAAAAJcQEAAAMAAAAJ1AMAAAHUAQAADgAAAP////8G1QMAAAtJbnZlbnRUcmFucwbWAwAAFkludmVudG9yeSB0cmFuc2FjdGlvbnMJCAAAAAkIAAAACQgAAAABKPz//+D///8AAAAACdkDAAAJ2gMAAAEl/P//3f////tvWAxQmAJKkX7suPbPMZ0JCAAAAAkIAAAACd0DAAAJ1wEAAAoKCgoKAQAAAAEh/P//2f///wAAAAABIPz//9j///8AAAAAAAnhAwAABN0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gAAAAkSAAAAAwAAAAnjAwAABOY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gAAAAnkAwAAAwAAAAnlAwAABO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AAAAAnkAwAAAwAAAAnnAwAABP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gAAAAnkAwAAAwAAAAnpAwAAAfwBAAAiAQAAARb8//9v/////////wAG6wMAAAZTdHJpbmcG7AMAAAlJdGVtIG5hbWUJMQAAAAES/P//bf///wIAAAABEfz//37+//8BAAAAAAAJMAAAAAm0AAAACQgAAAAK/////wkwAAAACgm0AAAABvUDAAAGSXRlbUlkBvYDAAALSW52ZW50VHJhbnMKCQgAAAAJ+AMAAAkIAAAAAbMDAAAhAAAACgAAAAn6AwAAEQAAAAn7AwAAAbQDAAAiAAAACAAAAAlBAQAAEQAAAAn9AwAABLcD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6AwAAAAAAAAG7AwAAKQAAAAAAAAAJ/wMAAAAAAAAHv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/P//7f3//wYBBAAACEhlbHBUZXh0BgIEAAA1T3JkZXIgbnVtYmVyLCBwcm9qZWN0IG51bWJlciwgcHJvZHVjdGlvbiBudW1iZXIsIGV0Yy4B/fv//+39//8GBAQAAAVMYWJlbAl/AQAAAfr7///t/f//BgcEAAAEVHlwZQl+AQAAB78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/v//+39//8JAQQAAAYLBAAADklkZW50aWZ5IGl0ZW0uAfT7///t/f//CQQEAAAJjQEAAAHx+///7f3//wkHBAAACYwBAAAHw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u+///7f3//wkBBAAABhQEAAAcRGF0ZSBvZiBwaHlzaWNhbCB0cmFuc2FjdGlvbgHr+///7f3//wkEBAAACZsBAAAB6Pv//+39//8JBwQAAAmaAQAAB8M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v//+39//8JAQQAAAYdBAAAKVN0YXR1cyBvZiBxdWFudGl0eSBpbiByZWxhdGlvbiB0byByZWNlaXB0AeL7///t/f//CQQEAAAJqQEAAAHf+///7f3//wkHBAAACagBAAAHx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c+///7f3//wkBBAAABiYEAAAkUXVhbnRpdHkgYXR0YWNoZWQgdG8gdGhlIHRyYW5zYWN0aW9uAdn7///t/f//CQQEAAAJtwEAAAHW+///7f3//wkHBAAACbYBAAABygMAACEAAAAHAAAACS0EAAAHAAAACS4EAAABywMAACIAAAADAAAACS8EAAADAAAACTAEAAABzgMAAAQAAAABAAAACS0EAAADAAAACTIEAAAB0gMAACkAAAAAAAAACTMEAAAAAAAAB9Q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Pv//+39//8GNQQAAAVMYWJlbAnFAQAAAcn7///t/f//BjgEAAAEVHlwZQnEAQAAAdkDAAAhAAAACQAAAAk6BAAAEQAAAAk7BAAAAdoDAAAiAAAAAwAAAAlxAQAAAwAAAAk9BAAAAd0DAAAEAAAAAQAAAAk6BAAAAwAAAAk/BAAAAeEDAAApAAAAAAAAAAlABAAAAAAAAAfj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/7///t/f//BkIEAAAFTGFiZWwJ0wEAAAG8+///7f3//wZFBAAABFR5cGUJ0gEAAAHkAwAAEgAAAAfl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n7///t/f//BkgEAAAEVHlwZQZJBAAABEVudW0Btvv//+39//8GSwQAAAVMYWJlbAZMBAAACVJlZmVyZW5jZQfn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P7///t/f//CUgEAAAJxAEAAAGw+///7f3//wlLBAAACcUBAAABrfv//+39//8GVAQAAAhSZWZlcnNUbwZVBAAADD1FeGNsdWRlRGF0ZQfp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7///t/f//CUgEAAAJmgEAAAGn+///7f3//wlLBAAACZsBAAABpPv//+39//8GXQQAAAhSZWZlcnNUbwZeBAAACz1EYXRlUGVyaW9kBPg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AAAAAlBAQAAAwAAAAlgBAAAAfoDAAASAAAAB/s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/7///g/v//BmIEAAAYVGFibGUuSW52ZW50VHJhbnMuSXRlbUlkCSUBAAABnPv//+D+//8GZQQAAB9UYWJsZS5JbnZlbnRUcmFucy5JbnZlbnRUcmFuc0lkCWYEAAABmfv//+D+//8GaAQAABtUYWJsZS5JbnZlbnRUcmFucy5UcmFuc1R5cGUJaQQAAAGW+///4P7//wZrBAAAHFRhYmxlLkludmVudFRyYW5zLlRyYW5zUmVmSWQJIgEAAAGT+///4P7//wZuBAAAHlRhYmxlLkludmVudFRyYW5zLkRhdGVQaHlzaWNhbAkoAQAAAZD7///g/v//BnEEAAAfVGFibGUuSW52ZW50VHJhbnMuRGF0ZUZpbmFuY2lhbAlyBAAAAY37///g/v//BnQEAAAfVGFibGUuSW52ZW50VHJhbnMuU3RhdHVzUmVjZWlwdAkrAQAAAYr7///g/v//BncEAAAdVGFibGUuSW52ZW50VHJhbnMuU3RhdHVzSXNzdWUJeAQAAAGH+///4P7//wZ6BAAAFVRhYmxlLkludmVudFRyYW5zLlF0eQkuAQAAAYT7///g/v//Bn0EAAAiVGFibGUuSW52ZW50VHJhbnMuQ29zdEFtb3VudFBvc3RlZAl+BAAAB/0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B+///y/7//waABAAAH1RhYmxlLkludmVudFRyYW5zLkRhdGVGaW5hbmNpYWwJgQQAAAF++///y/7//waDBAAAHVRhYmxlLkludmVudFRyYW5zLlN0YXR1c0lzc3VlCYQEAAABe/v//8v+//8GhgQAABhUYWJsZS5JbnZlbnRUcmFucy5JdGVtSWQJhwQAAAF4+///y/7//waJBAAAH1RhYmxlLkludmVudFRyYW5zLkludmVudFRyYW5zSWQJigQAAAF1+///y/7//waMBAAAHFRhYmxlLkludmVudFRyYW5zLlRyYW5zUmVmSWQJjQQAAAFy+///y/7//waPBAAAHlRhYmxlLkludmVudFRyYW5zLkRhdGVQaHlzaWNhbAmQBAAAAW/7///L/v//BpIEAAAfVGFibGUuSW52ZW50VHJhbnMuU3RhdHVzUmVjZWlwdAmTBAAAAWz7///L/v//BpUEAAAbVGFibGUuSW52ZW50VHJhbnMuVHJhbnNUeXBlCZYEAAAB/wMAAHYAAAABLQQAABIAAAAHLgQ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afv//+D+//8GmAQAABxUYWJsZS5JbnZlbnRUcmFucy5UcmFuc1JlZklkCSIBAAABZvv//+D+//8GmwQAABhUYWJsZS5JbnZlbnRUcmFucy5JdGVtSWQJJQEAAAFj+///4P7//waeBAAAHlRhYmxlLkludmVudFRyYW5zLkRhdGVQaHlzaWNhbAkoAQAAAWD7///g/v//BqEEAAAfVGFibGUuSW52ZW50VHJhbnMuU3RhdHVzUmVjZWlwdAkrAQAAAV37///g/v//BqQEAAAVVGFibGUuSW52ZW50VHJhbnMuUXR5CS4BAAABWvv//+D+//8GpwQAACRUYWJsZS5JbnZlbnRUcmFucy5Db3N0QW1vdW50UGh5c2ljYWwJqAQAAAFX+///4P7//waqBAAAH1RhYmxlLkludmVudFRyYW5zLkRhdGVGaW5hbmNpYWwJMQEAAAEvBAAAEgAAAAcw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VPv//8v+//8GrQQAABtUYWJsZS5JbnZlbnRUcmFucy5UcmFuc1R5cGUJNwEAAAFR+///y/7//wawBAAAH1RhYmxlLkludmVudFRyYW5zLkRhdGVGaW5hbmNpYWwJOgEAAAFO+///y/7//wazBAAAHlRhYmxlLkludmVudFRyYW5zLkRhdGVQaHlzaWNhbAk9AQAABzI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Uv7///U////CTAAAAAJMQAAAAEzBAAAdgAAAAE6BAAAEgAAAAc7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I+///4P7//wa5BAAAHFRhYmxlLkludmVudFRyYW5zLlRyYW5zUmVmSWQJIgEAAAFF+///4P7//wa8BAAAGFRhYmxlLkludmVudFRyYW5zLkl0ZW1JZAklAQAAAUL7///g/v//Br8EAAAeVGFibGUuSW52ZW50VHJhbnMuRGF0ZVBoeXNpY2FsCSgBAAABP/v//+D+//8GwgQAAB9UYWJsZS5JbnZlbnRUcmFucy5TdGF0dXNSZWNlaXB0CSsBAAABPPv//+D+//8GxQQAABVUYWJsZS5JbnZlbnRUcmFucy5RdHkJLgEAAAE5+///4P7//wbIBAAAH1RhYmxlLkludmVudFRyYW5zLkRhdGVGaW5hbmNpYWwJMQEAAAE2+///4P7//wbLBAAAIVRhYmxlLkludmVudFRyYW5zLlZvdWNoZXJQaHlzaWNhbAk0AQAABz0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Ez+///y/7//wbOBAAAG1RhYmxlLkludmVudFRyYW5zLlRyYW5zVHlwZQk3AQAAATD7///L/v//BtEEAAAfVGFibGUuSW52ZW50VHJhbnMuRGF0ZUZpbmFuY2lhbAk6AQAAAS37///L/v//BtQEAAAeVGFibGUuSW52ZW50VHJhbnMuRGF0ZVBoeXNpY2FsCT0BAAAHPw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Kvv//9T///8JMAAAAAkxAAAAAUAEAAB2AAAAB2A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v//+39//8JBAQAAAnsAwAAAST7///t/f//CQcEAAAJ6wMAAAFmBAAAIgEAAAEh+///b/////////8ABuAEAAAGU3RyaW5nBuEEAAAGTG90IElECYABAAABHfv//23///8CAAAAARz7//9+/v//AQAAAAAACYMBAAAG5gQAAA1JbnZlbnRUcmFuc0lkCQgAAAAK/////wmDAQAACgnmBAAACgoKCQgAAAAJ6wQAAAkIAAAAAWkEAAAiAQAAARP7//9v/////////wAG7gQAAARFbnVtBu8EAAAJUmVmZXJlbmNlCYABAAABD/v//23///8CAAAAAQ77//9+/v//AQAAAAAACYMBAAAG9AQAAAlUcmFuc1R5cGUJCAAAAAr/////CYMBAAAKCfQEAAAKCgoJCAAAAAn5BAAACQgAAAABcgQAACIBAAABBfv//2//////////AAb8BAAABERhdGUG/QQAAA5GaW5hbmNpYWwgZGF0ZQmAAQAAAQH7//9t////AgAAAAEA+///fv7//wEAAAAAAAmDAQAABgIFAAANRGF0ZUZpbmFuY2lhbAkIAAAACv////8JgwEAAAoJAgUAAAoKCgkIAAAACQcFAAAJCAAAAAF4BAAAIgEAAAH3+v//b/////////8ABgoFAAAERW51bQYLBQAADElzc3VlIHN0YXR1cwmAAQAAAfP6//9t////AgAAAAHy+v//fv7//wEAAAAAAAmDAQAABhAFAAALU3RhdHVzSXNzdWUJCAAAAAr/////CYMBAAAKCRAFAAAKCgoJCAAAAAkVBQAACQgAAAABfgQAACIBAAAB6fr//2//////////AAYYBQAABFJlYWwGGQUAABVGaW5hbmNpYWwgY29zdCBhbW91bnQJgAEAAAHl+v//bf///wIAAAAB5Pr//37+//8BAAAAAAAJgwEAAAYeBQAAEENvc3RBbW91bnRQb3N0ZWQJCAAAAAr/////CYMBAAAKCR4FAAAKCgoJCAAAAAkjBQAACQgAAAABgQQAADcBAAAJgwEAAAYmBQAADURhdGVGaW5hbmNpYWwJCAAAAAkIAAAA/////wmDAQAACgkmBQAACgoKCQgAAAAJKwUAAAkIAAAAAYQEAAA3AQAACYMBAAAGLgUAAAtTdGF0dXNJc3N1ZQkIAAAACQgAAAD/////CYMBAAAKCS4FAAAKCgoJCAAAAAkzBQAACQgAAAABhwQAADcBAAAJgwEAAAY2BQAABkl0ZW1JZAkIAAAACQgAAAD/////CYMBAAAKCTYFAAAKCgoJCAAAAAk7BQAACQgAAAABigQAADcBAAAJgwEAAAY+BQAADUludmVudFRyYW5zSWQJCAAAAAkIAAAA/////wmDAQAACgk+BQAACgoKCQgAAAAJQwUAAAkIAAAAAY0EAAA3AQAACYMBAAAGRgUAAApUcmFuc1JlZklkCQgAAAAJCAAAAP////8JgwEAAAoJRgUAAAoKCgkIAAAACUsFAAAJCAAAAAGQBAAANwEAAAmDAQAABk4FAAAMRGF0ZVBoeXNpY2FsCQgAAAAJCAAAAP////8JgwEAAAoJTgUAAAoKCgkIAAAACVMFAAAJCAAAAAGTBAAANwEAAAmDAQAABlYFAAANU3RhdHVzUmVjZWlwdAkIAAAACQgAAAD/////CYMBAAAKCVYFAAAKCgoJCAAAAAlbBQAACQgAAAABlgQAADcBAAAJgwEAAAngAQAACQgAAAAJ4gEAAP////8JgwEAAAZiBQAAC0ludmVudFRyYW5zCeABAAAKCgoJCAAAAAllBQAACQgAAAABqAQAACIBAAABmfr//2//////////AAZoBQAABFJlYWwGaQUAABRQaHlzaWNhbCBjb3N0IGFtb3VudAlqBQAAAZX6//9t////AgAAAAGU+v//fv7//wEAAAAAAAZtBQAAEVRhYmxlLkludmVudFRyYW5zBm4FAAASQ29zdEFtb3VudFBoeXNpY2FsCQgAAAAK/////wltBQAACgluBQAACgoKCQgAAAAJcwUAAAkIAAAABOsE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wAAAAlBAQAAAwAAAAl2BQAABPkE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lBAQAAAwAAAAl4BQAABAc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wAAAAlBAQAAAwAAAAl6BQAABB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GwAAAAlBAQAAAwAAAAl8BQAABC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wAAAAlBAQAAAwAAAAl+BQAABC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ABQAABD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CBQAABD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EBQAABE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GBQAABE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IBQAABF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KBQAABF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MBQAABG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AAAAAlBAQAAAwAAAAmOBQAAAWoFAAAOAAAA/////waPBQAAC0ludmVudFRyYW5zBpAFAAAWSW52ZW50b3J5IHRyYW5zYWN0aW9ucwkIAAAACQgAAAAJCAAAAAFu+v//4P///wAAAAAJkwUAAAmUBQAAAWv6///d////7traxp7Zmkm9QP7l9efFEQkIAAAACQgAAAAJlwUAAAltBQAACgoKCgoBAAAAAWf6///Z////AAAAAAFm+v//2P///wAAAAAACZsFAAAEc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KAAAACUEBAAADAAAACZ0FAAAHd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+v//7f3//wkBBAAABqAFAABSU3VtbWFyeSBudW1iZXIvTG90IElEIGZvciB0cmFuc2FjdGlvbnMgYXR0YWNoZWQgdG8gdGhlIHNhbWUgaW52ZW50b3J5IHRyYW5zYWN0aW9uLgFf+v//7f3//wkEBAAACeEEAAABXPr//+39//8JBwQAAAngBAAAB3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r//+39//8JAQQAAAapBQAAMlNwZWNpZnkgdGhlIG1vZHVsZSB0aGF0IGdlbmVyYXRlZCB0aGUgdHJhbnNhY3Rpb24uAVb6///t/f//CQQEAAAJ7wQAAAFT+v//7f3//wkHBAAACe4EAAAHe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Q+v//7f3//wkBBAAABrIFAAAdRGF0ZSBvZiBmaW5hbmNpYWwgdHJhbnNhY3Rpb24BTfr//+39//8JBAQAAAn9BAAAAUr6///t/f//CQcEAAAJ/AQAAAd8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f6///t/f//CQEEAAAGuwUAAClTdGF0dXMgZm9yIHF1YW50aXR5IGluIHJlbGF0aW9uIHRvIGlzc3VlcwFE+v//7f3//wkEBAAACQsFAAABQfr//+39//8JBwQAAAkKBQAAB34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vr//+39//8JAQQAAAbEBQAANUludmVudG9yeSB2YWx1ZSBmb3IgdGhlIGZpbmFuY2lhbGx5IHVwZGF0ZWQgcXVhbnRpdHkuATv6///t/f//CQQEAAAJGQUAAAE4+v//7f3//wkHBAAACRgFAAAHg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1+v//7f3//wkHBAAABs0FAAAERGF0ZQEy+v//7f3//wkEBAAABtAFAAAORmluYW5jaWFsIGRhdGUHg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v+v//7f3//wkHBAAABtMFAAAERW51bQEs+v//7f3//wkEBAAABtYFAAAMSXNzdWUgc3RhdHVzB4Q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fr//+39//8JBwQAAAbZBQAABlN0cmluZwEm+v//7f3//wkEBAAABtwFAAALSXRlbSBudW1iZXIHh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j+v//7f3//wkHBAAABt8FAAAGU3RyaW5nASD6///t/f//CQQEAAAG4gUAAAZMb3QgSUQHi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d+v//7f3//wkHBAAABuUFAAAGU3RyaW5nARr6///t/f//CQQEAAAG6AUAAAZOdW1iZXIHi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X+v//7f3//wkHBAAABusFAAAERGF0ZQEU+v//7f3//wkEBAAABu4FAAANUGh5c2ljYWwgZGF0ZQe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H6///t/f//CQcEAAAG8QUAAARFbnVtAQ76///t/f//CQQEAAAG9AUAAA5SZWNlaXB0IHN0YXR1cweO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v6///t/f//CQcEAAAG9wUAAARFbnVtAQj6///t/f//CQQEAAAG+gUAAAlSZWZlcmVuY2UBkwUAACEAAAAOAAAACfsFAAARAAAACfwFAAABlAUAACIAAAACAAAACUEBAAADAAAACf4FAAAElwU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fsFAAAAAAAAAZsFAAApAAAAAAAAAAkABgAAAAAAAAed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/5///t/f//CQQEAAAJaQUAAAH8+f//7f3//wkHBAAACWgFAAAB+wUAABIAAAAH/AUAAAABAAAAC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+fn//+D+//8GCAYAABhUYWJsZS5JbnZlbnRUcmFucy5JdGVtSWQJJQEAAAH2+f//4P7//wYLBgAAG1RhYmxlLkludmVudFRyYW5zLlRyYW5zVHlwZQlpBAAAAfP5///g/v//Bg4GAAAcVGFibGUuSW52ZW50VHJhbnMuVHJhbnNSZWZJZAkiAQAAAfD5///g/v//BhEGAAAeVGFibGUuSW52ZW50VHJhbnMuRGF0ZVBoeXNpY2FsCSgBAAAB7fn//+D+//8GFAYAAB9UYWJsZS5JbnZlbnRUcmFucy5TdGF0dXNSZWNlaXB0CSsBAAAB6vn//+D+//8GFwYAAB1UYWJsZS5JbnZlbnRUcmFucy5TdGF0dXNJc3N1ZQl4BAAAAef5///g/v//BhoGAAAVVGFibGUuSW52ZW50VHJhbnMuUXR5CS4BAAAB5Pn//+D+//8GHQYAACRUYWJsZS5JbnZlbnRUcmFucy5Db3N0QW1vdW50UGh5c2ljYWwJqAQAAAf+BQ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4fn//8v+//8GIAYAABtUYWJsZS5JbnZlbnRUcmFucy5UcmFuc1R5cGUJIQYAAAHe+f//y/7//wYjBgAAH1RhYmxlLkludmVudFRyYW5zLkRhdGVGaW5hbmNpYWwJJAYAAAEABgAAdgAAAAEhBgAANwEAAAYlBgAAEVRhYmxlLkludmVudFRyYW5zCeABAAAJCAAAAAniAQAA/////wklBgAACgngAQAACgoKCQgAAAAJLAYAAAkIAAAAASQGAAA3AQAACSUGAAAJ6QEAAAkIAAAABjEGAAACIiL/////CSUGAAAKCekBAAAKCgoJCAAAAAk1BgAACQgAAAAELAY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gAAAACUEBAAADAAAACTgGAAAENQY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gAAAACUEBAAADAAAACToGAAAHOA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+f//7f3//wkHBAAABj0GAAAERW51bQHC+f//7f3//wkEBAAABkAGAAAJUmVmZXJlbmNlBzoG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n//+39//8JBwQAAAZDBgAABERhdGUBvPn//+39//8JBAQAAAZGBgAADkZpbmFuY2lhbCBkYXRlCw==
    <Output>
      <OutputObject name="AtlasReport_1"/>
    </Output>
  </Query>
</Atlas>
</file>

<file path=customXml/itemProps1.xml><?xml version="1.0" encoding="utf-8"?>
<ds:datastoreItem xmlns:ds="http://schemas.openxmlformats.org/officeDocument/2006/customXml" ds:itemID="{80BA8ADA-DAD1-47C0-A190-EE5175DFC57D}">
  <ds:schemaRefs/>
</ds:datastoreItem>
</file>

<file path=customXml/itemProps10.xml><?xml version="1.0" encoding="utf-8"?>
<ds:datastoreItem xmlns:ds="http://schemas.openxmlformats.org/officeDocument/2006/customXml" ds:itemID="{F6B0EE44-9615-4F5F-906B-ABEDCA44453F}">
  <ds:schemaRefs/>
</ds:datastoreItem>
</file>

<file path=customXml/itemProps11.xml><?xml version="1.0" encoding="utf-8"?>
<ds:datastoreItem xmlns:ds="http://schemas.openxmlformats.org/officeDocument/2006/customXml" ds:itemID="{A21F4D70-DFB3-4E5D-9FB0-79C7680E729C}">
  <ds:schemaRefs/>
</ds:datastoreItem>
</file>

<file path=customXml/itemProps12.xml><?xml version="1.0" encoding="utf-8"?>
<ds:datastoreItem xmlns:ds="http://schemas.openxmlformats.org/officeDocument/2006/customXml" ds:itemID="{E35FC459-462E-4213-A417-85F5AAD704B3}">
  <ds:schemaRefs/>
</ds:datastoreItem>
</file>

<file path=customXml/itemProps13.xml><?xml version="1.0" encoding="utf-8"?>
<ds:datastoreItem xmlns:ds="http://schemas.openxmlformats.org/officeDocument/2006/customXml" ds:itemID="{22721B7D-2935-46BB-82DD-A9983ED5CC46}">
  <ds:schemaRefs/>
</ds:datastoreItem>
</file>

<file path=customXml/itemProps14.xml><?xml version="1.0" encoding="utf-8"?>
<ds:datastoreItem xmlns:ds="http://schemas.openxmlformats.org/officeDocument/2006/customXml" ds:itemID="{8607F241-2F64-454F-819A-B8AF37B4D406}">
  <ds:schemaRefs/>
</ds:datastoreItem>
</file>

<file path=customXml/itemProps15.xml><?xml version="1.0" encoding="utf-8"?>
<ds:datastoreItem xmlns:ds="http://schemas.openxmlformats.org/officeDocument/2006/customXml" ds:itemID="{3336E4E0-984E-41B4-9F46-C3EE2E949C63}">
  <ds:schemaRefs/>
</ds:datastoreItem>
</file>

<file path=customXml/itemProps16.xml><?xml version="1.0" encoding="utf-8"?>
<ds:datastoreItem xmlns:ds="http://schemas.openxmlformats.org/officeDocument/2006/customXml" ds:itemID="{20C8530B-41B5-46CD-A7BD-593A7D85C9FA}">
  <ds:schemaRefs/>
</ds:datastoreItem>
</file>

<file path=customXml/itemProps17.xml><?xml version="1.0" encoding="utf-8"?>
<ds:datastoreItem xmlns:ds="http://schemas.openxmlformats.org/officeDocument/2006/customXml" ds:itemID="{D5F14746-BEB8-4B5F-BD9E-FCA864332305}">
  <ds:schemaRefs/>
</ds:datastoreItem>
</file>

<file path=customXml/itemProps18.xml><?xml version="1.0" encoding="utf-8"?>
<ds:datastoreItem xmlns:ds="http://schemas.openxmlformats.org/officeDocument/2006/customXml" ds:itemID="{E853EE00-C753-47AE-A743-FF8F38112808}">
  <ds:schemaRefs/>
</ds:datastoreItem>
</file>

<file path=customXml/itemProps19.xml><?xml version="1.0" encoding="utf-8"?>
<ds:datastoreItem xmlns:ds="http://schemas.openxmlformats.org/officeDocument/2006/customXml" ds:itemID="{880D8918-5B3A-41A9-AACA-C4062A29C25D}">
  <ds:schemaRefs/>
</ds:datastoreItem>
</file>

<file path=customXml/itemProps2.xml><?xml version="1.0" encoding="utf-8"?>
<ds:datastoreItem xmlns:ds="http://schemas.openxmlformats.org/officeDocument/2006/customXml" ds:itemID="{58636712-0EB7-4B0F-89FA-B2461F011D1D}">
  <ds:schemaRefs/>
</ds:datastoreItem>
</file>

<file path=customXml/itemProps20.xml><?xml version="1.0" encoding="utf-8"?>
<ds:datastoreItem xmlns:ds="http://schemas.openxmlformats.org/officeDocument/2006/customXml" ds:itemID="{8D22F5C1-D701-448E-ACD2-1AD5622BB4A2}">
  <ds:schemaRefs/>
</ds:datastoreItem>
</file>

<file path=customXml/itemProps3.xml><?xml version="1.0" encoding="utf-8"?>
<ds:datastoreItem xmlns:ds="http://schemas.openxmlformats.org/officeDocument/2006/customXml" ds:itemID="{1B63843F-50C7-41EA-ABF9-70EEDF660A3F}">
  <ds:schemaRefs/>
</ds:datastoreItem>
</file>

<file path=customXml/itemProps4.xml><?xml version="1.0" encoding="utf-8"?>
<ds:datastoreItem xmlns:ds="http://schemas.openxmlformats.org/officeDocument/2006/customXml" ds:itemID="{9736E0F0-84E5-4D64-82C6-492D94717873}">
  <ds:schemaRefs/>
</ds:datastoreItem>
</file>

<file path=customXml/itemProps5.xml><?xml version="1.0" encoding="utf-8"?>
<ds:datastoreItem xmlns:ds="http://schemas.openxmlformats.org/officeDocument/2006/customXml" ds:itemID="{74462D4F-C72E-4D8E-9D78-1A871285BBE4}">
  <ds:schemaRefs/>
</ds:datastoreItem>
</file>

<file path=customXml/itemProps6.xml><?xml version="1.0" encoding="utf-8"?>
<ds:datastoreItem xmlns:ds="http://schemas.openxmlformats.org/officeDocument/2006/customXml" ds:itemID="{D8FEE3D8-84CE-41E5-B60C-E623012D7F36}">
  <ds:schemaRefs/>
</ds:datastoreItem>
</file>

<file path=customXml/itemProps7.xml><?xml version="1.0" encoding="utf-8"?>
<ds:datastoreItem xmlns:ds="http://schemas.openxmlformats.org/officeDocument/2006/customXml" ds:itemID="{703B74A2-5426-43B8-BD7C-CB7F473264F7}">
  <ds:schemaRefs/>
</ds:datastoreItem>
</file>

<file path=customXml/itemProps8.xml><?xml version="1.0" encoding="utf-8"?>
<ds:datastoreItem xmlns:ds="http://schemas.openxmlformats.org/officeDocument/2006/customXml" ds:itemID="{84022417-0BA2-4F66-895B-2BD1F71F6AA6}">
  <ds:schemaRefs/>
</ds:datastoreItem>
</file>

<file path=customXml/itemProps9.xml><?xml version="1.0" encoding="utf-8"?>
<ds:datastoreItem xmlns:ds="http://schemas.openxmlformats.org/officeDocument/2006/customXml" ds:itemID="{E2B736CD-540F-4020-854F-F3601A2806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Parameter</vt:lpstr>
      <vt:lpstr>Open purchase order</vt:lpstr>
      <vt:lpstr>Purch_Received not invoiced</vt:lpstr>
      <vt:lpstr>Open sales orders</vt:lpstr>
      <vt:lpstr>Sales_Delived not invoiced</vt:lpstr>
      <vt:lpstr>Prod_picked not ended</vt:lpstr>
      <vt:lpstr>Prod_Finished not ended</vt:lpstr>
      <vt:lpstr>Open production order</vt:lpstr>
      <vt:lpstr>Test 1</vt:lpstr>
      <vt:lpstr>Test 2</vt:lpstr>
      <vt:lpstr>Sheet3</vt:lpstr>
      <vt:lpstr>120010 trans</vt:lpstr>
      <vt:lpstr>'Purch_Received not invoiced'!AtlasReport_1</vt:lpstr>
      <vt:lpstr>'120010 trans'!AtlasReport_10</vt:lpstr>
      <vt:lpstr>'Sales_Delived not invoiced'!AtlasReport_2</vt:lpstr>
      <vt:lpstr>'Prod_picked not ended'!AtlasReport_3</vt:lpstr>
      <vt:lpstr>'Open purchase order'!AtlasReport_4</vt:lpstr>
      <vt:lpstr>'Open sales orders'!AtlasReport_5</vt:lpstr>
      <vt:lpstr>'Prod_Finished not ended'!AtlasReport_6</vt:lpstr>
      <vt:lpstr>'Open production order'!AtlasReport_7</vt:lpstr>
      <vt:lpstr>'Test 1'!AtlasReport_8</vt:lpstr>
      <vt:lpstr>'Test 2'!AtlasReport_9</vt:lpstr>
      <vt:lpstr>DataAreaId</vt:lpstr>
      <vt:lpstr>DateFormat</vt:lpstr>
      <vt:lpstr>DatePeriod</vt:lpstr>
      <vt:lpstr>ExcludeDate</vt:lpstr>
      <vt:lpstr>RptDate</vt:lpstr>
    </vt:vector>
  </TitlesOfParts>
  <Company>Simpson Manufacturing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Spenser Wang</dc:creator>
  <cp:lastModifiedBy>Spenser Wang</cp:lastModifiedBy>
  <cp:lastPrinted>2014-12-24T07:49:08Z</cp:lastPrinted>
  <dcterms:created xsi:type="dcterms:W3CDTF">2014-09-01T06:57:27Z</dcterms:created>
  <dcterms:modified xsi:type="dcterms:W3CDTF">2017-06-29T02:36:14Z</dcterms:modified>
</cp:coreProperties>
</file>