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13770" windowHeight="7995" tabRatio="884" firstSheet="4" activeTab="4"/>
  </bookViews>
  <sheets>
    <sheet name="Parameter" sheetId="1" r:id="rId1"/>
    <sheet name="Open purchase order" sheetId="5" r:id="rId2"/>
    <sheet name="Purch_Received not invoiced" sheetId="2" r:id="rId3"/>
    <sheet name="Open sales orders" sheetId="6" r:id="rId4"/>
    <sheet name="Sales_Delived not invoiced" sheetId="3" r:id="rId5"/>
    <sheet name="Prod_picked not ended" sheetId="4" r:id="rId6"/>
    <sheet name="Prod_Finished not ended" sheetId="7" r:id="rId7"/>
    <sheet name="Open production order" sheetId="8" r:id="rId8"/>
    <sheet name="Test 1" sheetId="9" r:id="rId9"/>
    <sheet name="All trans" sheetId="10" r:id="rId10"/>
    <sheet name="Sheet3" sheetId="11" r:id="rId11"/>
    <sheet name="120010 trans" sheetId="12" r:id="rId12"/>
    <sheet name="120010 missing trans" sheetId="13" r:id="rId13"/>
  </sheets>
  <definedNames>
    <definedName name="AtlasReport_1" localSheetId="2">'Purch_Received not invoiced'!$A$1:$K$5</definedName>
    <definedName name="AtlasReport_10" localSheetId="11">'120010 trans'!$A$1:$H$962</definedName>
    <definedName name="AtlasReport_2" localSheetId="4">'Sales_Delived not invoiced'!$A$1:$F$44</definedName>
    <definedName name="AtlasReport_3" localSheetId="5">'Prod_picked not ended'!$A$1:$G$5</definedName>
    <definedName name="AtlasReport_4" localSheetId="1">'Open purchase order'!$A$1:$M$89</definedName>
    <definedName name="AtlasReport_5" localSheetId="3">'Open sales orders'!$A$1:$M$77</definedName>
    <definedName name="AtlasReport_6" localSheetId="6">'Prod_Finished not ended'!$A$1:$F$5</definedName>
    <definedName name="AtlasReport_7" localSheetId="7">'Open production order'!$A$1:$G$5</definedName>
    <definedName name="AtlasReport_8" localSheetId="8">'Test 1'!$A$1:$M$69</definedName>
    <definedName name="AtlasReport_9" localSheetId="9">'All trans'!$A$1:$M$927</definedName>
    <definedName name="DataAreaId">Parameter!$B$1</definedName>
    <definedName name="DateFormat">Parameter!$G$1</definedName>
    <definedName name="DatePeriod">Parameter!$D$2</definedName>
    <definedName name="ExcludeDate">Parameter!$G$2</definedName>
    <definedName name="RptDate">Parameter!$B$2</definedName>
  </definedNames>
  <calcPr calcId="145621"/>
  <pivotCaches>
    <pivotCache cacheId="2" r:id="rId14"/>
  </pivotCaches>
</workbook>
</file>

<file path=xl/calcChain.xml><?xml version="1.0" encoding="utf-8"?>
<calcChain xmlns="http://schemas.openxmlformats.org/spreadsheetml/2006/main">
  <c r="H47" i="3" l="1"/>
  <c r="H45" i="3"/>
  <c r="J53" i="3" l="1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N9" i="3"/>
  <c r="O8" i="3"/>
  <c r="M51" i="3"/>
  <c r="M50" i="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F69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H926" i="10" l="1"/>
  <c r="G961" i="12"/>
  <c r="F961" i="12"/>
  <c r="H961" i="12"/>
  <c r="E43" i="3"/>
  <c r="H68" i="9"/>
  <c r="F4" i="4"/>
  <c r="E4" i="4"/>
  <c r="E4" i="8"/>
  <c r="H4" i="2"/>
  <c r="H76" i="6"/>
  <c r="F4" i="7"/>
  <c r="E4" i="7"/>
  <c r="H88" i="5"/>
  <c r="F43" i="3" l="1"/>
  <c r="G2" i="1"/>
  <c r="D2" i="1"/>
</calcChain>
</file>

<file path=xl/sharedStrings.xml><?xml version="1.0" encoding="utf-8"?>
<sst xmlns="http://schemas.openxmlformats.org/spreadsheetml/2006/main" count="17777" uniqueCount="2701">
  <si>
    <t>Company:</t>
  </si>
  <si>
    <t>Dateperiod:</t>
  </si>
  <si>
    <t>Item number</t>
  </si>
  <si>
    <t>Lot ID</t>
  </si>
  <si>
    <t>Reference</t>
  </si>
  <si>
    <t>Physical date</t>
  </si>
  <si>
    <t>Receipt status</t>
  </si>
  <si>
    <t>Issue status</t>
  </si>
  <si>
    <t>Quantity</t>
  </si>
  <si>
    <t>Total</t>
  </si>
  <si>
    <t>Physical cost amount</t>
  </si>
  <si>
    <t>Vendor name</t>
  </si>
  <si>
    <t>Item name</t>
  </si>
  <si>
    <t>PO number</t>
  </si>
  <si>
    <t>Vendor account</t>
  </si>
  <si>
    <t>TRSPEDI001</t>
  </si>
  <si>
    <t>Transportkosten (Spedition)</t>
  </si>
  <si>
    <t>SO number</t>
  </si>
  <si>
    <t>Customer account</t>
  </si>
  <si>
    <t>Customer name</t>
  </si>
  <si>
    <t>Purchase lines, received not invoiced</t>
  </si>
  <si>
    <t>Sales lines, delivered not invoiced</t>
  </si>
  <si>
    <t>Purchase order</t>
  </si>
  <si>
    <t>Open purchase orders</t>
  </si>
  <si>
    <t>Order date</t>
  </si>
  <si>
    <t>Unit price</t>
  </si>
  <si>
    <t>Net amount</t>
  </si>
  <si>
    <t>Sales order</t>
  </si>
  <si>
    <t>Open sales lines</t>
  </si>
  <si>
    <t>Delivery date</t>
  </si>
  <si>
    <t>Materials consumed not invoiced</t>
  </si>
  <si>
    <t>Prod number</t>
  </si>
  <si>
    <t>Finished goods received not ended</t>
  </si>
  <si>
    <t>Open production order details</t>
  </si>
  <si>
    <t>Production order</t>
  </si>
  <si>
    <t>Open order</t>
  </si>
  <si>
    <t>Not invoiced/ended</t>
  </si>
  <si>
    <t>Currency</t>
  </si>
  <si>
    <t>Net amount currency</t>
  </si>
  <si>
    <t>Financial date</t>
  </si>
  <si>
    <t>GLG0097120</t>
  </si>
  <si>
    <t>S&amp;P Glasphalt G (120/120kN)</t>
  </si>
  <si>
    <t>LA15008014</t>
  </si>
  <si>
    <t>S&amp;P C-Laminate SM (150/2000) 80/1.4</t>
  </si>
  <si>
    <t>PERSPEZ992</t>
  </si>
  <si>
    <t>Beratungsleistung</t>
  </si>
  <si>
    <t>Physical voucher</t>
  </si>
  <si>
    <t>210010 balance</t>
  </si>
  <si>
    <t>None</t>
  </si>
  <si>
    <t>GLG0195120</t>
  </si>
  <si>
    <t>LAENACS120</t>
  </si>
  <si>
    <t>S&amp;P Aufziehgerät Kleber Lamellen</t>
  </si>
  <si>
    <t>LAFRPTO002</t>
  </si>
  <si>
    <t>S&amp;P Resin Epoxy 55 , Laminierharz (Set à 6 kg)</t>
  </si>
  <si>
    <t>SHRESEPO55</t>
  </si>
  <si>
    <t>LAENACS100</t>
  </si>
  <si>
    <t>S&amp;P C-Laminate SM (150/2000) 120/1.4</t>
  </si>
  <si>
    <t>LA15012014</t>
  </si>
  <si>
    <t>S&amp;P C-Laminate SM (150/2000) 10/2.8</t>
  </si>
  <si>
    <t>LA15001028</t>
  </si>
  <si>
    <t>S&amp;P ARMO-mesh 200/200</t>
  </si>
  <si>
    <t>AM20020019550</t>
  </si>
  <si>
    <t>S&amp;P Asphalt Abrollgerät maschinell</t>
  </si>
  <si>
    <t>ARAPTOOL003</t>
  </si>
  <si>
    <t>S&amp;P Carbophalt G (120/200kN)</t>
  </si>
  <si>
    <t>CAG0097200</t>
  </si>
  <si>
    <t>CAG0195200</t>
  </si>
  <si>
    <t>S&amp;P C-Sheet 240 300 g/m2</t>
  </si>
  <si>
    <t>CS240300300</t>
  </si>
  <si>
    <t>S&amp;P C-Laminate SM (150/2000) 100/1.4</t>
  </si>
  <si>
    <t>LA15010014</t>
  </si>
  <si>
    <t/>
  </si>
  <si>
    <t>AML500195050</t>
  </si>
  <si>
    <t>S&amp;P ARMO-mesh L500</t>
  </si>
  <si>
    <t>ANGF220100AR</t>
  </si>
  <si>
    <t>S&amp;P Glasfaserbewehrung AR</t>
  </si>
  <si>
    <t>ApP0000159</t>
  </si>
  <si>
    <t>Lot 001669</t>
  </si>
  <si>
    <t>ARMOWET025NL</t>
  </si>
  <si>
    <t>S&amp;P ARMO-crete w (NL),bag of 25kg</t>
  </si>
  <si>
    <t>ARMOWET025RB</t>
  </si>
  <si>
    <t>S&amp;P ARMO-crete w (rb) 25kg bag</t>
  </si>
  <si>
    <t>ApP0000217</t>
  </si>
  <si>
    <t>Lot 002186</t>
  </si>
  <si>
    <t>ApP0000219</t>
  </si>
  <si>
    <t>Lot 002188</t>
  </si>
  <si>
    <t>AS120290300</t>
  </si>
  <si>
    <t>S&amp;P A-Sheet 120 290 g/m²</t>
  </si>
  <si>
    <t>ASCOLD25</t>
  </si>
  <si>
    <t>S&amp;P cold asphalt bag of 25kg</t>
  </si>
  <si>
    <t>ASJOSTRHASC400350</t>
  </si>
  <si>
    <t>S&amp;P joint strip H-Ascotekband 40mmx3mm á 50mtr p/ds</t>
  </si>
  <si>
    <t>ASPOGRBXGEO3030</t>
  </si>
  <si>
    <t>S&amp;P polygrid BX 30/30 Biaxial geogrid</t>
  </si>
  <si>
    <t>ApP0000205</t>
  </si>
  <si>
    <t>Lot 002073</t>
  </si>
  <si>
    <t>ApP0000213</t>
  </si>
  <si>
    <t>Lot 002176</t>
  </si>
  <si>
    <t>CAG0097200GV</t>
  </si>
  <si>
    <t>S&amp;P Carbophalt GV (120/200kN)</t>
  </si>
  <si>
    <t>CAG0150200</t>
  </si>
  <si>
    <t>CAG0150200GV</t>
  </si>
  <si>
    <t>Lot 002072</t>
  </si>
  <si>
    <t>CAG0195200GV</t>
  </si>
  <si>
    <t>CAG195200200</t>
  </si>
  <si>
    <t>S&amp;P Carbophalt G (200/200kN)</t>
  </si>
  <si>
    <t>CS240300600</t>
  </si>
  <si>
    <t>CS240400300</t>
  </si>
  <si>
    <t>S&amp;P C-Sheet 240 400 g/m2</t>
  </si>
  <si>
    <t>FX70-JKT-A3MM</t>
  </si>
  <si>
    <t>FX JACKET, THICKNESS 3MM</t>
  </si>
  <si>
    <t>GLG0097120GV</t>
  </si>
  <si>
    <t>S&amp;P Glasphalt GV (120/120kN)</t>
  </si>
  <si>
    <t>GLG0097200GV</t>
  </si>
  <si>
    <t>S&amp;P Glasphalt GV (120/200kN)</t>
  </si>
  <si>
    <t>GLG0150120</t>
  </si>
  <si>
    <t>GLG0150120GV</t>
  </si>
  <si>
    <t>GLG0150200GV</t>
  </si>
  <si>
    <t>Lot 002175</t>
  </si>
  <si>
    <t>GLG0195120GV</t>
  </si>
  <si>
    <t>ApP0000221</t>
  </si>
  <si>
    <t>Lot 002191</t>
  </si>
  <si>
    <t>GLG0195200GV40</t>
  </si>
  <si>
    <t>S&amp;P Glasphalt GV (120/200kN), afm 40x1.95m breed, 40 mtr</t>
  </si>
  <si>
    <t>LA15001525</t>
  </si>
  <si>
    <t>S&amp;P C-Laminate SM (150/2000) 15/2.5</t>
  </si>
  <si>
    <t>LA15008012</t>
  </si>
  <si>
    <t>S&amp;P C-Laminate SM (150/2000) 80/1.2</t>
  </si>
  <si>
    <t>LA15010012</t>
  </si>
  <si>
    <t>S&amp;P C-Laminate SM (150/2000) 100/1.2</t>
  </si>
  <si>
    <t>LA15012012</t>
  </si>
  <si>
    <t>S&amp;P C-Laminate SM (150/2000) 120/1.2</t>
  </si>
  <si>
    <t>LA15015012</t>
  </si>
  <si>
    <t>S&amp;P C-Laminate SM (150/2000) 150/1.2</t>
  </si>
  <si>
    <t>LA15015014</t>
  </si>
  <si>
    <t>S&amp;P C-Laminate SM (150/2000) 150/1.4</t>
  </si>
  <si>
    <t>LA20002014</t>
  </si>
  <si>
    <t>S&amp;P C-Laminate HM (200/2000) 20/1.4</t>
  </si>
  <si>
    <t>LA20012014</t>
  </si>
  <si>
    <t>S&amp;P C-Laminate HM (200/2000) 120/1.4</t>
  </si>
  <si>
    <t>LACAFIBROD</t>
  </si>
  <si>
    <t>S&amp;P carbon fiber rod</t>
  </si>
  <si>
    <t>LACAFIBROD14-2M</t>
  </si>
  <si>
    <t>S&amp;P carbon fiber rod, 14 mm, 2m</t>
  </si>
  <si>
    <t>LACAFIBROD14-6M</t>
  </si>
  <si>
    <t>S&amp;P carbon fiber rod, 14 mm, 6m</t>
  </si>
  <si>
    <t>S&amp;P Endverankerung Typ 120</t>
  </si>
  <si>
    <t>LAGLFIBROD13</t>
  </si>
  <si>
    <t>S&amp;P Glass fiber rod, 13 mm</t>
  </si>
  <si>
    <t>ApP0000224</t>
  </si>
  <si>
    <t>Lot 002277</t>
  </si>
  <si>
    <t>LARESI22005</t>
  </si>
  <si>
    <t>S&amp;P Resin 220 (Gebinde à 5 kg)</t>
  </si>
  <si>
    <t>LARESI22015</t>
  </si>
  <si>
    <t>S&amp;P Resin 220 (Gebinde à 15 kg)</t>
  </si>
  <si>
    <t>ApP0000223</t>
  </si>
  <si>
    <t>Lot 002223</t>
  </si>
  <si>
    <t>Prof svc - other</t>
  </si>
  <si>
    <t>Lot 002224</t>
  </si>
  <si>
    <t>Lot 002225</t>
  </si>
  <si>
    <t>ApP0000206</t>
  </si>
  <si>
    <t>Lot 002074</t>
  </si>
  <si>
    <t>ApP0000225</t>
  </si>
  <si>
    <t>Lot 002278</t>
  </si>
  <si>
    <t>ApP0000214</t>
  </si>
  <si>
    <t>Lot 002177</t>
  </si>
  <si>
    <t>ApP0000216</t>
  </si>
  <si>
    <t>Lot 002181</t>
  </si>
  <si>
    <t>ApP0000220</t>
  </si>
  <si>
    <t>Lot 002189</t>
  </si>
  <si>
    <t>ApP0000218</t>
  </si>
  <si>
    <t>Lot 002187</t>
  </si>
  <si>
    <t>SO0000242</t>
  </si>
  <si>
    <t>ACMOPPRC019</t>
  </si>
  <si>
    <t>S&amp;P RC Power Pack,bag of 19 kg.</t>
  </si>
  <si>
    <t>SO0000248</t>
  </si>
  <si>
    <t>SO0000026</t>
  </si>
  <si>
    <t>SO0000045</t>
  </si>
  <si>
    <t>SO0000109</t>
  </si>
  <si>
    <t>SO0000130</t>
  </si>
  <si>
    <t>SO0000170</t>
  </si>
  <si>
    <t>SO0000167</t>
  </si>
  <si>
    <t>SO0000228</t>
  </si>
  <si>
    <t>SO0000232</t>
  </si>
  <si>
    <t>SO0000252</t>
  </si>
  <si>
    <t>SO0000286</t>
  </si>
  <si>
    <t>SO0000288</t>
  </si>
  <si>
    <t>SO0000305</t>
  </si>
  <si>
    <t>SO0000316</t>
  </si>
  <si>
    <t>SO0000347</t>
  </si>
  <si>
    <t>SO0000094</t>
  </si>
  <si>
    <t>AML500068025</t>
  </si>
  <si>
    <t>NL ARMO-mesh L500, 68 MM</t>
  </si>
  <si>
    <t>SO0000270</t>
  </si>
  <si>
    <t>AMMIETG980</t>
  </si>
  <si>
    <t>S&amp;P ARMO Power Pump System</t>
  </si>
  <si>
    <t>SO0000160</t>
  </si>
  <si>
    <t>SO0000311</t>
  </si>
  <si>
    <t>SO0000333</t>
  </si>
  <si>
    <t>SO0000114</t>
  </si>
  <si>
    <t>SO0000247</t>
  </si>
  <si>
    <t>SO0000330</t>
  </si>
  <si>
    <t>SO0000331</t>
  </si>
  <si>
    <t>Lot 002206</t>
  </si>
  <si>
    <t>SO0000181</t>
  </si>
  <si>
    <t>SO0000203</t>
  </si>
  <si>
    <t>SO0000256</t>
  </si>
  <si>
    <t>SO0000272</t>
  </si>
  <si>
    <t>SO0000315</t>
  </si>
  <si>
    <t>SO0000317</t>
  </si>
  <si>
    <t>SO0000144</t>
  </si>
  <si>
    <t>SO0000003</t>
  </si>
  <si>
    <t>SO0000004</t>
  </si>
  <si>
    <t>SO0000046</t>
  </si>
  <si>
    <t>SO0000072</t>
  </si>
  <si>
    <t>SO0000140</t>
  </si>
  <si>
    <t>SO0000150</t>
  </si>
  <si>
    <t>SO0000153</t>
  </si>
  <si>
    <t>SO0000154</t>
  </si>
  <si>
    <t>SO0000143</t>
  </si>
  <si>
    <t>SO0000284</t>
  </si>
  <si>
    <t>SO0000027</t>
  </si>
  <si>
    <t>ASCOLDPRSTR500</t>
  </si>
  <si>
    <t>S&amp;P Reactive asphalt primer  500ml</t>
  </si>
  <si>
    <t>SO0000036</t>
  </si>
  <si>
    <t>SO0000053</t>
  </si>
  <si>
    <t>SO0000064</t>
  </si>
  <si>
    <t>SO0000083</t>
  </si>
  <si>
    <t>ASCOLDSTR14</t>
  </si>
  <si>
    <t>S&amp;P Reactive asphalt bag (Rephalt) 14kg</t>
  </si>
  <si>
    <t>SO0000055</t>
  </si>
  <si>
    <t>SO0000087</t>
  </si>
  <si>
    <t>SO0000065</t>
  </si>
  <si>
    <t>SO0000278</t>
  </si>
  <si>
    <t>SO0000299</t>
  </si>
  <si>
    <t>ASPDIEN002</t>
  </si>
  <si>
    <t>Lot 002090</t>
  </si>
  <si>
    <t>Asphalt application work</t>
  </si>
  <si>
    <t>SO0000302</t>
  </si>
  <si>
    <t>SO0000293</t>
  </si>
  <si>
    <t>SO0000295</t>
  </si>
  <si>
    <t>SO0000297</t>
  </si>
  <si>
    <t>SO0000298</t>
  </si>
  <si>
    <t>Lot 002084</t>
  </si>
  <si>
    <t>SO0000301</t>
  </si>
  <si>
    <t>Lot 002095</t>
  </si>
  <si>
    <t>SO0000328</t>
  </si>
  <si>
    <t>Lot 002202</t>
  </si>
  <si>
    <t>SO0000329</t>
  </si>
  <si>
    <t>Lot 002204</t>
  </si>
  <si>
    <t>SO0000336</t>
  </si>
  <si>
    <t>Lot 002222</t>
  </si>
  <si>
    <t>SO0000337</t>
  </si>
  <si>
    <t>Lot 002229</t>
  </si>
  <si>
    <t>SO0000341</t>
  </si>
  <si>
    <t>Lot 002238</t>
  </si>
  <si>
    <t>SO0000342</t>
  </si>
  <si>
    <t>Lot 002242</t>
  </si>
  <si>
    <t>SO0000340</t>
  </si>
  <si>
    <t>Lot 002235</t>
  </si>
  <si>
    <t>SO0000344</t>
  </si>
  <si>
    <t>Lot 002246</t>
  </si>
  <si>
    <t>SO0000334</t>
  </si>
  <si>
    <t>SO0000361</t>
  </si>
  <si>
    <t>Lot 002516</t>
  </si>
  <si>
    <t>SO0000362</t>
  </si>
  <si>
    <t>SO0000294</t>
  </si>
  <si>
    <t>SO0000296</t>
  </si>
  <si>
    <t>SO0000324</t>
  </si>
  <si>
    <t>Lot 002193</t>
  </si>
  <si>
    <t>SO0000326</t>
  </si>
  <si>
    <t>Lot 002197</t>
  </si>
  <si>
    <t>SO0000327</t>
  </si>
  <si>
    <t>SO0000001</t>
  </si>
  <si>
    <t>SO0000022</t>
  </si>
  <si>
    <t>SO0000023</t>
  </si>
  <si>
    <t>SO0000024</t>
  </si>
  <si>
    <t>SO0000025</t>
  </si>
  <si>
    <t>SO0000008</t>
  </si>
  <si>
    <t>SO0000071</t>
  </si>
  <si>
    <t>SO0000048</t>
  </si>
  <si>
    <t>SO0000029</t>
  </si>
  <si>
    <t>SO0000105</t>
  </si>
  <si>
    <t>SO0000120</t>
  </si>
  <si>
    <t>SO0000126</t>
  </si>
  <si>
    <t>SO0000054</t>
  </si>
  <si>
    <t>SO0000115</t>
  </si>
  <si>
    <t>SO0000138</t>
  </si>
  <si>
    <t>SO0000149</t>
  </si>
  <si>
    <t>SO0000148</t>
  </si>
  <si>
    <t>SO0000204</t>
  </si>
  <si>
    <t>SO0000205</t>
  </si>
  <si>
    <t>SO0000188</t>
  </si>
  <si>
    <t>SO0000164</t>
  </si>
  <si>
    <t>SO0000189</t>
  </si>
  <si>
    <t>SO0000162</t>
  </si>
  <si>
    <t>SO0000191</t>
  </si>
  <si>
    <t>SO0000227</t>
  </si>
  <si>
    <t>SO0000210</t>
  </si>
  <si>
    <t>SO0000220</t>
  </si>
  <si>
    <t>SO0000158</t>
  </si>
  <si>
    <t>SO0000219</t>
  </si>
  <si>
    <t>SO0000217</t>
  </si>
  <si>
    <t>SO0000216</t>
  </si>
  <si>
    <t>SO0000262</t>
  </si>
  <si>
    <t>SO0000275</t>
  </si>
  <si>
    <t>SO0000281</t>
  </si>
  <si>
    <t>SO0000318</t>
  </si>
  <si>
    <t>SO0000319</t>
  </si>
  <si>
    <t>SO0000178</t>
  </si>
  <si>
    <t>SO0000151</t>
  </si>
  <si>
    <t>SO0000223</t>
  </si>
  <si>
    <t>SO0000283</t>
  </si>
  <si>
    <t>SO0000211</t>
  </si>
  <si>
    <t>SO0000118</t>
  </si>
  <si>
    <t>SO0000128</t>
  </si>
  <si>
    <t>Lot 002280</t>
  </si>
  <si>
    <t>Lot 002236</t>
  </si>
  <si>
    <t>SO0000345</t>
  </si>
  <si>
    <t>Lot 002219</t>
  </si>
  <si>
    <t>Lot 002233</t>
  </si>
  <si>
    <t>Lot 002226</t>
  </si>
  <si>
    <t>Lot 002085</t>
  </si>
  <si>
    <t>SO0000291</t>
  </si>
  <si>
    <t>Lot 002060</t>
  </si>
  <si>
    <t>SO0000292</t>
  </si>
  <si>
    <t>Lot 002063</t>
  </si>
  <si>
    <t>SO0000081</t>
  </si>
  <si>
    <t>SO0000100</t>
  </si>
  <si>
    <t>SO0000193</t>
  </si>
  <si>
    <t>SO0000290</t>
  </si>
  <si>
    <t>SO0000353</t>
  </si>
  <si>
    <t>CAG0097200200</t>
  </si>
  <si>
    <t>Lot 002195</t>
  </si>
  <si>
    <t>Lot 002082</t>
  </si>
  <si>
    <t>SO0000061</t>
  </si>
  <si>
    <t>SO0000077</t>
  </si>
  <si>
    <t>SO0000082</t>
  </si>
  <si>
    <t>SO0000088</t>
  </si>
  <si>
    <t>SO0000091</t>
  </si>
  <si>
    <t>SO0000092</t>
  </si>
  <si>
    <t>SO0000093</t>
  </si>
  <si>
    <t>SO0000121</t>
  </si>
  <si>
    <t>SO0000171</t>
  </si>
  <si>
    <t>SO0000197</t>
  </si>
  <si>
    <t>SO0000185</t>
  </si>
  <si>
    <t>SO0000176</t>
  </si>
  <si>
    <t>SO0000224</t>
  </si>
  <si>
    <t>SO0000354</t>
  </si>
  <si>
    <t>Lot 002061</t>
  </si>
  <si>
    <t>Lot 002088</t>
  </si>
  <si>
    <t>Lot 002227</t>
  </si>
  <si>
    <t>Lot 002220</t>
  </si>
  <si>
    <t>SO0000280</t>
  </si>
  <si>
    <t>SO0000209</t>
  </si>
  <si>
    <t>SO0000274</t>
  </si>
  <si>
    <t>Lot 002062</t>
  </si>
  <si>
    <t>Lot 002064</t>
  </si>
  <si>
    <t>SO0000287</t>
  </si>
  <si>
    <t>Lot 002089</t>
  </si>
  <si>
    <t>Lot 002094</t>
  </si>
  <si>
    <t>Lot 002221</t>
  </si>
  <si>
    <t>Lot 002234</t>
  </si>
  <si>
    <t>Lot 002228</t>
  </si>
  <si>
    <t>Lot 002237</t>
  </si>
  <si>
    <t>SO0000184</t>
  </si>
  <si>
    <t>SO0000233</t>
  </si>
  <si>
    <t>Lot 002083</t>
  </si>
  <si>
    <t>SO0000095</t>
  </si>
  <si>
    <t>SO0000309</t>
  </si>
  <si>
    <t>SO0000343</t>
  </si>
  <si>
    <t>Lot 002196</t>
  </si>
  <si>
    <t>SO0000103</t>
  </si>
  <si>
    <t>CAGRESTMAT</t>
  </si>
  <si>
    <t>Rest material Carbophalt G</t>
  </si>
  <si>
    <t>SO0000066</t>
  </si>
  <si>
    <t>CAGRESTMATGV</t>
  </si>
  <si>
    <t>Rest material Carbophalt GV</t>
  </si>
  <si>
    <t>SO0000010</t>
  </si>
  <si>
    <t>SO0000271</t>
  </si>
  <si>
    <t>SO0000079</t>
  </si>
  <si>
    <t>SO0000134</t>
  </si>
  <si>
    <t>SO0000198</t>
  </si>
  <si>
    <t>SO0000254</t>
  </si>
  <si>
    <t>SO0000253</t>
  </si>
  <si>
    <t>SO0000086</t>
  </si>
  <si>
    <t>SO0000089</t>
  </si>
  <si>
    <t>SO0000360</t>
  </si>
  <si>
    <t>SO0000028</t>
  </si>
  <si>
    <t>SO0000057</t>
  </si>
  <si>
    <t>SO0000102</t>
  </si>
  <si>
    <t>SO0000101</t>
  </si>
  <si>
    <t>SO0000111</t>
  </si>
  <si>
    <t>SO0000135</t>
  </si>
  <si>
    <t>SO0000142</t>
  </si>
  <si>
    <t>SO0000175</t>
  </si>
  <si>
    <t>SO0000172</t>
  </si>
  <si>
    <t>SO0000152</t>
  </si>
  <si>
    <t>SO0000187</t>
  </si>
  <si>
    <t>SO0000166</t>
  </si>
  <si>
    <t>SO0000194</t>
  </si>
  <si>
    <t>SO0000196</t>
  </si>
  <si>
    <t>SO0000177</t>
  </si>
  <si>
    <t>SO0000161</t>
  </si>
  <si>
    <t>SO0000212</t>
  </si>
  <si>
    <t>SO0000206</t>
  </si>
  <si>
    <t>SO0000230</t>
  </si>
  <si>
    <t>SO0000251</t>
  </si>
  <si>
    <t>SO0000255</t>
  </si>
  <si>
    <t>SO0000250</t>
  </si>
  <si>
    <t>SO0000308</t>
  </si>
  <si>
    <t>SO0000314</t>
  </si>
  <si>
    <t>SO0000320</t>
  </si>
  <si>
    <t>SO0000285</t>
  </si>
  <si>
    <t>SO0000325</t>
  </si>
  <si>
    <t>SO0000357</t>
  </si>
  <si>
    <t>SO0000350</t>
  </si>
  <si>
    <t>Lot 002243</t>
  </si>
  <si>
    <t>Lot 002239</t>
  </si>
  <si>
    <t>SO0000106</t>
  </si>
  <si>
    <t>SO0000107</t>
  </si>
  <si>
    <t>SO0000246</t>
  </si>
  <si>
    <t>SO0000244</t>
  </si>
  <si>
    <t>SO0000332</t>
  </si>
  <si>
    <t>SO0000358</t>
  </si>
  <si>
    <t>SO0000019</t>
  </si>
  <si>
    <t>GLG010020BIT</t>
  </si>
  <si>
    <t>S&amp;P Glasphalt bit (120/120 kN)</t>
  </si>
  <si>
    <t>Lot 002203</t>
  </si>
  <si>
    <t>Lot 002201</t>
  </si>
  <si>
    <t>Lot 002515</t>
  </si>
  <si>
    <t>SO0000351</t>
  </si>
  <si>
    <t>SO0000221</t>
  </si>
  <si>
    <t>SO0000131</t>
  </si>
  <si>
    <t>SO0000157</t>
  </si>
  <si>
    <t>SO0000174</t>
  </si>
  <si>
    <t>SO0000186</t>
  </si>
  <si>
    <t>SO0000192</t>
  </si>
  <si>
    <t>SO0000243</t>
  </si>
  <si>
    <t>SO0000240</t>
  </si>
  <si>
    <t>SO0000349</t>
  </si>
  <si>
    <t>Lot 002240</t>
  </si>
  <si>
    <t>Lot 002244</t>
  </si>
  <si>
    <t>SO0000129</t>
  </si>
  <si>
    <t>SO0000156</t>
  </si>
  <si>
    <t>SO0000259</t>
  </si>
  <si>
    <t>SO0000257</t>
  </si>
  <si>
    <t>Lot 002514</t>
  </si>
  <si>
    <t>SO0000015</t>
  </si>
  <si>
    <t>SO0000020</t>
  </si>
  <si>
    <t>SO0000068</t>
  </si>
  <si>
    <t>SO0000076</t>
  </si>
  <si>
    <t>SO0000090</t>
  </si>
  <si>
    <t>SO0000124</t>
  </si>
  <si>
    <t>SO0000199</t>
  </si>
  <si>
    <t>SO0000200</t>
  </si>
  <si>
    <t>SO0000231</t>
  </si>
  <si>
    <t>SO0000235</t>
  </si>
  <si>
    <t>SO0000236</t>
  </si>
  <si>
    <t>SO0000258</t>
  </si>
  <si>
    <t>SO0000269</t>
  </si>
  <si>
    <t>SO0000277</t>
  </si>
  <si>
    <t>SO0000260</t>
  </si>
  <si>
    <t>SO0000310</t>
  </si>
  <si>
    <t>SO0000263</t>
  </si>
  <si>
    <t>Lot 002245</t>
  </si>
  <si>
    <t>Lot 002241</t>
  </si>
  <si>
    <t>SO0000136</t>
  </si>
  <si>
    <t>GLG019560</t>
  </si>
  <si>
    <t>Glasphalt G 60, afm 50x1.95m breed</t>
  </si>
  <si>
    <t>SO0000225</t>
  </si>
  <si>
    <t>SO0000226</t>
  </si>
  <si>
    <t>SO0000122</t>
  </si>
  <si>
    <t>SO0000207</t>
  </si>
  <si>
    <t>SO0000214</t>
  </si>
  <si>
    <t>SO0000113</t>
  </si>
  <si>
    <t>SO0000268</t>
  </si>
  <si>
    <t>LA15005012</t>
  </si>
  <si>
    <t>S&amp;P C-Laminate SM (150/2000) 50/1.2</t>
  </si>
  <si>
    <t>SO0000348</t>
  </si>
  <si>
    <t>SO0000359</t>
  </si>
  <si>
    <t>SO0000047</t>
  </si>
  <si>
    <t>SO0000060</t>
  </si>
  <si>
    <t>SO0000073</t>
  </si>
  <si>
    <t>SO0000074</t>
  </si>
  <si>
    <t>SO0000058</t>
  </si>
  <si>
    <t>SO0000084</t>
  </si>
  <si>
    <t>SO0000132</t>
  </si>
  <si>
    <t>SO0000182</t>
  </si>
  <si>
    <t>SO0000202</t>
  </si>
  <si>
    <t>SO0000241</t>
  </si>
  <si>
    <t>SO0000249</t>
  </si>
  <si>
    <t>SO0000304</t>
  </si>
  <si>
    <t>SO0000279</t>
  </si>
  <si>
    <t>SO0000016</t>
  </si>
  <si>
    <t>SO0000070</t>
  </si>
  <si>
    <t>SO0000078</t>
  </si>
  <si>
    <t>SO0000097</t>
  </si>
  <si>
    <t>SO0000110</t>
  </si>
  <si>
    <t>SO0000116</t>
  </si>
  <si>
    <t>SO0000218</t>
  </si>
  <si>
    <t>SO0000276</t>
  </si>
  <si>
    <t>SO0000007</t>
  </si>
  <si>
    <t>SO0000059</t>
  </si>
  <si>
    <t>SO0000133</t>
  </si>
  <si>
    <t>SO0000021</t>
  </si>
  <si>
    <t>SO0000034</t>
  </si>
  <si>
    <t>SO0000179</t>
  </si>
  <si>
    <t>SO0000032</t>
  </si>
  <si>
    <t>SO0000033</t>
  </si>
  <si>
    <t>SO0000037</t>
  </si>
  <si>
    <t>SO0000038</t>
  </si>
  <si>
    <t>SO0000039</t>
  </si>
  <si>
    <t>SO0000040</t>
  </si>
  <si>
    <t>SO0000041</t>
  </si>
  <si>
    <t>SO0000049</t>
  </si>
  <si>
    <t>SO0000213</t>
  </si>
  <si>
    <t>SO0000306</t>
  </si>
  <si>
    <t>SO0000035</t>
  </si>
  <si>
    <t>SO0000261</t>
  </si>
  <si>
    <t>SO0000169</t>
  </si>
  <si>
    <t>LA20005014</t>
  </si>
  <si>
    <t>S&amp;P C-Laminate HM (200/2000) 50/1.4</t>
  </si>
  <si>
    <t>SO0000180</t>
  </si>
  <si>
    <t>SO0000266</t>
  </si>
  <si>
    <t>Lot 001990</t>
  </si>
  <si>
    <t>SO0000069</t>
  </si>
  <si>
    <t>SO0000104</t>
  </si>
  <si>
    <t>SO0000137</t>
  </si>
  <si>
    <t>SO0000267</t>
  </si>
  <si>
    <t>LACAFIBROD12-6M</t>
  </si>
  <si>
    <t>S&amp;P carbon fiber rod, 12 mm, 6m</t>
  </si>
  <si>
    <t>SO0000062</t>
  </si>
  <si>
    <t>SO0000063</t>
  </si>
  <si>
    <t>SO0000002</t>
  </si>
  <si>
    <t>SO0000014</t>
  </si>
  <si>
    <t>SO0000173</t>
  </si>
  <si>
    <t>SO0000208</t>
  </si>
  <si>
    <t>SO0000339</t>
  </si>
  <si>
    <t>SO0000338</t>
  </si>
  <si>
    <t>SO0000009</t>
  </si>
  <si>
    <t>SO0000031</t>
  </si>
  <si>
    <t>SO0000085</t>
  </si>
  <si>
    <t>SO0000098</t>
  </si>
  <si>
    <t>SO0000112</t>
  </si>
  <si>
    <t>SO0000123</t>
  </si>
  <si>
    <t>SO0000264</t>
  </si>
  <si>
    <t>SO0000265</t>
  </si>
  <si>
    <t>LACAFIBRODREST</t>
  </si>
  <si>
    <t xml:space="preserve">S&amp;P carbon fiber rod, rest material
</t>
  </si>
  <si>
    <t>SO0000013</t>
  </si>
  <si>
    <t>LACLEAN005</t>
  </si>
  <si>
    <t xml:space="preserve">S&amp;P Cleaner 5 lt
</t>
  </si>
  <si>
    <t>SO0000237</t>
  </si>
  <si>
    <t>SO0000352</t>
  </si>
  <si>
    <t>LACLEANTL005</t>
  </si>
  <si>
    <t xml:space="preserve">S&amp;P Cleaner gereedschap, 5ltr can
</t>
  </si>
  <si>
    <t>S&amp;P Endverankerung Typ 100</t>
  </si>
  <si>
    <t>SO0000080</t>
  </si>
  <si>
    <t>SO0000108</t>
  </si>
  <si>
    <t>SO0000096</t>
  </si>
  <si>
    <t>LAGLFIBROD06</t>
  </si>
  <si>
    <t>S&amp;P Glass fiber rod, 6 mm</t>
  </si>
  <si>
    <t>SO0000030</t>
  </si>
  <si>
    <t>SO0000042</t>
  </si>
  <si>
    <t>SO0000043</t>
  </si>
  <si>
    <t>SO0000044</t>
  </si>
  <si>
    <t>SO0000067</t>
  </si>
  <si>
    <t>SO0000075</t>
  </si>
  <si>
    <t>SO0000099</t>
  </si>
  <si>
    <t>SO0000127</t>
  </si>
  <si>
    <t>SO0000146</t>
  </si>
  <si>
    <t>SO0000168</t>
  </si>
  <si>
    <t>SO0000190</t>
  </si>
  <si>
    <t>SO0000201</t>
  </si>
  <si>
    <t>SO0000239</t>
  </si>
  <si>
    <t>SO0000245</t>
  </si>
  <si>
    <t>SO0000303</t>
  </si>
  <si>
    <t>SO0000312</t>
  </si>
  <si>
    <t>SO0000313</t>
  </si>
  <si>
    <t>SO0000282</t>
  </si>
  <si>
    <t>SO0000322</t>
  </si>
  <si>
    <t>SO0000355</t>
  </si>
  <si>
    <t>SO0000125</t>
  </si>
  <si>
    <t>SO0000155</t>
  </si>
  <si>
    <t>SO0000165</t>
  </si>
  <si>
    <t>SO0000183</t>
  </si>
  <si>
    <t>SO0000323</t>
  </si>
  <si>
    <t>SO0000119</t>
  </si>
  <si>
    <t>SO0000159</t>
  </si>
  <si>
    <t>SO0000238</t>
  </si>
  <si>
    <t>SO0000229</t>
  </si>
  <si>
    <t>SO0000145</t>
  </si>
  <si>
    <t>SO0000215</t>
  </si>
  <si>
    <t>SO0000307</t>
  </si>
  <si>
    <t>SHRESEPO55HP6KG</t>
  </si>
  <si>
    <t>S&amp;P Resin 55 HP
(Set à 6kg)</t>
  </si>
  <si>
    <t>SHTEFROL09030</t>
  </si>
  <si>
    <t>S&amp;P Laminierroller 90 x 30mm</t>
  </si>
  <si>
    <t>SO0000117</t>
  </si>
  <si>
    <t>Taxes - WH RSU</t>
  </si>
  <si>
    <t>Taxes - Withheld on RSU
charges to Home Office (US)</t>
  </si>
  <si>
    <t>SO0000234</t>
  </si>
  <si>
    <t>SO0000052</t>
  </si>
  <si>
    <t>SO0000321</t>
  </si>
  <si>
    <t>Sold</t>
  </si>
  <si>
    <t>Deducted</t>
  </si>
  <si>
    <t>120010 balance</t>
  </si>
  <si>
    <t>SOPS00000094</t>
  </si>
  <si>
    <t>2222000013</t>
  </si>
  <si>
    <t>SOPS00000091</t>
  </si>
  <si>
    <t>SOPS00000095</t>
  </si>
  <si>
    <t>2222000012</t>
  </si>
  <si>
    <t>SOPS00000139</t>
  </si>
  <si>
    <t>2222000002</t>
  </si>
  <si>
    <t>SOPS00000373</t>
  </si>
  <si>
    <t>SOPS00000305</t>
  </si>
  <si>
    <t>SOPS00000261</t>
  </si>
  <si>
    <t>SOPS00000211</t>
  </si>
  <si>
    <t>2222000001</t>
  </si>
  <si>
    <t>SOPS00000148</t>
  </si>
  <si>
    <t>SOPS00000304</t>
  </si>
  <si>
    <t>SOPS00000145</t>
  </si>
  <si>
    <t>SOPS00000325</t>
  </si>
  <si>
    <t>SOPS00000371</t>
  </si>
  <si>
    <t>SOPS00000372</t>
  </si>
  <si>
    <t>SOPS00000377</t>
  </si>
  <si>
    <t>SOPS00000278</t>
  </si>
  <si>
    <t>SOPS00000279</t>
  </si>
  <si>
    <t>SOPS00000262</t>
  </si>
  <si>
    <t>2222000009</t>
  </si>
  <si>
    <t>SOPS00000146</t>
  </si>
  <si>
    <t>SOPS00000374</t>
  </si>
  <si>
    <t>SOPS00000149</t>
  </si>
  <si>
    <t>SOPS00000331</t>
  </si>
  <si>
    <t>SOPS00000359</t>
  </si>
  <si>
    <t>SOPS00000104</t>
  </si>
  <si>
    <t>SOPS00000107</t>
  </si>
  <si>
    <t>SOPS00000100</t>
  </si>
  <si>
    <t>SOPS00000089</t>
  </si>
  <si>
    <t>SOPS00000151</t>
  </si>
  <si>
    <t>SOPS00000152</t>
  </si>
  <si>
    <t>SOPS00000338</t>
  </si>
  <si>
    <t>SOPS00000215</t>
  </si>
  <si>
    <t>SOPS00000237</t>
  </si>
  <si>
    <t>SOPS00000238</t>
  </si>
  <si>
    <t>SOPS00000252</t>
  </si>
  <si>
    <t>SOPS00000138</t>
  </si>
  <si>
    <t>SOPS00000059</t>
  </si>
  <si>
    <t>SOPS00000032</t>
  </si>
  <si>
    <t>SOPS00000273</t>
  </si>
  <si>
    <t>SOPS00000236</t>
  </si>
  <si>
    <t>SOPS00000362</t>
  </si>
  <si>
    <t>SOPS00000293</t>
  </si>
  <si>
    <t>SOPS00000154</t>
  </si>
  <si>
    <t>SOPS00000030</t>
  </si>
  <si>
    <t>2222000006</t>
  </si>
  <si>
    <t>SOPS00000034</t>
  </si>
  <si>
    <t>SOPS00000249</t>
  </si>
  <si>
    <t>SOPS00000118</t>
  </si>
  <si>
    <t>SOPS00000341</t>
  </si>
  <si>
    <t>SOPS00000357</t>
  </si>
  <si>
    <t>SOPS00000369</t>
  </si>
  <si>
    <t>SOPS00000071</t>
  </si>
  <si>
    <t>SOPS00000041</t>
  </si>
  <si>
    <t>SOPS00000386</t>
  </si>
  <si>
    <t>SOPS00000178</t>
  </si>
  <si>
    <t>SOPS00000191</t>
  </si>
  <si>
    <t>SOPS00000061</t>
  </si>
  <si>
    <t>111000078</t>
  </si>
  <si>
    <t>SOPS00000031</t>
  </si>
  <si>
    <t>SOPS00000007</t>
  </si>
  <si>
    <t>SOPS00000013</t>
  </si>
  <si>
    <t>SOPS00000060</t>
  </si>
  <si>
    <t>SOPS00000055</t>
  </si>
  <si>
    <t>SOPS00000052</t>
  </si>
  <si>
    <t>SOPS00000023</t>
  </si>
  <si>
    <t>SOPS00000027</t>
  </si>
  <si>
    <t>SOPS00000025</t>
  </si>
  <si>
    <t>SOPS00000038</t>
  </si>
  <si>
    <t>SOPS00000258</t>
  </si>
  <si>
    <t>111000086</t>
  </si>
  <si>
    <t>SOPS00000171</t>
  </si>
  <si>
    <t>SOPS00000233</t>
  </si>
  <si>
    <t>SOPS00000247</t>
  </si>
  <si>
    <t>SOPS00000205</t>
  </si>
  <si>
    <t>SOPS00000132</t>
  </si>
  <si>
    <t>SOPS00000142</t>
  </si>
  <si>
    <t>SOPS00000120</t>
  </si>
  <si>
    <t>SOPS00000119</t>
  </si>
  <si>
    <t>SOPS00000066</t>
  </si>
  <si>
    <t>SOPS00000134</t>
  </si>
  <si>
    <t>SOPS00000221</t>
  </si>
  <si>
    <t>SOPS00000088</t>
  </si>
  <si>
    <t>SOPS00000242</t>
  </si>
  <si>
    <t>SOPS00000266</t>
  </si>
  <si>
    <t>SOPS00000257</t>
  </si>
  <si>
    <t>SOPS00000231</t>
  </si>
  <si>
    <t>SOPS00000230</t>
  </si>
  <si>
    <t>SOPS00000206</t>
  </si>
  <si>
    <t>SOPS00000189</t>
  </si>
  <si>
    <t>SOPS00000190</t>
  </si>
  <si>
    <t>SOPS00000199</t>
  </si>
  <si>
    <t>SOPS00000225</t>
  </si>
  <si>
    <t>SOPS00000195</t>
  </si>
  <si>
    <t>SOPS00000227</t>
  </si>
  <si>
    <t>SOPS00000192</t>
  </si>
  <si>
    <t>SOPS00000193</t>
  </si>
  <si>
    <t>SOPS00000170</t>
  </si>
  <si>
    <t>SOPS00000166</t>
  </si>
  <si>
    <t>SOPS00000239</t>
  </si>
  <si>
    <t>SOPS00000133</t>
  </si>
  <si>
    <t>SOPS00000194</t>
  </si>
  <si>
    <t>SOPS00000155</t>
  </si>
  <si>
    <t>SOPS00000141</t>
  </si>
  <si>
    <t>SOPS00000160</t>
  </si>
  <si>
    <t>SOPS00000161</t>
  </si>
  <si>
    <t>SOPS00000162</t>
  </si>
  <si>
    <t>SOPS00000075</t>
  </si>
  <si>
    <t>SOPS00000112</t>
  </si>
  <si>
    <t>SOPS00000090</t>
  </si>
  <si>
    <t>SOPS00000053</t>
  </si>
  <si>
    <t>SOPS00000045</t>
  </si>
  <si>
    <t>SOPS00000028</t>
  </si>
  <si>
    <t>SOPS00000026</t>
  </si>
  <si>
    <t>111000010</t>
  </si>
  <si>
    <t>SOPS00000011</t>
  </si>
  <si>
    <t>SOPS00000024</t>
  </si>
  <si>
    <t>SOPS00000016</t>
  </si>
  <si>
    <t>SOPS00000344</t>
  </si>
  <si>
    <t>SOPS00000352</t>
  </si>
  <si>
    <t>SOPS00000356</t>
  </si>
  <si>
    <t>SOPS00000368</t>
  </si>
  <si>
    <t>SOPS00000035</t>
  </si>
  <si>
    <t>SOPS00000040</t>
  </si>
  <si>
    <t>SOPS00000047</t>
  </si>
  <si>
    <t>SOPS00000092</t>
  </si>
  <si>
    <t>SOPS00000096</t>
  </si>
  <si>
    <t>SOPS00000208</t>
  </si>
  <si>
    <t>SOPS00000259</t>
  </si>
  <si>
    <t>SOPS00000234</t>
  </si>
  <si>
    <t>SOPS00000127</t>
  </si>
  <si>
    <t>SOPS00000143</t>
  </si>
  <si>
    <t>SOPS00000197</t>
  </si>
  <si>
    <t>SOPS00000176</t>
  </si>
  <si>
    <t>SOPS00000173</t>
  </si>
  <si>
    <t>SOPS00000320</t>
  </si>
  <si>
    <t>SOPS00000319</t>
  </si>
  <si>
    <t>SOPS00000332</t>
  </si>
  <si>
    <t>SOPS00000333</t>
  </si>
  <si>
    <t>SOPS00000380</t>
  </si>
  <si>
    <t>SOPS00000382</t>
  </si>
  <si>
    <t>SOPS00000375</t>
  </si>
  <si>
    <t>SOPS00000336</t>
  </si>
  <si>
    <t>SOPS00000343</t>
  </si>
  <si>
    <t>SOPS00000276</t>
  </si>
  <si>
    <t>SOPS00000270</t>
  </si>
  <si>
    <t>SOPS00000311</t>
  </si>
  <si>
    <t>SOPS00000353</t>
  </si>
  <si>
    <t>SOPS00000172</t>
  </si>
  <si>
    <t>SOPS00000185</t>
  </si>
  <si>
    <t>SOPS00000186</t>
  </si>
  <si>
    <t>SOPS00000163</t>
  </si>
  <si>
    <t>SOPS00000124</t>
  </si>
  <si>
    <t>SOPS00000220</t>
  </si>
  <si>
    <t>SOPS00000109</t>
  </si>
  <si>
    <t>SOPS00000115</t>
  </si>
  <si>
    <t>SOPS00000033</t>
  </si>
  <si>
    <t>111000026</t>
  </si>
  <si>
    <t>111000043</t>
  </si>
  <si>
    <t>SOPS00000004</t>
  </si>
  <si>
    <t>SOPS00000012</t>
  </si>
  <si>
    <t>SOPS00000180</t>
  </si>
  <si>
    <t>SOPS00000224</t>
  </si>
  <si>
    <t>SOPS00000246</t>
  </si>
  <si>
    <t>SOPS00000367</t>
  </si>
  <si>
    <t>SOPS00000364</t>
  </si>
  <si>
    <t>SOPS00000365</t>
  </si>
  <si>
    <t>SOPS00000297</t>
  </si>
  <si>
    <t>SOPS00000285</t>
  </si>
  <si>
    <t>SOPS00000022</t>
  </si>
  <si>
    <t>SOPS00000078</t>
  </si>
  <si>
    <t>SOPS00000097</t>
  </si>
  <si>
    <t>SOPS00000072</t>
  </si>
  <si>
    <t>SOPS00000113</t>
  </si>
  <si>
    <t>SOPS00000123</t>
  </si>
  <si>
    <t>SOPS00000298</t>
  </si>
  <si>
    <t>SOPS00000381</t>
  </si>
  <si>
    <t>SOPS00000014</t>
  </si>
  <si>
    <t>SOPS00000256</t>
  </si>
  <si>
    <t>SOPS00000312</t>
  </si>
  <si>
    <t>SOPS00000296</t>
  </si>
  <si>
    <t>SOPS00000286</t>
  </si>
  <si>
    <t>SOPS00000288</t>
  </si>
  <si>
    <t>SOPS00000314</t>
  </si>
  <si>
    <t>SOPS00000316</t>
  </si>
  <si>
    <t>SOPS00000283</t>
  </si>
  <si>
    <t>SOPS00000269</t>
  </si>
  <si>
    <t>SOPS00000275</t>
  </si>
  <si>
    <t>SOPS00000126</t>
  </si>
  <si>
    <t>SOPS00000117</t>
  </si>
  <si>
    <t>SOPS00000153</t>
  </si>
  <si>
    <t>SOPS00000103</t>
  </si>
  <si>
    <t>SOPS00000136</t>
  </si>
  <si>
    <t>SOPS00000309</t>
  </si>
  <si>
    <t>SOPS00000318</t>
  </si>
  <si>
    <t>SOPS00000214</t>
  </si>
  <si>
    <t>SOPS00000216</t>
  </si>
  <si>
    <t>SOPS00000207</t>
  </si>
  <si>
    <t>SOPS00000201</t>
  </si>
  <si>
    <t>SOPS00000303</t>
  </si>
  <si>
    <t>SOPS00000265</t>
  </si>
  <si>
    <t>SOPS00000328</t>
  </si>
  <si>
    <t>SOPS00000387</t>
  </si>
  <si>
    <t>111000284</t>
  </si>
  <si>
    <t>SOPS00000323</t>
  </si>
  <si>
    <t>SOPS00000299</t>
  </si>
  <si>
    <t>SOPS00000274</t>
  </si>
  <si>
    <t>SOPS00000175</t>
  </si>
  <si>
    <t>SOPS00000198</t>
  </si>
  <si>
    <t>SOPS00000054</t>
  </si>
  <si>
    <t>SOPS00000102</t>
  </si>
  <si>
    <t>SOPS00000058</t>
  </si>
  <si>
    <t>SOPS00000039</t>
  </si>
  <si>
    <t>SOPS00000260</t>
  </si>
  <si>
    <t>SOPS00000313</t>
  </si>
  <si>
    <t>SOPS00000064</t>
  </si>
  <si>
    <t>SOPS00000065</t>
  </si>
  <si>
    <t>SOPS00000008</t>
  </si>
  <si>
    <t>SOPS00000046</t>
  </si>
  <si>
    <t>SOPS00000017</t>
  </si>
  <si>
    <t>SOPS00000167</t>
  </si>
  <si>
    <t>SOPS00000243</t>
  </si>
  <si>
    <t>SOPS00000264</t>
  </si>
  <si>
    <t>SOPS00000229</t>
  </si>
  <si>
    <t>SOPS00000131</t>
  </si>
  <si>
    <t>SOPS00000116</t>
  </si>
  <si>
    <t>SOPS00000300</t>
  </si>
  <si>
    <t>SOPS00000277</t>
  </si>
  <si>
    <t>SOPS00000254</t>
  </si>
  <si>
    <t>SOPS00000244</t>
  </si>
  <si>
    <t>SOPS00000168</t>
  </si>
  <si>
    <t>SOPS00000182</t>
  </si>
  <si>
    <t>SOPS00000125</t>
  </si>
  <si>
    <t>SOPS00000183</t>
  </si>
  <si>
    <t>SOPS00000184</t>
  </si>
  <si>
    <t>SOPS00000196</t>
  </si>
  <si>
    <t>SOPS00000015</t>
  </si>
  <si>
    <t>SOPS00000079</t>
  </si>
  <si>
    <t>SOPS00000073</t>
  </si>
  <si>
    <t>SOPS00000062</t>
  </si>
  <si>
    <t>SOPS00000137</t>
  </si>
  <si>
    <t>SOPS00000292</t>
  </si>
  <si>
    <t>SOPS00000361</t>
  </si>
  <si>
    <t>SOPS00000272</t>
  </si>
  <si>
    <t>SOPS00000179</t>
  </si>
  <si>
    <t>SOPS00000302</t>
  </si>
  <si>
    <t>111000253</t>
  </si>
  <si>
    <t>111000215</t>
  </si>
  <si>
    <t>SOPS00000294</t>
  </si>
  <si>
    <t>SOPS00000002</t>
  </si>
  <si>
    <t>SOPS00000337</t>
  </si>
  <si>
    <t>SOPS00000355</t>
  </si>
  <si>
    <t>SOPS00000350</t>
  </si>
  <si>
    <t>SOPS00000290</t>
  </si>
  <si>
    <t>SOPS00000108</t>
  </si>
  <si>
    <t>SOPS00000156</t>
  </si>
  <si>
    <t>SOPS00000255</t>
  </si>
  <si>
    <t>SOPS00000021</t>
  </si>
  <si>
    <t>SOPS00000110</t>
  </si>
  <si>
    <t>SOPS00000181</t>
  </si>
  <si>
    <t>SOPS00000129</t>
  </si>
  <si>
    <t>SOPS00000235</t>
  </si>
  <si>
    <t>SOPS00000202</t>
  </si>
  <si>
    <t>SOPS00000130</t>
  </si>
  <si>
    <t>SOPS00000165</t>
  </si>
  <si>
    <t>SOPS00000101</t>
  </si>
  <si>
    <t>SOPS00000111</t>
  </si>
  <si>
    <t>SOPS00000106</t>
  </si>
  <si>
    <t>SOPS00000327</t>
  </si>
  <si>
    <t>SOPS00000077</t>
  </si>
  <si>
    <t>SOPS00000084</t>
  </si>
  <si>
    <t>SOPS00000099</t>
  </si>
  <si>
    <t>111000252</t>
  </si>
  <si>
    <t>111000283</t>
  </si>
  <si>
    <t>SOPS00000020</t>
  </si>
  <si>
    <t>SOPS00000044</t>
  </si>
  <si>
    <t>SOPS00000248</t>
  </si>
  <si>
    <t>SOPS00000219</t>
  </si>
  <si>
    <t>SOPS00000245</t>
  </si>
  <si>
    <t>SOPS00000135</t>
  </si>
  <si>
    <t>SOPS00000223</t>
  </si>
  <si>
    <t>SOPS00000200</t>
  </si>
  <si>
    <t>SOPS00000203</t>
  </si>
  <si>
    <t>SOPS00000282</t>
  </si>
  <si>
    <t>SOPS00000289</t>
  </si>
  <si>
    <t>SOPS00000105</t>
  </si>
  <si>
    <t>SOPS00000253</t>
  </si>
  <si>
    <t>SOPS00000051</t>
  </si>
  <si>
    <t>SOPS00000010</t>
  </si>
  <si>
    <t>SOPS00000284</t>
  </si>
  <si>
    <t>SOPS00000358</t>
  </si>
  <si>
    <t>SOPS00000340</t>
  </si>
  <si>
    <t>SOPS00000330</t>
  </si>
  <si>
    <t>SOPS00000210</t>
  </si>
  <si>
    <t>SOPS00000240</t>
  </si>
  <si>
    <t>SOPS00000150</t>
  </si>
  <si>
    <t>SOPS00000326</t>
  </si>
  <si>
    <t>SOPS00000114</t>
  </si>
  <si>
    <t>SOPS00000342</t>
  </si>
  <si>
    <t>SOPS00000056</t>
  </si>
  <si>
    <t>SOPS00000006</t>
  </si>
  <si>
    <t>SOPS00000144</t>
  </si>
  <si>
    <t>SOPS00000081</t>
  </si>
  <si>
    <t>SOPS00000087</t>
  </si>
  <si>
    <t>SOPS00000308</t>
  </si>
  <si>
    <t>SOPS00000241</t>
  </si>
  <si>
    <t>SOPS00000363</t>
  </si>
  <si>
    <t>SOPS00000291</t>
  </si>
  <si>
    <t>SOPS00000222</t>
  </si>
  <si>
    <t>SOPS00000218</t>
  </si>
  <si>
    <t>SOPS00000324</t>
  </si>
  <si>
    <t>SOPS00000378</t>
  </si>
  <si>
    <t>SOPS00000217</t>
  </si>
  <si>
    <t>SOPS00000250</t>
  </si>
  <si>
    <t>SOPS00000345</t>
  </si>
  <si>
    <t>111000292</t>
  </si>
  <si>
    <t>111000293</t>
  </si>
  <si>
    <t>111000294</t>
  </si>
  <si>
    <t>SOPS00000271</t>
  </si>
  <si>
    <t>SOPS00000376</t>
  </si>
  <si>
    <t>SOPS00000339</t>
  </si>
  <si>
    <t>111000250</t>
  </si>
  <si>
    <t>SOPS00000280</t>
  </si>
  <si>
    <t>111000208</t>
  </si>
  <si>
    <t>SOPS00000310</t>
  </si>
  <si>
    <t>SOPS00000009</t>
  </si>
  <si>
    <t>SOPS00000082</t>
  </si>
  <si>
    <t>SOPS00000212</t>
  </si>
  <si>
    <t>SOPS00000251</t>
  </si>
  <si>
    <t>SOPS00000067</t>
  </si>
  <si>
    <t>SOPS00000204</t>
  </si>
  <si>
    <t>111000012</t>
  </si>
  <si>
    <t>SOPS00000188</t>
  </si>
  <si>
    <t>SOPS00000335</t>
  </si>
  <si>
    <t>SOPS00000177</t>
  </si>
  <si>
    <t>SOPS00000226</t>
  </si>
  <si>
    <t>SOPS00000048</t>
  </si>
  <si>
    <t>SOPS00000080</t>
  </si>
  <si>
    <t>SOPS00000085</t>
  </si>
  <si>
    <t>SOPS00000063</t>
  </si>
  <si>
    <t>SOPS00000076</t>
  </si>
  <si>
    <t>SOPS00000068</t>
  </si>
  <si>
    <t>SOPS00000122</t>
  </si>
  <si>
    <t>SOPS00000209</t>
  </si>
  <si>
    <t>SOPS00000098</t>
  </si>
  <si>
    <t>SOPS00000307</t>
  </si>
  <si>
    <t>111000013</t>
  </si>
  <si>
    <t>SOPS00000003</t>
  </si>
  <si>
    <t>111000008</t>
  </si>
  <si>
    <t>SOPS00000121</t>
  </si>
  <si>
    <t>SOPS00000147</t>
  </si>
  <si>
    <t>SOPS00000228</t>
  </si>
  <si>
    <t>SOPS00000295</t>
  </si>
  <si>
    <t>SOPS00000083</t>
  </si>
  <si>
    <t>111000070</t>
  </si>
  <si>
    <t>SOPS00000093</t>
  </si>
  <si>
    <t>SOPS00000086</t>
  </si>
  <si>
    <t>SOPS00000263</t>
  </si>
  <si>
    <t>SOPS00000349</t>
  </si>
  <si>
    <t>SOPS00000385</t>
  </si>
  <si>
    <t>SOPS00000347</t>
  </si>
  <si>
    <t>SOPS00000164</t>
  </si>
  <si>
    <t>SOPS00000140</t>
  </si>
  <si>
    <t>SOPS00000157</t>
  </si>
  <si>
    <t>SOPS00000158</t>
  </si>
  <si>
    <t>SOPS00000159</t>
  </si>
  <si>
    <t>SOPS00000037</t>
  </si>
  <si>
    <t>SOPS00000057</t>
  </si>
  <si>
    <t>SOPS00000001</t>
  </si>
  <si>
    <t>SOPS00000005</t>
  </si>
  <si>
    <t>SOPS00000306</t>
  </si>
  <si>
    <t>SOPS00000019</t>
  </si>
  <si>
    <t>SOPS00000029</t>
  </si>
  <si>
    <t>SOPS00000049</t>
  </si>
  <si>
    <t>SOPS00000042</t>
  </si>
  <si>
    <t>SOPS00000069</t>
  </si>
  <si>
    <t>SOPS00000070</t>
  </si>
  <si>
    <t>SOPS00000074</t>
  </si>
  <si>
    <t>SOPS00000043</t>
  </si>
  <si>
    <t>SOPS00000050</t>
  </si>
  <si>
    <t>SOPS00000267</t>
  </si>
  <si>
    <t>SOPS00000348</t>
  </si>
  <si>
    <t>SOPS00000329</t>
  </si>
  <si>
    <t>SOPS00000379</t>
  </si>
  <si>
    <t>SOPS00000169</t>
  </si>
  <si>
    <t>SOPS00000213</t>
  </si>
  <si>
    <t>SOPS00000301</t>
  </si>
  <si>
    <t>SOPS00000287</t>
  </si>
  <si>
    <t>SOPS00000315</t>
  </si>
  <si>
    <t>SOPS00000268</t>
  </si>
  <si>
    <t>SOPS00000281</t>
  </si>
  <si>
    <t>SOPS00000317</t>
  </si>
  <si>
    <t>SOPS00000321</t>
  </si>
  <si>
    <t>SOPS00000018</t>
  </si>
  <si>
    <t>SOPS00000036</t>
  </si>
  <si>
    <t>SOPS00000128</t>
  </si>
  <si>
    <t>SOPS00000187</t>
  </si>
  <si>
    <t>SOPS00000174</t>
  </si>
  <si>
    <t>SOPS00000232</t>
  </si>
  <si>
    <t>SOPS00000322</t>
  </si>
  <si>
    <t>SOPS00000383</t>
  </si>
  <si>
    <t>SOPS00000360</t>
  </si>
  <si>
    <t>SOPS00000384</t>
  </si>
  <si>
    <t>SOPS00000366</t>
  </si>
  <si>
    <t>SOPS00000346</t>
  </si>
  <si>
    <t>SOPS00000334</t>
  </si>
  <si>
    <t>SOPS00000388</t>
  </si>
  <si>
    <t>SOPS00000354</t>
  </si>
  <si>
    <t>SOPS00000370</t>
  </si>
  <si>
    <t>SOPS00000390</t>
  </si>
  <si>
    <t>SOPS00000389</t>
  </si>
  <si>
    <t>SOPS00000351</t>
  </si>
  <si>
    <t>Version:</t>
  </si>
  <si>
    <t>V2</t>
  </si>
  <si>
    <t>all columns in sheet "Purch_Received not invoiced" and "Sales_Delivered not invoiced"</t>
  </si>
  <si>
    <t>MM.DD.YYYY</t>
  </si>
  <si>
    <t>ApP0000226</t>
  </si>
  <si>
    <t>Lot 002521</t>
  </si>
  <si>
    <t>ApP0000228</t>
  </si>
  <si>
    <t>Lot 002523</t>
  </si>
  <si>
    <t>ApP0000230</t>
  </si>
  <si>
    <t>Lot 002525</t>
  </si>
  <si>
    <t>ApP0000231</t>
  </si>
  <si>
    <t>Lot 002526</t>
  </si>
  <si>
    <t>ApP0000236</t>
  </si>
  <si>
    <t>Lot 002791</t>
  </si>
  <si>
    <t>Lot 002789</t>
  </si>
  <si>
    <t>Lot 002790</t>
  </si>
  <si>
    <t>ApP0000234</t>
  </si>
  <si>
    <t>Lot 002781</t>
  </si>
  <si>
    <t>Lot 002788</t>
  </si>
  <si>
    <t>ApP0000227</t>
  </si>
  <si>
    <t>Lot 002522</t>
  </si>
  <si>
    <t>ApP0000229</t>
  </si>
  <si>
    <t>Lot 002524</t>
  </si>
  <si>
    <t>ApP0000232</t>
  </si>
  <si>
    <t>Lot 002527</t>
  </si>
  <si>
    <t>ApP0000233</t>
  </si>
  <si>
    <t>Lot 002528</t>
  </si>
  <si>
    <t>ApP0000235</t>
  </si>
  <si>
    <t>Lot 002782</t>
  </si>
  <si>
    <t>ApP0000237</t>
  </si>
  <si>
    <t>Lot 002792</t>
  </si>
  <si>
    <t>no data</t>
  </si>
  <si>
    <t>SO0000373</t>
  </si>
  <si>
    <t>Lot 002787</t>
  </si>
  <si>
    <t>SO0000379</t>
  </si>
  <si>
    <t>Lot 002803</t>
  </si>
  <si>
    <t>SO0000381</t>
  </si>
  <si>
    <t>Lot 002810</t>
  </si>
  <si>
    <t>SO0000365</t>
  </si>
  <si>
    <t>Lot 002766</t>
  </si>
  <si>
    <t>Lot 002767</t>
  </si>
  <si>
    <t>SO0000377</t>
  </si>
  <si>
    <t>Lot 002798</t>
  </si>
  <si>
    <t>Lot 002806</t>
  </si>
  <si>
    <t>SO0000367</t>
  </si>
  <si>
    <t>Lot 002770</t>
  </si>
  <si>
    <t>Lot 002801</t>
  </si>
  <si>
    <t>Lot 002793</t>
  </si>
  <si>
    <t>Lot 002808</t>
  </si>
  <si>
    <t>SO0000366</t>
  </si>
  <si>
    <t>Lot 002768</t>
  </si>
  <si>
    <t>SO0000375</t>
  </si>
  <si>
    <t>Lot 002796</t>
  </si>
  <si>
    <t>Lot 002771</t>
  </si>
  <si>
    <t>Lot 002802</t>
  </si>
  <si>
    <t>Lot 002809</t>
  </si>
  <si>
    <t>Lot 002786</t>
  </si>
  <si>
    <t>SO0000374</t>
  </si>
  <si>
    <t>Lot 002794</t>
  </si>
  <si>
    <t>SO0000378</t>
  </si>
  <si>
    <t>Lot 002800</t>
  </si>
  <si>
    <t>SO0000376</t>
  </si>
  <si>
    <t>Lot 002797</t>
  </si>
  <si>
    <t>Lot 002769</t>
  </si>
  <si>
    <t>Lot 002795</t>
  </si>
  <si>
    <t>SO0000363</t>
  </si>
  <si>
    <t>Lot 002799</t>
  </si>
  <si>
    <t>SOPS00000421</t>
  </si>
  <si>
    <t>SOPS00000422</t>
  </si>
  <si>
    <t>SOPS00000426</t>
  </si>
  <si>
    <t>SOPS00000406</t>
  </si>
  <si>
    <t>SOPS00000408</t>
  </si>
  <si>
    <t>SOPS00000413</t>
  </si>
  <si>
    <t>SOPS00000409</t>
  </si>
  <si>
    <t>SOPS00000399</t>
  </si>
  <si>
    <t>SOPS00000428</t>
  </si>
  <si>
    <t>SOPS00000405</t>
  </si>
  <si>
    <t>SOPS00000397</t>
  </si>
  <si>
    <t>SOPS00000423</t>
  </si>
  <si>
    <t>SOPS00000403</t>
  </si>
  <si>
    <t>SOPS00000429</t>
  </si>
  <si>
    <t>SOPS00000394</t>
  </si>
  <si>
    <t>SOPS00000411</t>
  </si>
  <si>
    <t>SOPS00000395</t>
  </si>
  <si>
    <t>SOPS00000396</t>
  </si>
  <si>
    <t>SOPS00000401</t>
  </si>
  <si>
    <t>SO0000364</t>
  </si>
  <si>
    <t>SOPS00000404</t>
  </si>
  <si>
    <t>SO0000368</t>
  </si>
  <si>
    <t>SOPS00000420</t>
  </si>
  <si>
    <t>SO0000369</t>
  </si>
  <si>
    <t>SOPS00000430</t>
  </si>
  <si>
    <t>SO0000370</t>
  </si>
  <si>
    <t>SOPS00000415</t>
  </si>
  <si>
    <t>SOPS00000416</t>
  </si>
  <si>
    <t>SO0000371</t>
  </si>
  <si>
    <t>SOPS00000419</t>
  </si>
  <si>
    <t>SO0000372</t>
  </si>
  <si>
    <t>SOPS00000431</t>
  </si>
  <si>
    <t>SO0000380</t>
  </si>
  <si>
    <t>SOPS00000410</t>
  </si>
  <si>
    <t>SO0000382</t>
  </si>
  <si>
    <t>SOPS00000414</t>
  </si>
  <si>
    <t>SO0000383</t>
  </si>
  <si>
    <t>SOPS00000417</t>
  </si>
  <si>
    <t>SOPS00000418</t>
  </si>
  <si>
    <t>Ledger transactions</t>
  </si>
  <si>
    <t>Date</t>
  </si>
  <si>
    <t>Voucher</t>
  </si>
  <si>
    <t>Ledger account</t>
  </si>
  <si>
    <t>Transaction text</t>
  </si>
  <si>
    <t>Amount currency</t>
  </si>
  <si>
    <t>Amount</t>
  </si>
  <si>
    <t>Amount secondary currency</t>
  </si>
  <si>
    <t>JV 1000213</t>
  </si>
  <si>
    <t>120010</t>
  </si>
  <si>
    <t>Void of MJV 0000024</t>
  </si>
  <si>
    <t>EUR</t>
  </si>
  <si>
    <t>JV 1000214</t>
  </si>
  <si>
    <t>Void of MJV 0000025</t>
  </si>
  <si>
    <t>JV 1000215</t>
  </si>
  <si>
    <t>Void of MJV 0000026</t>
  </si>
  <si>
    <t>JV 1000216</t>
  </si>
  <si>
    <t>Void of MJV 0000027</t>
  </si>
  <si>
    <t>JV 1000217</t>
  </si>
  <si>
    <t>Void of MJV 0000028</t>
  </si>
  <si>
    <t>JV 1000218</t>
  </si>
  <si>
    <t>Void of MJV 0000029</t>
  </si>
  <si>
    <t>JV 1000219</t>
  </si>
  <si>
    <t>Void of MJV 0000030</t>
  </si>
  <si>
    <t>JV 1000220</t>
  </si>
  <si>
    <t>Void of MJV 0000031</t>
  </si>
  <si>
    <t>JV 1000221</t>
  </si>
  <si>
    <t>Void of MJV 0000032</t>
  </si>
  <si>
    <t>JV 1000222</t>
  </si>
  <si>
    <t>Void of MJV 0000033</t>
  </si>
  <si>
    <t>JV 1000223</t>
  </si>
  <si>
    <t>Void of MJV 0000034</t>
  </si>
  <si>
    <t>JV 1000224</t>
  </si>
  <si>
    <t>Void of MJV 0000035</t>
  </si>
  <si>
    <t>JV 1000225</t>
  </si>
  <si>
    <t>Void of MJV 0000036</t>
  </si>
  <si>
    <t>JV 1000226</t>
  </si>
  <si>
    <t>Void of MJV 0000037</t>
  </si>
  <si>
    <t>JV 1000227</t>
  </si>
  <si>
    <t>Void of MJV 0000038</t>
  </si>
  <si>
    <t>JV 1000228</t>
  </si>
  <si>
    <t>Void of MJV 0000039</t>
  </si>
  <si>
    <t>JV 1000229</t>
  </si>
  <si>
    <t>Void of MJV 0000040</t>
  </si>
  <si>
    <t>JV 1000230</t>
  </si>
  <si>
    <t>Void of MJV 0000041</t>
  </si>
  <si>
    <t>JV 1000231</t>
  </si>
  <si>
    <t>Void of MJV 0000042</t>
  </si>
  <si>
    <t>JV 1000232</t>
  </si>
  <si>
    <t>Void of MJV 0000043</t>
  </si>
  <si>
    <t>JV 1000233</t>
  </si>
  <si>
    <t>Void of MJV 0000044</t>
  </si>
  <si>
    <t>JV 1000234</t>
  </si>
  <si>
    <t>Void of MJV 0000045</t>
  </si>
  <si>
    <t>JV 1000235</t>
  </si>
  <si>
    <t>Void of MJV 0000046</t>
  </si>
  <si>
    <t>JV 1000236</t>
  </si>
  <si>
    <t>Void of MJV 0000047</t>
  </si>
  <si>
    <t>JV 1000237</t>
  </si>
  <si>
    <t>Void of MJV 0000048</t>
  </si>
  <si>
    <t>JV 1000238</t>
  </si>
  <si>
    <t>Void of MJV 0000049</t>
  </si>
  <si>
    <t>JV 1000239</t>
  </si>
  <si>
    <t>Void of MJV 0000050</t>
  </si>
  <si>
    <t>JV 1000240</t>
  </si>
  <si>
    <t>Void of MJV 0000051</t>
  </si>
  <si>
    <t>JV 1000241</t>
  </si>
  <si>
    <t>Void of MJV 0000052</t>
  </si>
  <si>
    <t>JV 1000242</t>
  </si>
  <si>
    <t>Void of MJV 0000053</t>
  </si>
  <si>
    <t>JV 1000243</t>
  </si>
  <si>
    <t>Void of MJV 0000054</t>
  </si>
  <si>
    <t>JV 1000244</t>
  </si>
  <si>
    <t>Void of MJV 0000055</t>
  </si>
  <si>
    <t>JV 1000245</t>
  </si>
  <si>
    <t>Void of MJV 0000056</t>
  </si>
  <si>
    <t>JV 1000246</t>
  </si>
  <si>
    <t>Void of MJV 0000057</t>
  </si>
  <si>
    <t>JV 1000247</t>
  </si>
  <si>
    <t>Void of MJV 0000058</t>
  </si>
  <si>
    <t>JV 1000248</t>
  </si>
  <si>
    <t>Void of MJV 0000059</t>
  </si>
  <si>
    <t>JV 1000249</t>
  </si>
  <si>
    <t>Void of MJV 0000060</t>
  </si>
  <si>
    <t>JV 1000250</t>
  </si>
  <si>
    <t>Void of MJV 0000061</t>
  </si>
  <si>
    <t>JV 1000251</t>
  </si>
  <si>
    <t>Void of MJV 0000062</t>
  </si>
  <si>
    <t>JV 1000252</t>
  </si>
  <si>
    <t>Void of MJV 0000063</t>
  </si>
  <si>
    <t>JV 1000253</t>
  </si>
  <si>
    <t>Void of MJV 0000064</t>
  </si>
  <si>
    <t>JV 1000254</t>
  </si>
  <si>
    <t>Void of MJV 0000065</t>
  </si>
  <si>
    <t>JV 1000255</t>
  </si>
  <si>
    <t>Void of MJV 0000066</t>
  </si>
  <si>
    <t>JV 1000256</t>
  </si>
  <si>
    <t>Void of MJV 0000067</t>
  </si>
  <si>
    <t>JV 1000257</t>
  </si>
  <si>
    <t>Void of MJV 0000068</t>
  </si>
  <si>
    <t>JV 1000258</t>
  </si>
  <si>
    <t>Void of MJV 0000069</t>
  </si>
  <si>
    <t>JV 1000259</t>
  </si>
  <si>
    <t>Void of MJV 0000070</t>
  </si>
  <si>
    <t>JV 1000260</t>
  </si>
  <si>
    <t>Void of MJV 0000071</t>
  </si>
  <si>
    <t>JV 1000261</t>
  </si>
  <si>
    <t>Void of MJV 0000072</t>
  </si>
  <si>
    <t>JV 1000262</t>
  </si>
  <si>
    <t>Void of MJV 0000073</t>
  </si>
  <si>
    <t>JV 1000263</t>
  </si>
  <si>
    <t>Void of MJV 0000074</t>
  </si>
  <si>
    <t>JV 1000264</t>
  </si>
  <si>
    <t>Void of MJV 0000075</t>
  </si>
  <si>
    <t>JV 1000265</t>
  </si>
  <si>
    <t>Void of MJV 0000076</t>
  </si>
  <si>
    <t>JV 1000266</t>
  </si>
  <si>
    <t>Void of MJV 0000077</t>
  </si>
  <si>
    <t>JV 1000267</t>
  </si>
  <si>
    <t>Void of MJV 0000078</t>
  </si>
  <si>
    <t>JV 1000268</t>
  </si>
  <si>
    <t>Void of MJV 0000079</t>
  </si>
  <si>
    <t>JV 1000269</t>
  </si>
  <si>
    <t>Void of MJV 0000080</t>
  </si>
  <si>
    <t>JV 1000270</t>
  </si>
  <si>
    <t>Void of MJV 0000081</t>
  </si>
  <si>
    <t>JV 1000271</t>
  </si>
  <si>
    <t>Void of MJV 0000082</t>
  </si>
  <si>
    <t>JV 1000272</t>
  </si>
  <si>
    <t>Void of MJV 0000083</t>
  </si>
  <si>
    <t>JV 1000273</t>
  </si>
  <si>
    <t>Void of MJV 0000084</t>
  </si>
  <si>
    <t>JV 1000274</t>
  </si>
  <si>
    <t>Void of MJV 0000085</t>
  </si>
  <si>
    <t>JV 1000275</t>
  </si>
  <si>
    <t>Void of MJV 0000086</t>
  </si>
  <si>
    <t>JV 1000276</t>
  </si>
  <si>
    <t>Void of MJV 0000087</t>
  </si>
  <si>
    <t>JV 1000277</t>
  </si>
  <si>
    <t>Void of MJV 0000088</t>
  </si>
  <si>
    <t>JV 1000278</t>
  </si>
  <si>
    <t>Void of MJV 0000089</t>
  </si>
  <si>
    <t>JV 1000279</t>
  </si>
  <si>
    <t>Void of MJV 0000090</t>
  </si>
  <si>
    <t>JV 1000280</t>
  </si>
  <si>
    <t>Void of MJV 0000091</t>
  </si>
  <si>
    <t>JV 1000281</t>
  </si>
  <si>
    <t>Void of MJV 0000092</t>
  </si>
  <si>
    <t>JV 1000282</t>
  </si>
  <si>
    <t>Void of MJV 0000093</t>
  </si>
  <si>
    <t>JV 1000283</t>
  </si>
  <si>
    <t>Void of MJV 0000094</t>
  </si>
  <si>
    <t>JV 1000284</t>
  </si>
  <si>
    <t>Void of MJV 0000095</t>
  </si>
  <si>
    <t>JV 1000285</t>
  </si>
  <si>
    <t>Void of MJV 0000096</t>
  </si>
  <si>
    <t>JV 1000286</t>
  </si>
  <si>
    <t>Void of MJV 0000097</t>
  </si>
  <si>
    <t>JV 1000287</t>
  </si>
  <si>
    <t>Void of MJV 0000098</t>
  </si>
  <si>
    <t>JV 1000288</t>
  </si>
  <si>
    <t>Void of MJV 0000099</t>
  </si>
  <si>
    <t>JV 1000289</t>
  </si>
  <si>
    <t>Void of MJV 0000100</t>
  </si>
  <si>
    <t>JV 1000290</t>
  </si>
  <si>
    <t>Void of MJV 0000101</t>
  </si>
  <si>
    <t>JV 1000291</t>
  </si>
  <si>
    <t>Void of MJV 0000102</t>
  </si>
  <si>
    <t>JV 1000292</t>
  </si>
  <si>
    <t>Void of MJV 0000103</t>
  </si>
  <si>
    <t>JV 1000293</t>
  </si>
  <si>
    <t>Void of MJV 0000104</t>
  </si>
  <si>
    <t>JV 1000294</t>
  </si>
  <si>
    <t>Void of MJV 0000105</t>
  </si>
  <si>
    <t>JV 1000295</t>
  </si>
  <si>
    <t>Void of MJV 0000106</t>
  </si>
  <si>
    <t>JV 1000296</t>
  </si>
  <si>
    <t>Void of MJV 0000107</t>
  </si>
  <si>
    <t>JV 1000297</t>
  </si>
  <si>
    <t>Void of MJV 0000108</t>
  </si>
  <si>
    <t>JV 1000298</t>
  </si>
  <si>
    <t>Void of MJV 0000109</t>
  </si>
  <si>
    <t>JV 1000299</t>
  </si>
  <si>
    <t>Void of MJV 0000110</t>
  </si>
  <si>
    <t>JV 1000300</t>
  </si>
  <si>
    <t>Void of MJV 0000111</t>
  </si>
  <si>
    <t>JV 1000301</t>
  </si>
  <si>
    <t>Void of MJV 0000112</t>
  </si>
  <si>
    <t>JV 1000302</t>
  </si>
  <si>
    <t>Void of MJV 0000113</t>
  </si>
  <si>
    <t>JV 1000303</t>
  </si>
  <si>
    <t>Void of MJV 0000114</t>
  </si>
  <si>
    <t>JV 1000304</t>
  </si>
  <si>
    <t>Void of MJV 0000115</t>
  </si>
  <si>
    <t>JV 1000305</t>
  </si>
  <si>
    <t>Void of MJV 0000116</t>
  </si>
  <si>
    <t>JV 1000306</t>
  </si>
  <si>
    <t>Void of MJV 0000117</t>
  </si>
  <si>
    <t>JV 1000307</t>
  </si>
  <si>
    <t>Void of MJV 0000118</t>
  </si>
  <si>
    <t>JV 1000308</t>
  </si>
  <si>
    <t>Void of MJV 0000119</t>
  </si>
  <si>
    <t>JV 1000309</t>
  </si>
  <si>
    <t>Void of MJV 0000120</t>
  </si>
  <si>
    <t>JV 1000310</t>
  </si>
  <si>
    <t>Void of MJV 0000121</t>
  </si>
  <si>
    <t>JV 1000311</t>
  </si>
  <si>
    <t>Void of MJV 0000122</t>
  </si>
  <si>
    <t>JV 1000312</t>
  </si>
  <si>
    <t>Void of MJV 0000123</t>
  </si>
  <si>
    <t>JV 1000313</t>
  </si>
  <si>
    <t>Void of MJV 0000124</t>
  </si>
  <si>
    <t>JV 1000314</t>
  </si>
  <si>
    <t>Void of MJV 0000125</t>
  </si>
  <si>
    <t>JV 1000315</t>
  </si>
  <si>
    <t>Void of MJV 0000126</t>
  </si>
  <si>
    <t>JV 1000316</t>
  </si>
  <si>
    <t>Void of MJV 0000127</t>
  </si>
  <si>
    <t>JV 1000317</t>
  </si>
  <si>
    <t>Void of MJV 0000128</t>
  </si>
  <si>
    <t>JV 1000318</t>
  </si>
  <si>
    <t>Void of MJV 0000129</t>
  </si>
  <si>
    <t>JV 1000319</t>
  </si>
  <si>
    <t>Void of MJV 0000130</t>
  </si>
  <si>
    <t>JV 1000320</t>
  </si>
  <si>
    <t>Void of MJV 0000131</t>
  </si>
  <si>
    <t>JV 1000321</t>
  </si>
  <si>
    <t>Void of MJV 0000132</t>
  </si>
  <si>
    <t>MJV 0000024</t>
  </si>
  <si>
    <t>Bal Trsf: 20163677, Invoice-Date 01/1/2017</t>
  </si>
  <si>
    <t>MJV 0000025</t>
  </si>
  <si>
    <t>Bal Trsf: 20163758, Invoice-Date 01/1/2017</t>
  </si>
  <si>
    <t>MJV 0000026</t>
  </si>
  <si>
    <t>Bal Trsf: 20163798, Invoice-Date 01/1/2017</t>
  </si>
  <si>
    <t>MJV 0000027</t>
  </si>
  <si>
    <t>Bal Trsf: 20163799, Invoice-Date 01/1/2017</t>
  </si>
  <si>
    <t>MJV 0000028</t>
  </si>
  <si>
    <t>Bal Trsf: 20163825, Invoice-Date 01/1/2017</t>
  </si>
  <si>
    <t>MJV 0000029</t>
  </si>
  <si>
    <t>Bal Trsf: 20163863, Invoice-Date 01/1/2017</t>
  </si>
  <si>
    <t>MJV 0000030</t>
  </si>
  <si>
    <t>Bal Trsf: 20163797, Invoice-Date 01/1/2017</t>
  </si>
  <si>
    <t>MJV 0000031</t>
  </si>
  <si>
    <t>Bal Trsf: 20163848, Invoice-Date 01/1/2017</t>
  </si>
  <si>
    <t>MJV 0000032</t>
  </si>
  <si>
    <t>Bal Trsf: 20163886, Invoice-Date 01/1/2017</t>
  </si>
  <si>
    <t>MJV 0000033</t>
  </si>
  <si>
    <t>Bal Trsf: 20163923, Invoice-Date 01/1/2017</t>
  </si>
  <si>
    <t>MJV 0000034</t>
  </si>
  <si>
    <t>Bal Trsf: 20163717, Invoice-Date 01/1/2017</t>
  </si>
  <si>
    <t>MJV 0000035</t>
  </si>
  <si>
    <t>Bal Trsf: 20163719, Invoice-Date 01/1/2017</t>
  </si>
  <si>
    <t>MJV 0000036</t>
  </si>
  <si>
    <t>Bal Trsf: 20163720, Invoice-Date 01/1/2017</t>
  </si>
  <si>
    <t>MJV 0000037</t>
  </si>
  <si>
    <t>Bal Trsf: 20163721, Invoice-Date 01/1/2017</t>
  </si>
  <si>
    <t>MJV 0000038</t>
  </si>
  <si>
    <t>Bal Trsf: 20163722, Invoice-Date 01/1/2017</t>
  </si>
  <si>
    <t>MJV 0000039</t>
  </si>
  <si>
    <t>Bal Trsf: 20163751, Invoice-Date 01/1/2017</t>
  </si>
  <si>
    <t>MJV 0000040</t>
  </si>
  <si>
    <t>Bal Trsf: 20163752, Invoice-Date 01/1/2017</t>
  </si>
  <si>
    <t>MJV 0000041</t>
  </si>
  <si>
    <t>Bal Trsf: 20163754, Invoice-Date 01/1/2017</t>
  </si>
  <si>
    <t>MJV 0000042</t>
  </si>
  <si>
    <t>Bal Trsf: 20163762, Invoice-Date 01/1/2017</t>
  </si>
  <si>
    <t>MJV 0000043</t>
  </si>
  <si>
    <t>Bal Trsf: 20163773, Invoice-Date 01/1/2017</t>
  </si>
  <si>
    <t>MJV 0000044</t>
  </si>
  <si>
    <t>Bal Trsf: 20163777, Invoice-Date 01/1/2017</t>
  </si>
  <si>
    <t>MJV 0000045</t>
  </si>
  <si>
    <t>Bal Trsf: 20163824, Invoice-Date 01/1/2017</t>
  </si>
  <si>
    <t>MJV 0000046</t>
  </si>
  <si>
    <t>Bal Trsf: 20163860, Invoice-Date 01/1/2017</t>
  </si>
  <si>
    <t>MJV 0000047</t>
  </si>
  <si>
    <t>Bal Trsf: 20163926, Invoice-Date 01/1/2017</t>
  </si>
  <si>
    <t>MJV 0000048</t>
  </si>
  <si>
    <t>Bal Trsf: 20163927, Invoice-Date 01/1/2017</t>
  </si>
  <si>
    <t>MJV 0000049</t>
  </si>
  <si>
    <t>Bal Trsf: 20163855, Invoice-Date 01/1/2017</t>
  </si>
  <si>
    <t>MJV 0000050</t>
  </si>
  <si>
    <t>Bal Trsf: 20163900, Invoice-Date 01/1/2017</t>
  </si>
  <si>
    <t>MJV 0000051</t>
  </si>
  <si>
    <t>Bal Trsf: 20163901, Invoice-Date 01/1/2017</t>
  </si>
  <si>
    <t>MJV 0000052</t>
  </si>
  <si>
    <t>Bal Trsf: 20163931, Invoice-Date 01/1/2017</t>
  </si>
  <si>
    <t>MJV 0000053</t>
  </si>
  <si>
    <t>Bal Trsf: 20163865, Invoice-Date 01/1/2017</t>
  </si>
  <si>
    <t>MJV 0000054</t>
  </si>
  <si>
    <t>Bal Trsf: 20163917, Invoice-Date 01/1/2017</t>
  </si>
  <si>
    <t>MJV 0000055</t>
  </si>
  <si>
    <t>Bal Trsf: 20163847, Invoice-Date 01/1/2017</t>
  </si>
  <si>
    <t>MJV 0000056</t>
  </si>
  <si>
    <t>Bal Trsf: 20163890, Invoice-Date 01/1/2017</t>
  </si>
  <si>
    <t>MJV 0000057</t>
  </si>
  <si>
    <t>Bal Trsf: 20163930, Invoice-Date 01/1/2017</t>
  </si>
  <si>
    <t>MJV 0000058</t>
  </si>
  <si>
    <t>Bal Trsf: 20163743, Invoice-Date 01/1/2017</t>
  </si>
  <si>
    <t>MJV 0000059</t>
  </si>
  <si>
    <t>Bal Trsf: 20163788, Invoice-Date 01/1/2017</t>
  </si>
  <si>
    <t>MJV 0000060</t>
  </si>
  <si>
    <t>Bal Trsf: 20163789, Invoice-Date 01/1/2017</t>
  </si>
  <si>
    <t>MJV 0000061</t>
  </si>
  <si>
    <t>Bal Trsf: 20163822, Invoice-Date 01/1/2017</t>
  </si>
  <si>
    <t>MJV 0000062</t>
  </si>
  <si>
    <t>Bal Trsf: 20163895, Invoice-Date 01/1/2017</t>
  </si>
  <si>
    <t>MJV 0000063</t>
  </si>
  <si>
    <t>Bal Trsf: 20163891, Invoice-Date 01/1/2017</t>
  </si>
  <si>
    <t>MJV 0000064</t>
  </si>
  <si>
    <t>Bal Trsf: 20163894, Invoice-Date 01/1/2017</t>
  </si>
  <si>
    <t>MJV 0000065</t>
  </si>
  <si>
    <t>Bal Trsf: 20163885, Invoice-Date 01/1/2017</t>
  </si>
  <si>
    <t>MJV 0000066</t>
  </si>
  <si>
    <t>Bal Trsf: 20163888, Invoice-Date 01/1/2017</t>
  </si>
  <si>
    <t>MJV 0000067</t>
  </si>
  <si>
    <t>Bal Trsf: 20163915, Invoice-Date 01/1/2017</t>
  </si>
  <si>
    <t>MJV 0000068</t>
  </si>
  <si>
    <t>Bal Trsf: 20163866, Invoice-Date 01/1/2017</t>
  </si>
  <si>
    <t>MJV 0000069</t>
  </si>
  <si>
    <t>Bal Trsf: 20163695, Invoice-Date 01/1/2017</t>
  </si>
  <si>
    <t>MJV 0000070</t>
  </si>
  <si>
    <t>Bal Trsf: 20163887, Invoice-Date 01/1/2017</t>
  </si>
  <si>
    <t>MJV 0000071</t>
  </si>
  <si>
    <t>Bal Trsf: 20163920, Invoice-Date 01/1/2017</t>
  </si>
  <si>
    <t>MJV 0000072</t>
  </si>
  <si>
    <t>Bal Trsf: 20163933, Invoice-Date 01/1/2017</t>
  </si>
  <si>
    <t>MJV 0000073</t>
  </si>
  <si>
    <t>Bal Trsf: 20163727, Invoice-Date 01/1/2017</t>
  </si>
  <si>
    <t>MJV 0000074</t>
  </si>
  <si>
    <t>Bal Trsf: 20163857, Invoice-Date 01/1/2017</t>
  </si>
  <si>
    <t>MJV 0000075</t>
  </si>
  <si>
    <t>Bal Trsf: 20163897, Invoice-Date 01/1/2017</t>
  </si>
  <si>
    <t>MJV 0000076</t>
  </si>
  <si>
    <t>Bal Trsf: 20163898, Invoice-Date 01/1/2017</t>
  </si>
  <si>
    <t>MJV 0000077</t>
  </si>
  <si>
    <t>Bal Trsf: 20163899, Invoice-Date 01/1/2017</t>
  </si>
  <si>
    <t>MJV 0000078</t>
  </si>
  <si>
    <t>Bal Trsf: 20163729, Invoice-Date 01/1/2017</t>
  </si>
  <si>
    <t>MJV 0000079</t>
  </si>
  <si>
    <t>Bal Trsf: 20163790, Invoice-Date 01/1/2017</t>
  </si>
  <si>
    <t>MJV 0000080</t>
  </si>
  <si>
    <t>Bal Trsf: 20163801, Invoice-Date 01/1/2017</t>
  </si>
  <si>
    <t>MJV 0000081</t>
  </si>
  <si>
    <t>Bal Trsf: 20163816, Invoice-Date 01/1/2017</t>
  </si>
  <si>
    <t>MJV 0000082</t>
  </si>
  <si>
    <t>Bal Trsf: 20163817, Invoice-Date 01/1/2017</t>
  </si>
  <si>
    <t>MJV 0000083</t>
  </si>
  <si>
    <t>Bal Trsf: 20163823, Invoice-Date 01/1/2017</t>
  </si>
  <si>
    <t>MJV 0000084</t>
  </si>
  <si>
    <t>Bal Trsf: 20163846, Invoice-Date 01/1/2017</t>
  </si>
  <si>
    <t>MJV 0000085</t>
  </si>
  <si>
    <t>Bal Trsf: 20163870, Invoice-Date 01/1/2017</t>
  </si>
  <si>
    <t>MJV 0000086</t>
  </si>
  <si>
    <t>Bal Trsf: 20163873, Invoice-Date 01/1/2017</t>
  </si>
  <si>
    <t>MJV 0000087</t>
  </si>
  <si>
    <t>Bal Trsf: 20163874, Invoice-Date 01/1/2017</t>
  </si>
  <si>
    <t>MJV 0000088</t>
  </si>
  <si>
    <t>Bal Trsf: 20163877, Invoice-Date 01/1/2017</t>
  </si>
  <si>
    <t>MJV 0000089</t>
  </si>
  <si>
    <t>Bal Trsf: 20163878, Invoice-Date 01/1/2017</t>
  </si>
  <si>
    <t>MJV 0000090</t>
  </si>
  <si>
    <t>Bal Trsf: 20163914, Invoice-Date 01/1/2017</t>
  </si>
  <si>
    <t>MJV 0000091</t>
  </si>
  <si>
    <t>Bal Trsf: 20163892, Invoice-Date 01/1/2017</t>
  </si>
  <si>
    <t>MJV 0000092</t>
  </si>
  <si>
    <t>Bal Trsf: 20163724, Invoice-Date 01/1/2017</t>
  </si>
  <si>
    <t>MJV 0000093</t>
  </si>
  <si>
    <t>Bal Trsf: 20163932, Invoice-Date 01/1/2017</t>
  </si>
  <si>
    <t>MJV 0000094</t>
  </si>
  <si>
    <t>Bal Trsf: 20163913, Invoice-Date 01/1/2017</t>
  </si>
  <si>
    <t>MJV 0000095</t>
  </si>
  <si>
    <t>Bal Trsf: 20163673, Invoice-Date 01/1/2017</t>
  </si>
  <si>
    <t>MJV 0000096</t>
  </si>
  <si>
    <t>Bal Trsf: 20163745, Invoice-Date 01/1/2017</t>
  </si>
  <si>
    <t>MJV 0000097</t>
  </si>
  <si>
    <t>Bal Trsf: 20163746, Invoice-Date 01/1/2017</t>
  </si>
  <si>
    <t>MJV 0000098</t>
  </si>
  <si>
    <t>Bal Trsf: 20163810, Invoice-Date 01/1/2017</t>
  </si>
  <si>
    <t>MJV 0000099</t>
  </si>
  <si>
    <t>Bal Trsf: 20163811, Invoice-Date 01/1/2017</t>
  </si>
  <si>
    <t>MJV 0000100</t>
  </si>
  <si>
    <t>Bal Trsf: 20163827, Invoice-Date 01/1/2017</t>
  </si>
  <si>
    <t>MJV 0000101</t>
  </si>
  <si>
    <t>Bal Trsf: 20163903, Invoice-Date 01/1/2017</t>
  </si>
  <si>
    <t>MJV 0000102</t>
  </si>
  <si>
    <t>Bal Trsf: 20163820, Invoice-Date 01/1/2017</t>
  </si>
  <si>
    <t>MJV 0000103</t>
  </si>
  <si>
    <t>Bal Trsf: 20163858, Invoice-Date 01/1/2017</t>
  </si>
  <si>
    <t>MJV 0000104</t>
  </si>
  <si>
    <t>Bal Trsf: 20163868, Invoice-Date 01/1/2017</t>
  </si>
  <si>
    <t>MJV 0000105</t>
  </si>
  <si>
    <t>Bal Trsf: 20163869, Invoice-Date 01/1/2017</t>
  </si>
  <si>
    <t>MJV 0000106</t>
  </si>
  <si>
    <t>Bal Trsf: 20163902, Invoice-Date 01/1/2017</t>
  </si>
  <si>
    <t>MJV 0000107</t>
  </si>
  <si>
    <t>Bal Trsf: 20163744, Invoice-Date 01/1/2017</t>
  </si>
  <si>
    <t>MJV 0000108</t>
  </si>
  <si>
    <t>Bal Trsf: 20163741, Invoice-Date 01/1/2017</t>
  </si>
  <si>
    <t>MJV 0000109</t>
  </si>
  <si>
    <t>Bal Trsf: 20163849, Invoice-Date 01/1/2017</t>
  </si>
  <si>
    <t>MJV 0000110</t>
  </si>
  <si>
    <t>Bal Trsf: 20163889, Invoice-Date 01/1/2017</t>
  </si>
  <si>
    <t>MJV 0000111</t>
  </si>
  <si>
    <t>Bal Trsf: 20163893, Invoice-Date 01/1/2017</t>
  </si>
  <si>
    <t>MJV 0000112</t>
  </si>
  <si>
    <t>Bal Trsf: 20163924, Invoice-Date 01/1/2017</t>
  </si>
  <si>
    <t>MJV 0000113</t>
  </si>
  <si>
    <t>Bal Trsf: 20163904, Invoice-Date 01/1/2017</t>
  </si>
  <si>
    <t>MJV 0000114</t>
  </si>
  <si>
    <t>Bal Trsf: 20163854, Invoice-Date 01/1/2017</t>
  </si>
  <si>
    <t>MJV 0000115</t>
  </si>
  <si>
    <t>Bal Trsf: 20163853, Invoice-Date 01/1/2017</t>
  </si>
  <si>
    <t>MJV 0000116</t>
  </si>
  <si>
    <t>Bal Trsf: 20163925, Invoice-Date 01/1/2017</t>
  </si>
  <si>
    <t>MJV 0000117</t>
  </si>
  <si>
    <t>Bal Trsf: 20163845, Invoice-Date 01/1/2017</t>
  </si>
  <si>
    <t>MJV 0000118</t>
  </si>
  <si>
    <t>Bal Trsf: 20163928, Invoice-Date 01/1/2017</t>
  </si>
  <si>
    <t>MJV 0000119</t>
  </si>
  <si>
    <t>Bal Trsf: 20163862, Invoice-Date 01/1/2017</t>
  </si>
  <si>
    <t>MJV 0000120</t>
  </si>
  <si>
    <t>Bal Trsf: 20163748, Invoice-Date 01/1/2017</t>
  </si>
  <si>
    <t>MJV 0000121</t>
  </si>
  <si>
    <t>Bal Trsf: 20163905, Invoice-Date 01/1/2017</t>
  </si>
  <si>
    <t>MJV 0000122</t>
  </si>
  <si>
    <t>Bal Trsf: 20163649, Invoice-Date 01/1/2017</t>
  </si>
  <si>
    <t>MJV 0000123</t>
  </si>
  <si>
    <t>Bal Trsf: 20163650, Invoice-Date 01/1/2017</t>
  </si>
  <si>
    <t>MJV 0000124</t>
  </si>
  <si>
    <t>Bal Trsf: 20163668, Invoice-Date 01/1/2017</t>
  </si>
  <si>
    <t>MJV 0000125</t>
  </si>
  <si>
    <t>Bal Trsf: 20163669, Invoice-Date 01/1/2017</t>
  </si>
  <si>
    <t>MJV 0000126</t>
  </si>
  <si>
    <t>Bal Trsf: 20163906, Invoice-Date 01/1/2017</t>
  </si>
  <si>
    <t>MJV 0000127</t>
  </si>
  <si>
    <t>Bal Trsf: 20163907, Invoice-Date 01/1/2017</t>
  </si>
  <si>
    <t>MJV 0000128</t>
  </si>
  <si>
    <t>Bal Trsf: 20163694, Invoice-Date 01/1/2017</t>
  </si>
  <si>
    <t>MJV 0000129</t>
  </si>
  <si>
    <t>Bal Trsf: 20163812, Invoice-Date 01/1/2017</t>
  </si>
  <si>
    <t>MJV 0000130</t>
  </si>
  <si>
    <t>Bal Trsf: 20163867, Invoice-Date 01/1/2017</t>
  </si>
  <si>
    <t>MJV 0000131</t>
  </si>
  <si>
    <t>Bal Trsf: 20163929, Invoice-Date 01/1/2017</t>
  </si>
  <si>
    <t>MJV 0000132</t>
  </si>
  <si>
    <t>Bal Trsf: 20163908, Invoice-Date 01/1/2017</t>
  </si>
  <si>
    <t>Packing slip SOPS00000001</t>
  </si>
  <si>
    <t>Packing slip SOPS00000002</t>
  </si>
  <si>
    <t>Packing slip SOPS00000003</t>
  </si>
  <si>
    <t>111000001</t>
  </si>
  <si>
    <t>Sales Invoice 111000001</t>
  </si>
  <si>
    <t>111000002</t>
  </si>
  <si>
    <t>Sales Invoice 111000002</t>
  </si>
  <si>
    <t>111000003</t>
  </si>
  <si>
    <t>Sales Invoice 111000003</t>
  </si>
  <si>
    <t>Packing slip SOPS00000004</t>
  </si>
  <si>
    <t>Packing slip SOPS00000005</t>
  </si>
  <si>
    <t>111000004</t>
  </si>
  <si>
    <t>Sales Invoice 111000004</t>
  </si>
  <si>
    <t>111000005</t>
  </si>
  <si>
    <t>Sales Invoice 111000005</t>
  </si>
  <si>
    <t>Packing slip SOPS00000006</t>
  </si>
  <si>
    <t>111000006</t>
  </si>
  <si>
    <t>Sales Invoice 111000006</t>
  </si>
  <si>
    <t>111000007</t>
  </si>
  <si>
    <t>Sales Invoice 111000007</t>
  </si>
  <si>
    <t>Sales Invoice 111000010</t>
  </si>
  <si>
    <t>Packing slip SOPS00000008</t>
  </si>
  <si>
    <t>Packing slip SOPS00000010</t>
  </si>
  <si>
    <t>Packing slip SOPS00000011</t>
  </si>
  <si>
    <t>Packing slip SOPS00000012</t>
  </si>
  <si>
    <t>Packing slip SOPS00000014</t>
  </si>
  <si>
    <t>Packing slip SOPS00000015</t>
  </si>
  <si>
    <t>Packing slip SOPS00000016</t>
  </si>
  <si>
    <t>Packing slip SOPS00000017</t>
  </si>
  <si>
    <t>Packing slip SOPS00000018</t>
  </si>
  <si>
    <t>Packing slip SOPS00000019</t>
  </si>
  <si>
    <t>Packing slip SOPS00000020</t>
  </si>
  <si>
    <t>Packing slip SOPS00000021</t>
  </si>
  <si>
    <t>Packing slip SOPS00000024</t>
  </si>
  <si>
    <t>Packing slip SOPS00000023</t>
  </si>
  <si>
    <t>Packing slip SOPS00000025</t>
  </si>
  <si>
    <t>111000014</t>
  </si>
  <si>
    <t>Sales Invoice 111000014</t>
  </si>
  <si>
    <t>111000015</t>
  </si>
  <si>
    <t>Sales Invoice 111000015</t>
  </si>
  <si>
    <t>111000016</t>
  </si>
  <si>
    <t>Sales Invoice 111000016</t>
  </si>
  <si>
    <t>111000017</t>
  </si>
  <si>
    <t>Sales Invoice 111000017</t>
  </si>
  <si>
    <t>111000018</t>
  </si>
  <si>
    <t>Sales Invoice 111000018</t>
  </si>
  <si>
    <t>111000019</t>
  </si>
  <si>
    <t>Sales Invoice 111000019</t>
  </si>
  <si>
    <t>111000020</t>
  </si>
  <si>
    <t>Sales Invoice 111000020</t>
  </si>
  <si>
    <t>111000022</t>
  </si>
  <si>
    <t>Sales Invoice 111000022</t>
  </si>
  <si>
    <t>111000023</t>
  </si>
  <si>
    <t>Sales Invoice 111000023</t>
  </si>
  <si>
    <t>Packing slip SOPS00000026</t>
  </si>
  <si>
    <t>111000024</t>
  </si>
  <si>
    <t>Sales Invoice 111000024</t>
  </si>
  <si>
    <t>111000025</t>
  </si>
  <si>
    <t>Sales Invoice 111000025</t>
  </si>
  <si>
    <t>2222000003</t>
  </si>
  <si>
    <t>Sales Credit Note 2222000003</t>
  </si>
  <si>
    <t>2222000004</t>
  </si>
  <si>
    <t>Sales Credit Note 2222000004</t>
  </si>
  <si>
    <t>Packing slip SOPS00000027</t>
  </si>
  <si>
    <t>Packing slip SOPS00000028</t>
  </si>
  <si>
    <t>Packing slip SOPS00000029</t>
  </si>
  <si>
    <t>Packing slip SOPS00000030</t>
  </si>
  <si>
    <t>Packing slip SOPS00000031</t>
  </si>
  <si>
    <t>Packing slip SOPS00000032</t>
  </si>
  <si>
    <t>111000027</t>
  </si>
  <si>
    <t>Sales Invoice 111000027</t>
  </si>
  <si>
    <t>111000028</t>
  </si>
  <si>
    <t>Sales Invoice 111000028</t>
  </si>
  <si>
    <t>111000029</t>
  </si>
  <si>
    <t>Sales Invoice 111000029</t>
  </si>
  <si>
    <t>111000030</t>
  </si>
  <si>
    <t>Sales Invoice 111000030</t>
  </si>
  <si>
    <t>111000031</t>
  </si>
  <si>
    <t>Sales Invoice 111000031</t>
  </si>
  <si>
    <t>Packing slip SOPS00000033</t>
  </si>
  <si>
    <t>111000032</t>
  </si>
  <si>
    <t>Sales Invoice 111000032</t>
  </si>
  <si>
    <t>2222000005</t>
  </si>
  <si>
    <t>Sales Credit Note 2222000005</t>
  </si>
  <si>
    <t>Packing slip SOPS00000034</t>
  </si>
  <si>
    <t>Packing slip SOPS00000035</t>
  </si>
  <si>
    <t>Packing slip SOPS00000036</t>
  </si>
  <si>
    <t>Packing slip SOPS00000037</t>
  </si>
  <si>
    <t>111000033</t>
  </si>
  <si>
    <t>Sales Invoice 111000033</t>
  </si>
  <si>
    <t>111000034</t>
  </si>
  <si>
    <t>Sales Invoice 111000034</t>
  </si>
  <si>
    <t>111000035</t>
  </si>
  <si>
    <t>Sales Invoice 111000035</t>
  </si>
  <si>
    <t>111000036</t>
  </si>
  <si>
    <t>Sales Invoice 111000036</t>
  </si>
  <si>
    <t>Packing slip SOPS00000038</t>
  </si>
  <si>
    <t>Packing slip SOPS00000039</t>
  </si>
  <si>
    <t>111000037</t>
  </si>
  <si>
    <t>Sales Invoice 111000037</t>
  </si>
  <si>
    <t>Packing slip SOPS00000044</t>
  </si>
  <si>
    <t>Packing slip SOPS00000045</t>
  </si>
  <si>
    <t>Packing slip SOPS00000046</t>
  </si>
  <si>
    <t>111000042</t>
  </si>
  <si>
    <t>Sales Invoice 111000042</t>
  </si>
  <si>
    <t>Packing slip SOPS00000048</t>
  </si>
  <si>
    <t>Packing slip SOPS00000049</t>
  </si>
  <si>
    <t>111000044</t>
  </si>
  <si>
    <t>Sales Invoice 111000044</t>
  </si>
  <si>
    <t>Packing slip SOPS00000050</t>
  </si>
  <si>
    <t>111000045</t>
  </si>
  <si>
    <t>Sales Invoice 111000045</t>
  </si>
  <si>
    <t>Packing slip SOPS00000051</t>
  </si>
  <si>
    <t>Packing slip SOPS00000053</t>
  </si>
  <si>
    <t>Packing slip SOPS00000054</t>
  </si>
  <si>
    <t>Packing slip SOPS00000055</t>
  </si>
  <si>
    <t>Packing slip SOPS00000056</t>
  </si>
  <si>
    <t>111000046</t>
  </si>
  <si>
    <t>Sales Invoice 111000046</t>
  </si>
  <si>
    <t>111000047</t>
  </si>
  <si>
    <t>Sales Invoice 111000047</t>
  </si>
  <si>
    <t>111000049</t>
  </si>
  <si>
    <t>Sales Invoice 111000049</t>
  </si>
  <si>
    <t>111000050</t>
  </si>
  <si>
    <t>Sales Invoice 111000050</t>
  </si>
  <si>
    <t>111000052</t>
  </si>
  <si>
    <t>Sales Invoice 111000052</t>
  </si>
  <si>
    <t>2222000007</t>
  </si>
  <si>
    <t>Sales Credit Note 2222000007</t>
  </si>
  <si>
    <t>Packing slip SOPS00000058</t>
  </si>
  <si>
    <t>Packing slip SOPS00000059</t>
  </si>
  <si>
    <t>Packing slip SOPS00000061</t>
  </si>
  <si>
    <t>Packing slip SOPS00000062</t>
  </si>
  <si>
    <t>Packing slip SOPS00000063</t>
  </si>
  <si>
    <t>Packing slip SOPS00000066</t>
  </si>
  <si>
    <t>Packing slip SOPS00000067</t>
  </si>
  <si>
    <t>Packing slip SOPS00000068</t>
  </si>
  <si>
    <t>Packing slip SOPS00000069</t>
  </si>
  <si>
    <t>Packing slip SOPS00000070</t>
  </si>
  <si>
    <t>Packing slip SOPS00000073</t>
  </si>
  <si>
    <t>Packing slip SOPS00000106</t>
  </si>
  <si>
    <t>Packing slip SOPS00000108</t>
  </si>
  <si>
    <t>111000057</t>
  </si>
  <si>
    <t>Sales Invoice 111000057</t>
  </si>
  <si>
    <t>111000058</t>
  </si>
  <si>
    <t>Sales Invoice 111000058</t>
  </si>
  <si>
    <t>111000059</t>
  </si>
  <si>
    <t>Sales Invoice 111000059</t>
  </si>
  <si>
    <t>111000060</t>
  </si>
  <si>
    <t>Sales Invoice 111000060</t>
  </si>
  <si>
    <t>111000061</t>
  </si>
  <si>
    <t>Sales Invoice 111000061</t>
  </si>
  <si>
    <t>111000062</t>
  </si>
  <si>
    <t>Sales Invoice 111000062</t>
  </si>
  <si>
    <t>111000063</t>
  </si>
  <si>
    <t>Sales Invoice 111000063</t>
  </si>
  <si>
    <t>111000064</t>
  </si>
  <si>
    <t>Sales Invoice 111000064</t>
  </si>
  <si>
    <t>Packing slip SOPS00000074</t>
  </si>
  <si>
    <t>Packing slip SOPS00000075</t>
  </si>
  <si>
    <t>Packing slip SOPS00000076</t>
  </si>
  <si>
    <t>111000066</t>
  </si>
  <si>
    <t>Sales Invoice 111000066</t>
  </si>
  <si>
    <t>111000067</t>
  </si>
  <si>
    <t>Sales Invoice 111000067</t>
  </si>
  <si>
    <t>Packing slip SOPS00000078</t>
  </si>
  <si>
    <t>Packing slip SOPS00000079</t>
  </si>
  <si>
    <t>Packing slip SOPS00000080</t>
  </si>
  <si>
    <t>Packing slip SOPS00000081</t>
  </si>
  <si>
    <t>Packing slip SOPS00000082</t>
  </si>
  <si>
    <t>Packing slip SOPS00000083</t>
  </si>
  <si>
    <t>Packing slip SOPS00000084</t>
  </si>
  <si>
    <t>Packing slip SOPS00000085</t>
  </si>
  <si>
    <t>111000068</t>
  </si>
  <si>
    <t>Sales Invoice 111000068</t>
  </si>
  <si>
    <t>111000069</t>
  </si>
  <si>
    <t>Sales Invoice 111000069</t>
  </si>
  <si>
    <t>Sales Invoice 111000070</t>
  </si>
  <si>
    <t>Packing slip SOPS00000089</t>
  </si>
  <si>
    <t>Packing slip SOPS00000090</t>
  </si>
  <si>
    <t>Packing slip SOPS00000092</t>
  </si>
  <si>
    <t>Packing slip SOPS00000093</t>
  </si>
  <si>
    <t>Packing slip SOPS00000094</t>
  </si>
  <si>
    <t>Packing slip SOPS00000096</t>
  </si>
  <si>
    <t>Packing slip SOPS00000097</t>
  </si>
  <si>
    <t>Packing slip SOPS00000098</t>
  </si>
  <si>
    <t>111000072</t>
  </si>
  <si>
    <t>Sales Invoice 111000072</t>
  </si>
  <si>
    <t>111000073</t>
  </si>
  <si>
    <t>Sales Invoice 111000073</t>
  </si>
  <si>
    <t>111000074</t>
  </si>
  <si>
    <t>Sales Invoice 111000074</t>
  </si>
  <si>
    <t>Packing slip SOPS00000099</t>
  </si>
  <si>
    <t>Packing slip SOPS00000100</t>
  </si>
  <si>
    <t>Packing slip SOPS00000101</t>
  </si>
  <si>
    <t>Packing slip SOPS00000103</t>
  </si>
  <si>
    <t>Packing slip SOPS00000104</t>
  </si>
  <si>
    <t>Packing slip SOPS00000105</t>
  </si>
  <si>
    <t>Packing slip SOPS00000107</t>
  </si>
  <si>
    <t>111000076</t>
  </si>
  <si>
    <t>Sales Invoice 111000076</t>
  </si>
  <si>
    <t>Packing slip SOPS00000110</t>
  </si>
  <si>
    <t>Packing slip SOPS00000111</t>
  </si>
  <si>
    <t>Packing slip SOPS00000112</t>
  </si>
  <si>
    <t>Packing slip SOPS00000113</t>
  </si>
  <si>
    <t>111000077</t>
  </si>
  <si>
    <t>Sales Invoice 111000077</t>
  </si>
  <si>
    <t>Packing slip SOPS00000114</t>
  </si>
  <si>
    <t>111000079</t>
  </si>
  <si>
    <t>Sales Invoice 111000079</t>
  </si>
  <si>
    <t>111000080</t>
  </si>
  <si>
    <t>Sales Invoice 111000080</t>
  </si>
  <si>
    <t>111000081</t>
  </si>
  <si>
    <t>Sales Invoice 111000081</t>
  </si>
  <si>
    <t>111000082</t>
  </si>
  <si>
    <t>Sales Invoice 111000082</t>
  </si>
  <si>
    <t>Packing slip SOPS00000116</t>
  </si>
  <si>
    <t>Packing slip SOPS00000117</t>
  </si>
  <si>
    <t>Packing slip SOPS00000119</t>
  </si>
  <si>
    <t>111000083</t>
  </si>
  <si>
    <t>Sales Invoice 111000083</t>
  </si>
  <si>
    <t>111000085</t>
  </si>
  <si>
    <t>Sales Invoice 111000085</t>
  </si>
  <si>
    <t>111000087</t>
  </si>
  <si>
    <t>Sales Invoice 111000087</t>
  </si>
  <si>
    <t>111000088</t>
  </si>
  <si>
    <t>Sales Invoice 111000088</t>
  </si>
  <si>
    <t>111000089</t>
  </si>
  <si>
    <t>Sales Invoice 111000089</t>
  </si>
  <si>
    <t>111000090</t>
  </si>
  <si>
    <t>Sales Invoice 111000090</t>
  </si>
  <si>
    <t>111000091</t>
  </si>
  <si>
    <t>Sales Invoice 111000091</t>
  </si>
  <si>
    <t>111000092</t>
  </si>
  <si>
    <t>Sales Invoice 111000092</t>
  </si>
  <si>
    <t>111000093</t>
  </si>
  <si>
    <t>Sales Invoice 111000093</t>
  </si>
  <si>
    <t>111000094</t>
  </si>
  <si>
    <t>Sales Invoice 111000094</t>
  </si>
  <si>
    <t>111000095</t>
  </si>
  <si>
    <t>Sales Invoice 111000095</t>
  </si>
  <si>
    <t>111000096</t>
  </si>
  <si>
    <t>Sales Invoice 111000096</t>
  </si>
  <si>
    <t>Packing slip SOPS00000120</t>
  </si>
  <si>
    <t>Packing slip SOPS00000121</t>
  </si>
  <si>
    <t>Packing slip SOPS00000122</t>
  </si>
  <si>
    <t>Packing slip SOPS00000125</t>
  </si>
  <si>
    <t>Packing slip SOPS00000126</t>
  </si>
  <si>
    <t>Packing slip SOPS00000129</t>
  </si>
  <si>
    <t>Packing slip SOPS00000130</t>
  </si>
  <si>
    <t>Packing slip SOPS00000133</t>
  </si>
  <si>
    <t>Packing slip SOPS00000135</t>
  </si>
  <si>
    <t>Packing slip SOPS00000145</t>
  </si>
  <si>
    <t>111000102</t>
  </si>
  <si>
    <t>Sales Invoice 111000102</t>
  </si>
  <si>
    <t>Packing slip SOPS00000137</t>
  </si>
  <si>
    <t>Packing slip SOPS00000140</t>
  </si>
  <si>
    <t>Packing slip SOPS00000141</t>
  </si>
  <si>
    <t>Packing slip SOPS00000142</t>
  </si>
  <si>
    <t>111000103</t>
  </si>
  <si>
    <t>Sales Invoice 111000103</t>
  </si>
  <si>
    <t>111000105</t>
  </si>
  <si>
    <t>Sales Invoice 111000105</t>
  </si>
  <si>
    <t>111000106</t>
  </si>
  <si>
    <t>Sales Invoice 111000106</t>
  </si>
  <si>
    <t>111000109</t>
  </si>
  <si>
    <t>Sales Invoice 111000109</t>
  </si>
  <si>
    <t>111000110</t>
  </si>
  <si>
    <t>Sales Invoice 111000110</t>
  </si>
  <si>
    <t>111000111</t>
  </si>
  <si>
    <t>Sales Invoice 111000111</t>
  </si>
  <si>
    <t>111000112</t>
  </si>
  <si>
    <t>Sales Invoice 111000112</t>
  </si>
  <si>
    <t>Packing slip SOPS00000143</t>
  </si>
  <si>
    <t>Packing slip SOPS00000144</t>
  </si>
  <si>
    <t>Packing slip SOPS00000146</t>
  </si>
  <si>
    <t>111000113</t>
  </si>
  <si>
    <t>Sales Invoice 111000113</t>
  </si>
  <si>
    <t>111000114</t>
  </si>
  <si>
    <t>Sales Invoice 111000114</t>
  </si>
  <si>
    <t>111000115</t>
  </si>
  <si>
    <t>Sales Invoice 111000115</t>
  </si>
  <si>
    <t>111000116</t>
  </si>
  <si>
    <t>Sales Invoice 111000116</t>
  </si>
  <si>
    <t>Packing slip SOPS00000147</t>
  </si>
  <si>
    <t>Packing slip SOPS00000148</t>
  </si>
  <si>
    <t>Packing slip SOPS00000149</t>
  </si>
  <si>
    <t>Packing slip SOPS00000151</t>
  </si>
  <si>
    <t>Packing slip SOPS00000152</t>
  </si>
  <si>
    <t>Packing slip SOPS00000153</t>
  </si>
  <si>
    <t>Packing slip SOPS00000154</t>
  </si>
  <si>
    <t>Packing slip SOPS00000155</t>
  </si>
  <si>
    <t>Packing slip SOPS00000156</t>
  </si>
  <si>
    <t>Packing slip SOPS00000157</t>
  </si>
  <si>
    <t>Packing slip SOPS00000158</t>
  </si>
  <si>
    <t>Packing slip SOPS00000159</t>
  </si>
  <si>
    <t>Packing slip SOPS00000160</t>
  </si>
  <si>
    <t>Packing slip SOPS00000161</t>
  </si>
  <si>
    <t>Packing slip SOPS00000162</t>
  </si>
  <si>
    <t>111000117</t>
  </si>
  <si>
    <t>Sales Invoice 111000117</t>
  </si>
  <si>
    <t>111000118</t>
  </si>
  <si>
    <t>Sales Invoice 111000118</t>
  </si>
  <si>
    <t>111000119</t>
  </si>
  <si>
    <t>Sales Invoice 111000119</t>
  </si>
  <si>
    <t>111000120</t>
  </si>
  <si>
    <t>Sales Invoice 111000120</t>
  </si>
  <si>
    <t>111000121</t>
  </si>
  <si>
    <t>Sales Invoice 111000121</t>
  </si>
  <si>
    <t>111000122</t>
  </si>
  <si>
    <t>Sales Invoice 111000122</t>
  </si>
  <si>
    <t>111000123</t>
  </si>
  <si>
    <t>Sales Invoice 111000123</t>
  </si>
  <si>
    <t>111000125</t>
  </si>
  <si>
    <t>Sales Invoice 111000125</t>
  </si>
  <si>
    <t>111000126</t>
  </si>
  <si>
    <t>Sales Invoice 111000126</t>
  </si>
  <si>
    <t>111000127</t>
  </si>
  <si>
    <t>Sales Invoice 111000127</t>
  </si>
  <si>
    <t>111000130</t>
  </si>
  <si>
    <t>Sales Invoice 111000130</t>
  </si>
  <si>
    <t>111000131</t>
  </si>
  <si>
    <t>Sales Invoice 111000131</t>
  </si>
  <si>
    <t>Packing slip SOPS00000164</t>
  </si>
  <si>
    <t>Packing slip SOPS00000165</t>
  </si>
  <si>
    <t>Packing slip SOPS00000166</t>
  </si>
  <si>
    <t>Packing slip SOPS00000167</t>
  </si>
  <si>
    <t>111000133</t>
  </si>
  <si>
    <t>Sales Invoice 111000133</t>
  </si>
  <si>
    <t>111000134</t>
  </si>
  <si>
    <t>Sales Invoice 111000134</t>
  </si>
  <si>
    <t>111000135</t>
  </si>
  <si>
    <t>Sales Invoice 111000135</t>
  </si>
  <si>
    <t>111000136</t>
  </si>
  <si>
    <t>Sales Invoice 111000136</t>
  </si>
  <si>
    <t>111000137</t>
  </si>
  <si>
    <t>Sales Invoice 111000137</t>
  </si>
  <si>
    <t>111000139</t>
  </si>
  <si>
    <t>Sales Invoice 111000139</t>
  </si>
  <si>
    <t>111000140</t>
  </si>
  <si>
    <t>Sales Invoice 111000140</t>
  </si>
  <si>
    <t>111000141</t>
  </si>
  <si>
    <t>Sales Invoice 111000141</t>
  </si>
  <si>
    <t>Packing slip SOPS00000168</t>
  </si>
  <si>
    <t>Packing slip SOPS00000170</t>
  </si>
  <si>
    <t>Packing slip SOPS00000171</t>
  </si>
  <si>
    <t>Packing slip SOPS00000173</t>
  </si>
  <si>
    <t>Packing slip SOPS00000177</t>
  </si>
  <si>
    <t>Packing slip SOPS00000179</t>
  </si>
  <si>
    <t>Packing slip SOPS00000182</t>
  </si>
  <si>
    <t>Packing slip SOPS00000183</t>
  </si>
  <si>
    <t>Packing slip SOPS00000184</t>
  </si>
  <si>
    <t>Packing slip SOPS00000187</t>
  </si>
  <si>
    <t>Packing slip SOPS00000188</t>
  </si>
  <si>
    <t>Packing slip SOPS00000189</t>
  </si>
  <si>
    <t>Packing slip SOPS00000190</t>
  </si>
  <si>
    <t>Packing slip SOPS00000192</t>
  </si>
  <si>
    <t>Packing slip SOPS00000193</t>
  </si>
  <si>
    <t>Packing slip SOPS00000194</t>
  </si>
  <si>
    <t>111000143</t>
  </si>
  <si>
    <t>Sales Invoice 111000143</t>
  </si>
  <si>
    <t>111000146</t>
  </si>
  <si>
    <t>Sales Invoice 111000146</t>
  </si>
  <si>
    <t>111000147</t>
  </si>
  <si>
    <t>Sales Invoice 111000147</t>
  </si>
  <si>
    <t>111000149</t>
  </si>
  <si>
    <t>Sales Invoice 111000149</t>
  </si>
  <si>
    <t>111000150</t>
  </si>
  <si>
    <t>Sales Invoice 111000150</t>
  </si>
  <si>
    <t>Packing slip SOPS00000195</t>
  </si>
  <si>
    <t>Packing slip SOPS00000196</t>
  </si>
  <si>
    <t>Packing slip SOPS00000198</t>
  </si>
  <si>
    <t>Packing slip SOPS00000199</t>
  </si>
  <si>
    <t>Packing slip SOPS00000200</t>
  </si>
  <si>
    <t>Packing slip SOPS00000201</t>
  </si>
  <si>
    <t>Packing slip SOPS00000236</t>
  </si>
  <si>
    <t>Packing slip SOPS00000202</t>
  </si>
  <si>
    <t>Packing slip SOPS00000203</t>
  </si>
  <si>
    <t>Packing slip SOPS00000204</t>
  </si>
  <si>
    <t>Packing slip SOPS00000206</t>
  </si>
  <si>
    <t>Packing slip SOPS00000210</t>
  </si>
  <si>
    <t>Packing slip SOPS00000211</t>
  </si>
  <si>
    <t>Packing slip SOPS00000212</t>
  </si>
  <si>
    <t>Packing slip SOPS00000214</t>
  </si>
  <si>
    <t>Packing slip SOPS00000215</t>
  </si>
  <si>
    <t>Packing slip SOPS00000217</t>
  </si>
  <si>
    <t>Packing slip SOPS00000218</t>
  </si>
  <si>
    <t>Packing slip SOPS00000219</t>
  </si>
  <si>
    <t>111000152</t>
  </si>
  <si>
    <t>Sales Invoice 111000152</t>
  </si>
  <si>
    <t>111000153</t>
  </si>
  <si>
    <t>Sales Invoice 111000153</t>
  </si>
  <si>
    <t>111000154</t>
  </si>
  <si>
    <t>Sales Invoice 111000154</t>
  </si>
  <si>
    <t>111000155</t>
  </si>
  <si>
    <t>Sales Invoice 111000155</t>
  </si>
  <si>
    <t>111000156</t>
  </si>
  <si>
    <t>Sales Invoice 111000156</t>
  </si>
  <si>
    <t>111000157</t>
  </si>
  <si>
    <t>Sales Invoice 111000157</t>
  </si>
  <si>
    <t>111000158</t>
  </si>
  <si>
    <t>Sales Invoice 111000158</t>
  </si>
  <si>
    <t>111000160</t>
  </si>
  <si>
    <t>Sales Invoice 111000160</t>
  </si>
  <si>
    <t>111000161</t>
  </si>
  <si>
    <t>Sales Invoice 111000161</t>
  </si>
  <si>
    <t>111000162</t>
  </si>
  <si>
    <t>Sales Invoice 111000162</t>
  </si>
  <si>
    <t>111000163</t>
  </si>
  <si>
    <t>Sales Invoice 111000163</t>
  </si>
  <si>
    <t>111000164</t>
  </si>
  <si>
    <t>Sales Invoice 111000164</t>
  </si>
  <si>
    <t>111000166</t>
  </si>
  <si>
    <t>Sales Invoice 111000166</t>
  </si>
  <si>
    <t>111000167</t>
  </si>
  <si>
    <t>Sales Invoice 111000167</t>
  </si>
  <si>
    <t>111000168</t>
  </si>
  <si>
    <t>Sales Invoice 111000168</t>
  </si>
  <si>
    <t>111000169</t>
  </si>
  <si>
    <t>Sales Invoice 111000169</t>
  </si>
  <si>
    <t>Packing slip SOPS00000223</t>
  </si>
  <si>
    <t>Packing slip SOPS00000225</t>
  </si>
  <si>
    <t>Packing slip SOPS00000226</t>
  </si>
  <si>
    <t>Packing slip SOPS00000227</t>
  </si>
  <si>
    <t>Packing slip SOPS00000228</t>
  </si>
  <si>
    <t>Packing slip SOPS00000230</t>
  </si>
  <si>
    <t>111000173</t>
  </si>
  <si>
    <t>Sales Invoice 111000173</t>
  </si>
  <si>
    <t>111000174</t>
  </si>
  <si>
    <t>Sales Invoice 111000174</t>
  </si>
  <si>
    <t>2222000008</t>
  </si>
  <si>
    <t>Sales Invoice 2222000008</t>
  </si>
  <si>
    <t>Packing slip SOPS00000231</t>
  </si>
  <si>
    <t>Packing slip SOPS00000232</t>
  </si>
  <si>
    <t>Packing slip SOPS00000233</t>
  </si>
  <si>
    <t>Packing slip SOPS00000234</t>
  </si>
  <si>
    <t>Packing slip SOPS00000235</t>
  </si>
  <si>
    <t>Packing slip SOPS00000238</t>
  </si>
  <si>
    <t>111000175</t>
  </si>
  <si>
    <t>Sales Invoice 111000175</t>
  </si>
  <si>
    <t>111000176</t>
  </si>
  <si>
    <t>Sales Invoice 111000176</t>
  </si>
  <si>
    <t>111000177</t>
  </si>
  <si>
    <t>Sales Invoice 111000177</t>
  </si>
  <si>
    <t>111000178</t>
  </si>
  <si>
    <t>Sales Invoice 111000178</t>
  </si>
  <si>
    <t>111000180</t>
  </si>
  <si>
    <t>Sales Invoice 111000180</t>
  </si>
  <si>
    <t>111000181</t>
  </si>
  <si>
    <t>Sales Invoice 111000181</t>
  </si>
  <si>
    <t>111000182</t>
  </si>
  <si>
    <t>Sales Invoice 111000182</t>
  </si>
  <si>
    <t>111000183</t>
  </si>
  <si>
    <t>Sales Invoice 111000183</t>
  </si>
  <si>
    <t>111000184</t>
  </si>
  <si>
    <t>Sales Invoice 111000184</t>
  </si>
  <si>
    <t>111000185</t>
  </si>
  <si>
    <t>Sales Invoice 111000185</t>
  </si>
  <si>
    <t>111000186</t>
  </si>
  <si>
    <t>Sales Invoice 111000186</t>
  </si>
  <si>
    <t>111000188</t>
  </si>
  <si>
    <t>Sales Invoice 111000188</t>
  </si>
  <si>
    <t>111000189</t>
  </si>
  <si>
    <t>Sales Invoice 111000189</t>
  </si>
  <si>
    <t>111000191</t>
  </si>
  <si>
    <t>Sales Invoice 111000191</t>
  </si>
  <si>
    <t>111000192</t>
  </si>
  <si>
    <t>Sales Invoice 111000192</t>
  </si>
  <si>
    <t>111000193</t>
  </si>
  <si>
    <t>Sales Invoice 111000193</t>
  </si>
  <si>
    <t>Packing slip SOPS00000239</t>
  </si>
  <si>
    <t>Packing slip SOPS00000240</t>
  </si>
  <si>
    <t>Packing slip SOPS00000241</t>
  </si>
  <si>
    <t>Packing slip SOPS00000242</t>
  </si>
  <si>
    <t>Packing slip SOPS00000243</t>
  </si>
  <si>
    <t>Packing slip SOPS00000245</t>
  </si>
  <si>
    <t>Packing slip SOPS00000246</t>
  </si>
  <si>
    <t>Packing slip SOPS00000247</t>
  </si>
  <si>
    <t>111000196</t>
  </si>
  <si>
    <t>Sales Invoice 111000196</t>
  </si>
  <si>
    <t>111000197</t>
  </si>
  <si>
    <t>Sales Invoice 111000197</t>
  </si>
  <si>
    <t>111000198</t>
  </si>
  <si>
    <t>Sales Invoice 111000198</t>
  </si>
  <si>
    <t>111000199</t>
  </si>
  <si>
    <t>Sales Invoice 111000199</t>
  </si>
  <si>
    <t>111000200</t>
  </si>
  <si>
    <t>Sales Invoice 111000200</t>
  </si>
  <si>
    <t>111000201</t>
  </si>
  <si>
    <t>Sales Invoice 111000201</t>
  </si>
  <si>
    <t>111000203</t>
  </si>
  <si>
    <t>Sales Invoice 111000203</t>
  </si>
  <si>
    <t>111000205</t>
  </si>
  <si>
    <t>Sales Invoice 111000205</t>
  </si>
  <si>
    <t>111000206</t>
  </si>
  <si>
    <t>Sales Invoice 111000206</t>
  </si>
  <si>
    <t>2222000010</t>
  </si>
  <si>
    <t>Sales Credit Note 2222000010</t>
  </si>
  <si>
    <t>Packing slip SOPS00000248</t>
  </si>
  <si>
    <t>Packing slip SOPS00000250</t>
  </si>
  <si>
    <t>Packing slip SOPS00000251</t>
  </si>
  <si>
    <t>Packing slip SOPS00000252</t>
  </si>
  <si>
    <t>Packing slip SOPS00000253</t>
  </si>
  <si>
    <t>Packing slip SOPS00000254</t>
  </si>
  <si>
    <t>111000207</t>
  </si>
  <si>
    <t>Sales Invoice 111000207</t>
  </si>
  <si>
    <t>Packing slip SOPS00000255</t>
  </si>
  <si>
    <t>Packing slip SOPS00000256</t>
  </si>
  <si>
    <t>Packing slip SOPS00000258</t>
  </si>
  <si>
    <t>Packing slip SOPS00000260</t>
  </si>
  <si>
    <t>Packing slip SOPS00000263</t>
  </si>
  <si>
    <t>111000210</t>
  </si>
  <si>
    <t>Sales Invoice 111000210</t>
  </si>
  <si>
    <t>111000211</t>
  </si>
  <si>
    <t>Sales Invoice 111000211</t>
  </si>
  <si>
    <t>111000212</t>
  </si>
  <si>
    <t>Sales Invoice 111000212</t>
  </si>
  <si>
    <t>111000213</t>
  </si>
  <si>
    <t>Sales Invoice 111000213</t>
  </si>
  <si>
    <t>111000214</t>
  </si>
  <si>
    <t>Sales Invoice 111000214</t>
  </si>
  <si>
    <t>Packing slip SOPS00000265</t>
  </si>
  <si>
    <t>Packing slip SOPS00000266</t>
  </si>
  <si>
    <t>Packing slip SOPS00000267</t>
  </si>
  <si>
    <t>Packing slip SOPS00000270</t>
  </si>
  <si>
    <t>Packing slip SOPS00000271</t>
  </si>
  <si>
    <t>Packing slip SOPS00000272</t>
  </si>
  <si>
    <t>Packing slip SOPS00000273</t>
  </si>
  <si>
    <t>Packing slip SOPS00000275</t>
  </si>
  <si>
    <t>Packing slip SOPS00000276</t>
  </si>
  <si>
    <t>111000216</t>
  </si>
  <si>
    <t>Sales Invoice 111000216</t>
  </si>
  <si>
    <t>111000218</t>
  </si>
  <si>
    <t>Sales Invoice 111000218</t>
  </si>
  <si>
    <t>111000219</t>
  </si>
  <si>
    <t>Sales Invoice 111000219</t>
  </si>
  <si>
    <t>Packing slip SOPS00000278</t>
  </si>
  <si>
    <t>Packing slip SOPS00000279</t>
  </si>
  <si>
    <t>111000222</t>
  </si>
  <si>
    <t>Sales Invoice 111000222</t>
  </si>
  <si>
    <t>111000223</t>
  </si>
  <si>
    <t>Sales Invoice 111000223</t>
  </si>
  <si>
    <t>111000224</t>
  </si>
  <si>
    <t>Sales Invoice 111000224</t>
  </si>
  <si>
    <t>111000225</t>
  </si>
  <si>
    <t>Sales Invoice 111000225</t>
  </si>
  <si>
    <t>111000226</t>
  </si>
  <si>
    <t>Sales Invoice 111000226</t>
  </si>
  <si>
    <t>Packing slip SOPS00000282</t>
  </si>
  <si>
    <t>Packing slip SOPS00000283</t>
  </si>
  <si>
    <t>Packing slip SOPS00000284</t>
  </si>
  <si>
    <t>111000228</t>
  </si>
  <si>
    <t>Sales Invoice 111000228</t>
  </si>
  <si>
    <t>111000229</t>
  </si>
  <si>
    <t>Sales Invoice 111000229</t>
  </si>
  <si>
    <t>111000232</t>
  </si>
  <si>
    <t>Sales Invoice 111000232</t>
  </si>
  <si>
    <t>111000233</t>
  </si>
  <si>
    <t>Sales Invoice 111000233</t>
  </si>
  <si>
    <t>Packing slip SOPS00000289</t>
  </si>
  <si>
    <t>Packing slip SOPS00000291</t>
  </si>
  <si>
    <t>Packing slip SOPS00000292</t>
  </si>
  <si>
    <t>Packing slip SOPS00000294</t>
  </si>
  <si>
    <t>Packing slip SOPS00000295</t>
  </si>
  <si>
    <t>Packing slip SOPS00000296</t>
  </si>
  <si>
    <t>Packing slip SOPS00000299</t>
  </si>
  <si>
    <t>Packing slip SOPS00000301</t>
  </si>
  <si>
    <t>Packing slip SOPS00000302</t>
  </si>
  <si>
    <t>111000234</t>
  </si>
  <si>
    <t>Sales Invoice 111000234</t>
  </si>
  <si>
    <t>111000235</t>
  </si>
  <si>
    <t>Sales Invoice 111000235</t>
  </si>
  <si>
    <t>111000236</t>
  </si>
  <si>
    <t>Sales Invoice 111000236</t>
  </si>
  <si>
    <t>111000237</t>
  </si>
  <si>
    <t>Sales Invoice 111000237</t>
  </si>
  <si>
    <t>111000238</t>
  </si>
  <si>
    <t>Sales Invoice 111000238</t>
  </si>
  <si>
    <t>111000239</t>
  </si>
  <si>
    <t>Sales Invoice 111000239</t>
  </si>
  <si>
    <t>111000241</t>
  </si>
  <si>
    <t>Sales Invoice 111000241</t>
  </si>
  <si>
    <t>111000242</t>
  </si>
  <si>
    <t>Sales Invoice 111000242</t>
  </si>
  <si>
    <t>111000243</t>
  </si>
  <si>
    <t>Sales Invoice 111000243</t>
  </si>
  <si>
    <t>111000246</t>
  </si>
  <si>
    <t>Sales Invoice 111000246</t>
  </si>
  <si>
    <t>111000247</t>
  </si>
  <si>
    <t>Sales Invoice 111000247</t>
  </si>
  <si>
    <t>111000248</t>
  </si>
  <si>
    <t>Sales Invoice 111000248</t>
  </si>
  <si>
    <t>111000249</t>
  </si>
  <si>
    <t>Sales Invoice 111000249</t>
  </si>
  <si>
    <t>Packing slip SOPS00000303</t>
  </si>
  <si>
    <t>Packing slip SOPS00000307</t>
  </si>
  <si>
    <t>Packing slip SOPS00000308</t>
  </si>
  <si>
    <t>Packing slip SOPS00000309</t>
  </si>
  <si>
    <t>Packing slip SOPS00000310</t>
  </si>
  <si>
    <t>Packing slip SOPS00000311</t>
  </si>
  <si>
    <t>Packing slip SOPS00000312</t>
  </si>
  <si>
    <t>Packing slip SOPS00000313</t>
  </si>
  <si>
    <t>Packing slip SOPS00000314</t>
  </si>
  <si>
    <t>Packing slip SOPS00000304</t>
  </si>
  <si>
    <t>Packing slip SOPS00000305</t>
  </si>
  <si>
    <t>Packing slip SOPS00000306</t>
  </si>
  <si>
    <t>Packing slip SOPS00000315</t>
  </si>
  <si>
    <t>Packing slip SOPS00000316</t>
  </si>
  <si>
    <t>Packing slip SOPS00000317</t>
  </si>
  <si>
    <t>111000251</t>
  </si>
  <si>
    <t>Sales Invoice 111000251</t>
  </si>
  <si>
    <t>Packing slip SOPS00000318</t>
  </si>
  <si>
    <t>Packing slip SOPS00000322</t>
  </si>
  <si>
    <t>Packing slip SOPS00000324</t>
  </si>
  <si>
    <t>Packing slip SOPS00000325</t>
  </si>
  <si>
    <t>Packing slip SOPS00000327</t>
  </si>
  <si>
    <t>Packing slip SOPS00000328</t>
  </si>
  <si>
    <t>Packing slip SOPS00000329</t>
  </si>
  <si>
    <t>Packing slip SOPS00000330</t>
  </si>
  <si>
    <t>Packing slip SOPS00000331</t>
  </si>
  <si>
    <t>Packing slip SOPS00000332</t>
  </si>
  <si>
    <t>Packing slip SOPS00000333</t>
  </si>
  <si>
    <t>Packing slip SOPS00000334</t>
  </si>
  <si>
    <t>111000254</t>
  </si>
  <si>
    <t>Sales Invoice 111000254</t>
  </si>
  <si>
    <t>111000255</t>
  </si>
  <si>
    <t>Sales Invoice 111000255</t>
  </si>
  <si>
    <t>111000256</t>
  </si>
  <si>
    <t>Sales Invoice 111000256</t>
  </si>
  <si>
    <t>111000257</t>
  </si>
  <si>
    <t>Sales Invoice 111000257</t>
  </si>
  <si>
    <t>111000258</t>
  </si>
  <si>
    <t>Sales Invoice 111000258</t>
  </si>
  <si>
    <t>111000259</t>
  </si>
  <si>
    <t>Sales Invoice 111000259</t>
  </si>
  <si>
    <t>111000260</t>
  </si>
  <si>
    <t>Sales Invoice 111000260</t>
  </si>
  <si>
    <t>111000261</t>
  </si>
  <si>
    <t>Sales Invoice 111000261</t>
  </si>
  <si>
    <t>111000262</t>
  </si>
  <si>
    <t>Sales Invoice 111000262</t>
  </si>
  <si>
    <t>111000266</t>
  </si>
  <si>
    <t>Sales Invoice 111000266</t>
  </si>
  <si>
    <t>111000267</t>
  </si>
  <si>
    <t>Sales Invoice 111000267</t>
  </si>
  <si>
    <t>111000268</t>
  </si>
  <si>
    <t>Sales Invoice 111000268</t>
  </si>
  <si>
    <t>111000269</t>
  </si>
  <si>
    <t>Sales Invoice 111000269</t>
  </si>
  <si>
    <t>111000271</t>
  </si>
  <si>
    <t>Sales Invoice 111000271</t>
  </si>
  <si>
    <t>111000272</t>
  </si>
  <si>
    <t>Sales Invoice 111000272</t>
  </si>
  <si>
    <t>111000273</t>
  </si>
  <si>
    <t>Sales Invoice 111000273</t>
  </si>
  <si>
    <t>111000274</t>
  </si>
  <si>
    <t>Sales Invoice 111000274</t>
  </si>
  <si>
    <t>111000275</t>
  </si>
  <si>
    <t>Sales Invoice 111000275</t>
  </si>
  <si>
    <t>2222000011</t>
  </si>
  <si>
    <t>Sales Credit Note 2222000011</t>
  </si>
  <si>
    <t>Packing slip SOPS00000335</t>
  </si>
  <si>
    <t>Packing slip SOPS00000337</t>
  </si>
  <si>
    <t>Packing slip SOPS00000338</t>
  </si>
  <si>
    <t>Packing slip SOPS00000339</t>
  </si>
  <si>
    <t>Packing slip SOPS00000340</t>
  </si>
  <si>
    <t>Packing slip SOPS00000341</t>
  </si>
  <si>
    <t>Packing slip SOPS00000342</t>
  </si>
  <si>
    <t>Packing slip SOPS00000343</t>
  </si>
  <si>
    <t>Packing slip SOPS00000344</t>
  </si>
  <si>
    <t>Packing slip SOPS00000345</t>
  </si>
  <si>
    <t>Packing slip SOPS00000346</t>
  </si>
  <si>
    <t>Packing slip SOPS00000350</t>
  </si>
  <si>
    <t>Packing slip SOPS00000352</t>
  </si>
  <si>
    <t>Packing slip SOPS00000354</t>
  </si>
  <si>
    <t>111000277</t>
  </si>
  <si>
    <t>Sales Invoice 111000277</t>
  </si>
  <si>
    <t>111000279</t>
  </si>
  <si>
    <t>Sales Invoice 111000279</t>
  </si>
  <si>
    <t>111000281</t>
  </si>
  <si>
    <t>Sales Invoice 111000281</t>
  </si>
  <si>
    <t>111000282</t>
  </si>
  <si>
    <t>Sales Invoice 111000282</t>
  </si>
  <si>
    <t>2222000014</t>
  </si>
  <si>
    <t>Sales Credit Note 2222000014</t>
  </si>
  <si>
    <t>Packing slip SOPS00000356</t>
  </si>
  <si>
    <t>Packing slip SOPS00000357</t>
  </si>
  <si>
    <t>Packing slip SOPS00000358</t>
  </si>
  <si>
    <t>Packing slip SOPS00000359</t>
  </si>
  <si>
    <t>Packing slip SOPS00000360</t>
  </si>
  <si>
    <t>Packing slip SOPS00000361</t>
  </si>
  <si>
    <t>Packing slip SOPS00000362</t>
  </si>
  <si>
    <t>Packing slip SOPS00000363</t>
  </si>
  <si>
    <t>111000285</t>
  </si>
  <si>
    <t>Sales Invoice 111000285</t>
  </si>
  <si>
    <t>111000286</t>
  </si>
  <si>
    <t>Sales Invoice 111000286</t>
  </si>
  <si>
    <t>111000287</t>
  </si>
  <si>
    <t>Sales Invoice 111000287</t>
  </si>
  <si>
    <t>111000288</t>
  </si>
  <si>
    <t>Sales Invoice 111000288</t>
  </si>
  <si>
    <t>111000290</t>
  </si>
  <si>
    <t>Sales Invoice 111000290</t>
  </si>
  <si>
    <t>111000291</t>
  </si>
  <si>
    <t>Sales Invoice 111000291</t>
  </si>
  <si>
    <t>Packing slip SOPS00000368</t>
  </si>
  <si>
    <t>Packing slip SOPS00000369</t>
  </si>
  <si>
    <t>111000295</t>
  </si>
  <si>
    <t>Sales Invoice 111000295</t>
  </si>
  <si>
    <t>111000298</t>
  </si>
  <si>
    <t>Sales Invoice 111000298</t>
  </si>
  <si>
    <t>111000299</t>
  </si>
  <si>
    <t>Sales Invoice 111000299</t>
  </si>
  <si>
    <t>111000300</t>
  </si>
  <si>
    <t>Sales Invoice 111000300</t>
  </si>
  <si>
    <t>111000301</t>
  </si>
  <si>
    <t>Sales Invoice 111000301</t>
  </si>
  <si>
    <t>111000302</t>
  </si>
  <si>
    <t>Sales Invoice 111000302</t>
  </si>
  <si>
    <t>111000303</t>
  </si>
  <si>
    <t>Sales Invoice 111000303</t>
  </si>
  <si>
    <t>Packing slip SOPS00000371</t>
  </si>
  <si>
    <t>Packing slip SOPS00000372</t>
  </si>
  <si>
    <t>Packing slip SOPS00000373</t>
  </si>
  <si>
    <t>Packing slip SOPS00000374</t>
  </si>
  <si>
    <t>Packing slip SOPS00000376</t>
  </si>
  <si>
    <t>Packing slip SOPS00000377</t>
  </si>
  <si>
    <t>Packing slip SOPS00000378</t>
  </si>
  <si>
    <t>Packing slip SOPS00000379</t>
  </si>
  <si>
    <t>111000304</t>
  </si>
  <si>
    <t>Sales Invoice 111000304</t>
  </si>
  <si>
    <t>111000306</t>
  </si>
  <si>
    <t>Sales Invoice 111000306</t>
  </si>
  <si>
    <t>111000307</t>
  </si>
  <si>
    <t>Sales Invoice 111000307</t>
  </si>
  <si>
    <t>Packing slip SOPS00000383</t>
  </si>
  <si>
    <t>Packing slip SOPS00000384</t>
  </si>
  <si>
    <t>Packing slip SOPS00000385</t>
  </si>
  <si>
    <t>Packing slip SOPS00000386</t>
  </si>
  <si>
    <t>Packing slip SOPS00000387</t>
  </si>
  <si>
    <t>111000310</t>
  </si>
  <si>
    <t>Sales Invoice 111000310</t>
  </si>
  <si>
    <t>Packing slip SOPS00000388</t>
  </si>
  <si>
    <t>Packing slip SOPS00000389</t>
  </si>
  <si>
    <t>Packing slip SOPS00000390</t>
  </si>
  <si>
    <t>SOPS00000391</t>
  </si>
  <si>
    <t>Packing slip SOPS00000391</t>
  </si>
  <si>
    <t>SOPS00000392</t>
  </si>
  <si>
    <t>Packing slip SOPS00000392</t>
  </si>
  <si>
    <t>SOPS00000393</t>
  </si>
  <si>
    <t>Packing slip SOPS00000393</t>
  </si>
  <si>
    <t>Packing slip SOPS00000394</t>
  </si>
  <si>
    <t>Packing slip SOPS00000395</t>
  </si>
  <si>
    <t>Packing slip SOPS00000396</t>
  </si>
  <si>
    <t>Packing slip SOPS00000397</t>
  </si>
  <si>
    <t>SOPS00000398</t>
  </si>
  <si>
    <t>Packing slip SOPS00000398</t>
  </si>
  <si>
    <t>Packing slip SOPS00000399</t>
  </si>
  <si>
    <t>SOPS00000400</t>
  </si>
  <si>
    <t>Packing slip SOPS00000400</t>
  </si>
  <si>
    <t>SOPS00000402</t>
  </si>
  <si>
    <t>Packing slip SOPS00000402</t>
  </si>
  <si>
    <t>Packing slip SOPS00000403</t>
  </si>
  <si>
    <t>Packing slip SOPS00000404</t>
  </si>
  <si>
    <t>Packing slip SOPS00000405</t>
  </si>
  <si>
    <t>Packing slip SOPS00000406</t>
  </si>
  <si>
    <t>SOPS00000407</t>
  </si>
  <si>
    <t>Packing slip SOPS00000407</t>
  </si>
  <si>
    <t>Packing slip SOPS00000408</t>
  </si>
  <si>
    <t>111000315</t>
  </si>
  <si>
    <t>Sales Invoice 111000315</t>
  </si>
  <si>
    <t>111000316</t>
  </si>
  <si>
    <t>Sales Invoice 111000316</t>
  </si>
  <si>
    <t>111000318</t>
  </si>
  <si>
    <t>Sales Invoice 111000318</t>
  </si>
  <si>
    <t>111000319</t>
  </si>
  <si>
    <t>Sales Invoice 111000319</t>
  </si>
  <si>
    <t>111000320</t>
  </si>
  <si>
    <t>Sales Invoice 111000320</t>
  </si>
  <si>
    <t>Packing slip SOPS00000409</t>
  </si>
  <si>
    <t>Packing slip SOPS00000410</t>
  </si>
  <si>
    <t>Packing slip SOPS00000411</t>
  </si>
  <si>
    <t>SOPS00000412</t>
  </si>
  <si>
    <t>Packing slip SOPS00000412</t>
  </si>
  <si>
    <t>Packing slip SOPS00000413</t>
  </si>
  <si>
    <t>Packing slip SOPS00000414</t>
  </si>
  <si>
    <t>Packing slip SOPS00000415</t>
  </si>
  <si>
    <t>Packing slip SOPS00000416</t>
  </si>
  <si>
    <t>Packing slip SOPS00000417</t>
  </si>
  <si>
    <t>Packing slip SOPS00000418</t>
  </si>
  <si>
    <t>Packing slip SOPS00000419</t>
  </si>
  <si>
    <t>Packing slip SOPS00000420</t>
  </si>
  <si>
    <t>Packing slip SOPS00000421</t>
  </si>
  <si>
    <t>Packing slip SOPS00000422</t>
  </si>
  <si>
    <t>Packing slip SOPS00000423</t>
  </si>
  <si>
    <t>SOPS00000424</t>
  </si>
  <si>
    <t>Packing slip SOPS00000424</t>
  </si>
  <si>
    <t>SOPS00000425</t>
  </si>
  <si>
    <t>Packing slip SOPS00000425</t>
  </si>
  <si>
    <t>Packing slip SOPS00000426</t>
  </si>
  <si>
    <t>SOPS00000427</t>
  </si>
  <si>
    <t>Packing slip SOPS00000427</t>
  </si>
  <si>
    <t>Packing slip SOPS00000428</t>
  </si>
  <si>
    <t>Packing slip SOPS00000429</t>
  </si>
  <si>
    <t>Packing slip SOPS00000430</t>
  </si>
  <si>
    <t>Packing slip SOPS00000431</t>
  </si>
  <si>
    <t>SOPS00000432</t>
  </si>
  <si>
    <t>Packing slip SOPS00000432</t>
  </si>
  <si>
    <t>111000313</t>
  </si>
  <si>
    <t>111000322</t>
  </si>
  <si>
    <t>111000321</t>
  </si>
  <si>
    <t>111000314</t>
  </si>
  <si>
    <t>111000312</t>
  </si>
  <si>
    <t>111000311</t>
  </si>
  <si>
    <t>Financial voucher</t>
  </si>
  <si>
    <t>120010 fin balance</t>
  </si>
  <si>
    <t>111000194</t>
  </si>
  <si>
    <t>111000142</t>
  </si>
  <si>
    <t>111000165</t>
  </si>
  <si>
    <t>111000171</t>
  </si>
  <si>
    <t>111000100</t>
  </si>
  <si>
    <t>111000240</t>
  </si>
  <si>
    <t>111000220</t>
  </si>
  <si>
    <t>111000305</t>
  </si>
  <si>
    <t>111000041</t>
  </si>
  <si>
    <t>111000038</t>
  </si>
  <si>
    <t>111000048</t>
  </si>
  <si>
    <t>111000187</t>
  </si>
  <si>
    <t>111000172</t>
  </si>
  <si>
    <t>111000209</t>
  </si>
  <si>
    <t>111000104</t>
  </si>
  <si>
    <t>111000099</t>
  </si>
  <si>
    <t>111000170</t>
  </si>
  <si>
    <t>111000159</t>
  </si>
  <si>
    <t>111000011</t>
  </si>
  <si>
    <t>111000053</t>
  </si>
  <si>
    <t>111000056</t>
  </si>
  <si>
    <t>111000265</t>
  </si>
  <si>
    <t>111000065</t>
  </si>
  <si>
    <t>111000071</t>
  </si>
  <si>
    <t>111000309</t>
  </si>
  <si>
    <t>111000308</t>
  </si>
  <si>
    <t>111000264</t>
  </si>
  <si>
    <t>111000289</t>
  </si>
  <si>
    <t>111000145</t>
  </si>
  <si>
    <t>111000129</t>
  </si>
  <si>
    <t>111000098</t>
  </si>
  <si>
    <t>111000179</t>
  </si>
  <si>
    <t>111000084</t>
  </si>
  <si>
    <t>111000148</t>
  </si>
  <si>
    <t>111000297</t>
  </si>
  <si>
    <t>111000296</t>
  </si>
  <si>
    <t>111000227</t>
  </si>
  <si>
    <t>111000244</t>
  </si>
  <si>
    <t>111000021</t>
  </si>
  <si>
    <t>111000055</t>
  </si>
  <si>
    <t>111000101</t>
  </si>
  <si>
    <t>111000245</t>
  </si>
  <si>
    <t>111000108</t>
  </si>
  <si>
    <t>111000202</t>
  </si>
  <si>
    <t>111000270</t>
  </si>
  <si>
    <t>111000230</t>
  </si>
  <si>
    <t>111000097</t>
  </si>
  <si>
    <t>111000054</t>
  </si>
  <si>
    <t>111000217</t>
  </si>
  <si>
    <t>111000190</t>
  </si>
  <si>
    <t>111000204</t>
  </si>
  <si>
    <t>111000151</t>
  </si>
  <si>
    <t>111000317</t>
  </si>
  <si>
    <t>111000276</t>
  </si>
  <si>
    <t>111000132</t>
  </si>
  <si>
    <t>111000075</t>
  </si>
  <si>
    <t>111000124</t>
  </si>
  <si>
    <t>111000221</t>
  </si>
  <si>
    <t>111000009</t>
  </si>
  <si>
    <t>111000195</t>
  </si>
  <si>
    <t>111000128</t>
  </si>
  <si>
    <t>111000051</t>
  </si>
  <si>
    <t>111000040</t>
  </si>
  <si>
    <t>111000039</t>
  </si>
  <si>
    <t>111000280</t>
  </si>
  <si>
    <t>111000138</t>
  </si>
  <si>
    <t>111000231</t>
  </si>
  <si>
    <t>111000278</t>
  </si>
  <si>
    <t>111000263</t>
  </si>
  <si>
    <t>111000107</t>
  </si>
  <si>
    <t>111000144</t>
  </si>
  <si>
    <t>120010 fin voucher</t>
  </si>
  <si>
    <t>SOPS00000434</t>
  </si>
  <si>
    <t>SOPS00000437</t>
  </si>
  <si>
    <t>111000323</t>
  </si>
  <si>
    <t>Sales Invoice 111000323</t>
  </si>
  <si>
    <t>111000325</t>
  </si>
  <si>
    <t>Sales Invoice 111000325</t>
  </si>
  <si>
    <t>2222000015</t>
  </si>
  <si>
    <t>Sales Credit Note 2222000015</t>
  </si>
  <si>
    <t>2222000016</t>
  </si>
  <si>
    <t>Sales Credit Note 2222000016</t>
  </si>
  <si>
    <t>2222000017</t>
  </si>
  <si>
    <t>Sales Credit Note 2222000017</t>
  </si>
  <si>
    <t>SOPS00000433</t>
  </si>
  <si>
    <t>Packing slip SOPS00000433</t>
  </si>
  <si>
    <t>SOPS00000435</t>
  </si>
  <si>
    <t>Packing slip SOPS00000435</t>
  </si>
  <si>
    <t>SOPS00000436</t>
  </si>
  <si>
    <t>Packing slip SOPS00000436</t>
  </si>
  <si>
    <t>Packing slip SOPS00000437</t>
  </si>
  <si>
    <t>SOPS00000438</t>
  </si>
  <si>
    <t>Packing slip SOPS00000438</t>
  </si>
  <si>
    <t>SOPS00000439</t>
  </si>
  <si>
    <t>Packing slip SOPS00000439</t>
  </si>
  <si>
    <t>SO0000384</t>
  </si>
  <si>
    <t>SO0000387</t>
  </si>
  <si>
    <t>SO0000389</t>
  </si>
  <si>
    <t>SO0000390</t>
  </si>
  <si>
    <t>MODISEALSA</t>
  </si>
  <si>
    <t>MODISEAL SA - Asphalt bonding emulsion SAMI</t>
  </si>
  <si>
    <t>SOPS00000440</t>
  </si>
  <si>
    <t>111000326</t>
  </si>
  <si>
    <t>SO0000388</t>
  </si>
  <si>
    <t>111000324</t>
  </si>
  <si>
    <t>364-2000104</t>
  </si>
  <si>
    <t>Simpson Strong-Tie France</t>
  </si>
  <si>
    <t>364-2000203</t>
  </si>
  <si>
    <t>Rodacal Beyem S.L.</t>
  </si>
  <si>
    <t>364-2000168</t>
  </si>
  <si>
    <t>S&amp;P Clever Reinforcement Company AG</t>
  </si>
  <si>
    <t>364-2000119</t>
  </si>
  <si>
    <t>Latexfalt B.V.</t>
  </si>
  <si>
    <t>364-2000165</t>
  </si>
  <si>
    <t>B.T.A. International B.V.</t>
  </si>
  <si>
    <t>364-000011</t>
  </si>
  <si>
    <t>Fortius B.K.International bvba</t>
  </si>
  <si>
    <t>364-000007</t>
  </si>
  <si>
    <t>Versluys &amp; Zoon B.V.</t>
  </si>
  <si>
    <t>364-000043</t>
  </si>
  <si>
    <t>Gebr. Van Kessel Wegenbouw B.V. Regio West</t>
  </si>
  <si>
    <t>364-000097</t>
  </si>
  <si>
    <t>Heijmans Wegen</t>
  </si>
  <si>
    <t>364-000013</t>
  </si>
  <si>
    <t>BAM Wegen B.V. Zuidoost</t>
  </si>
  <si>
    <t>364-000052</t>
  </si>
  <si>
    <t>KWS Infra Roosendaal</t>
  </si>
  <si>
    <t>364-000041</t>
  </si>
  <si>
    <t>Dura Vermeer Infrastructuur Noord West</t>
  </si>
  <si>
    <t>364-000099</t>
  </si>
  <si>
    <t>KWS Infra Zwijndrecht</t>
  </si>
  <si>
    <t>364-000061</t>
  </si>
  <si>
    <t>Heijmans Wegen B.V. Asset Management Schiphol</t>
  </si>
  <si>
    <t>364-000002</t>
  </si>
  <si>
    <t>Aannemingsbedrijf De Jong en Zoon Beesd B.V.</t>
  </si>
  <si>
    <t>364-000045</t>
  </si>
  <si>
    <t>Dura Vermeer Infrastructuur Zuid West</t>
  </si>
  <si>
    <t>364-000080</t>
  </si>
  <si>
    <t>Aannemingsmaatschappij van Gelder B.V. Noord Braba</t>
  </si>
  <si>
    <t>364-000092</t>
  </si>
  <si>
    <t>Grizaco NV</t>
  </si>
  <si>
    <t>364-000095</t>
  </si>
  <si>
    <t>Twentse Weg en Waterbouw</t>
  </si>
  <si>
    <t>364-000107</t>
  </si>
  <si>
    <t>Boskalis NL B.V.</t>
  </si>
  <si>
    <t>364-000055</t>
  </si>
  <si>
    <t>Aannemingsmaatschappij van Gelder B.V.</t>
  </si>
  <si>
    <t>364-000159</t>
  </si>
  <si>
    <t>QuakeShield B.V.</t>
  </si>
  <si>
    <t>364-000015</t>
  </si>
  <si>
    <t>Vogel B.V.</t>
  </si>
  <si>
    <t>364-000058</t>
  </si>
  <si>
    <t>D. van der Steen B.V.</t>
  </si>
  <si>
    <t>364-000188</t>
  </si>
  <si>
    <t>3Angle EPCM VOF</t>
  </si>
  <si>
    <t>364-000033</t>
  </si>
  <si>
    <t>KWS Infra Diemen</t>
  </si>
  <si>
    <t>364-000044</t>
  </si>
  <si>
    <t>Schagen Infra B.V.</t>
  </si>
  <si>
    <t>364-000026</t>
  </si>
  <si>
    <t>BAM Infra Regionaal Amsterdam</t>
  </si>
  <si>
    <t>364-000028</t>
  </si>
  <si>
    <t>BAM Wegen Regio Zuidwest</t>
  </si>
  <si>
    <t>364-000034</t>
  </si>
  <si>
    <t>Mouwrik Waardenburg B.V.</t>
  </si>
  <si>
    <t>364-000120</t>
  </si>
  <si>
    <t>BAM Infra Projecten</t>
  </si>
  <si>
    <t>364-000010</t>
  </si>
  <si>
    <t>Balm Uitwendige Wapening B.V.</t>
  </si>
  <si>
    <t>364-000079</t>
  </si>
  <si>
    <t>Bruud</t>
  </si>
  <si>
    <t>364-000187</t>
  </si>
  <si>
    <t>Coaton B.V.</t>
  </si>
  <si>
    <t>364-000049</t>
  </si>
  <si>
    <t>Dirkzwager Groep B.V.</t>
  </si>
  <si>
    <t>364-000129</t>
  </si>
  <si>
    <t>SAAone GWW V.O.F.</t>
  </si>
  <si>
    <t>364-000059</t>
  </si>
  <si>
    <t>Kreeft Betonrenovatie &amp; Injectietechnieken BV</t>
  </si>
  <si>
    <t>364-000149</t>
  </si>
  <si>
    <t>BAM Contractors</t>
  </si>
  <si>
    <t>364-000076</t>
  </si>
  <si>
    <t>Heijmans Wegen B.V. Regio Zuid</t>
  </si>
  <si>
    <t>364-000123</t>
  </si>
  <si>
    <t>Roelofs Wegenbouw B.V., den Ham</t>
  </si>
  <si>
    <t>364-000025</t>
  </si>
  <si>
    <t>KWS Infra Leek</t>
  </si>
  <si>
    <t>364-000022</t>
  </si>
  <si>
    <t>KWS Infra Rotterdam</t>
  </si>
  <si>
    <t>364-000081</t>
  </si>
  <si>
    <t>Dura Vermeer Infrastructuur BV Oost</t>
  </si>
  <si>
    <t>364-000085</t>
  </si>
  <si>
    <t>Heijmans Wegen, Regio Noord-Oost</t>
  </si>
  <si>
    <t>364-000102</t>
  </si>
  <si>
    <t>Reimert Bouw en Infrastructuur B.V.</t>
  </si>
  <si>
    <t>364-000020</t>
  </si>
  <si>
    <t>Reef Infra B.V.</t>
  </si>
  <si>
    <t>364-000023</t>
  </si>
  <si>
    <t>Rasenberg Wegenbouw, Rayon West-Brabant</t>
  </si>
  <si>
    <t>364-000006</t>
  </si>
  <si>
    <t>KWS infra bv Utrecht</t>
  </si>
  <si>
    <t>364-000014</t>
  </si>
  <si>
    <t>Rowij</t>
  </si>
  <si>
    <t>364-000146</t>
  </si>
  <si>
    <t>Simpson Strong-Tie Manufacturing inc.</t>
  </si>
  <si>
    <t>364-000175</t>
  </si>
  <si>
    <t>Desami SPRL</t>
  </si>
  <si>
    <t>364-000176</t>
  </si>
  <si>
    <t>Bedeko Betontechniek</t>
  </si>
  <si>
    <t>364-000174</t>
  </si>
  <si>
    <t>IKO N.V.</t>
  </si>
  <si>
    <t>364-000064</t>
  </si>
  <si>
    <t>Hakron-Nunspeet B.V.</t>
  </si>
  <si>
    <t>364-000183</t>
  </si>
  <si>
    <t>Rodacal Beyem S.L</t>
  </si>
  <si>
    <t>364-000089</t>
  </si>
  <si>
    <t>Kiwitz Jaki B.V.</t>
  </si>
  <si>
    <t>364-000018</t>
  </si>
  <si>
    <t>Tebecon B.V.</t>
  </si>
  <si>
    <t>364-000178</t>
  </si>
  <si>
    <t>Hardway BV</t>
  </si>
  <si>
    <t>364-000036</t>
  </si>
  <si>
    <t>Bouwbedrijf Salverda B.V.</t>
  </si>
  <si>
    <t>364-000181</t>
  </si>
  <si>
    <t>Emarc</t>
  </si>
  <si>
    <t>364-000126</t>
  </si>
  <si>
    <t>Van Doorn Geldermalsen B.V.</t>
  </si>
  <si>
    <t>364-000004</t>
  </si>
  <si>
    <t>Rendon</t>
  </si>
  <si>
    <t>364-000031</t>
  </si>
  <si>
    <t>Aannemingsbedrijf Vermeulen Benthuizen B.V.</t>
  </si>
  <si>
    <t>364-000065</t>
  </si>
  <si>
    <t>Gebr. van der Lee</t>
  </si>
  <si>
    <t>364-000173</t>
  </si>
  <si>
    <t>S&amp;P Handels GmbH</t>
  </si>
  <si>
    <t>364-000105</t>
  </si>
  <si>
    <t>Landheer Infra B.V.</t>
  </si>
  <si>
    <t>364-000179</t>
  </si>
  <si>
    <t>DVDI Infraproject RWS B&amp;O</t>
  </si>
  <si>
    <t>364-000021</t>
  </si>
  <si>
    <t>Gebr van Kessel Wegenbouw B.V (Buren)</t>
  </si>
  <si>
    <t>364-000001</t>
  </si>
  <si>
    <t>Gemeente De Ronde Venen</t>
  </si>
  <si>
    <t>364-000171</t>
  </si>
  <si>
    <t>MJ Road S.A.R.L.</t>
  </si>
  <si>
    <t>364-000054</t>
  </si>
  <si>
    <t>Geco Composietbedrijf</t>
  </si>
  <si>
    <t>364-000168</t>
  </si>
  <si>
    <t>Edilon )(Sedra Contracting bv</t>
  </si>
  <si>
    <t>364-000047</t>
  </si>
  <si>
    <t>BAM Wegen Regio West</t>
  </si>
  <si>
    <t>364-000169</t>
  </si>
  <si>
    <t>HWE Inkoop en Advies</t>
  </si>
  <si>
    <t>364-000017</t>
  </si>
  <si>
    <t>Ervas International B.V.</t>
  </si>
  <si>
    <t>364-000170</t>
  </si>
  <si>
    <t>Neston Betonconservering</t>
  </si>
  <si>
    <t>364-000074</t>
  </si>
  <si>
    <t>Dura Vermeer Infrastructuur Zuid West, Moerdijk</t>
  </si>
  <si>
    <t>364-000153</t>
  </si>
  <si>
    <t>Rochette Investments NV</t>
  </si>
  <si>
    <t>364-000053</t>
  </si>
  <si>
    <t>Heijmans Wegenbouw B.V. GPO</t>
  </si>
  <si>
    <t>364-000185</t>
  </si>
  <si>
    <t>BuitenGewoon BV</t>
  </si>
  <si>
    <t>364-000057</t>
  </si>
  <si>
    <t>Ballast Nedam Asfalt p/a Ballast Nedam CFD</t>
  </si>
  <si>
    <t>364-000037</t>
  </si>
  <si>
    <t>Hoogmartens N.V.</t>
  </si>
  <si>
    <t>364-000063</t>
  </si>
  <si>
    <t>Wegenbouwbedrijf De Wilde B.V.</t>
  </si>
  <si>
    <t>364-000180</t>
  </si>
  <si>
    <t>DeVis Infra B.V.</t>
  </si>
  <si>
    <t>364-000182</t>
  </si>
  <si>
    <t>Parkway6 Construction VOF</t>
  </si>
  <si>
    <t>364-000177</t>
  </si>
  <si>
    <t>Gemeente Dordrecht</t>
  </si>
  <si>
    <t>364-000094</t>
  </si>
  <si>
    <t>Koninklijke Sjouke Dijkstra</t>
  </si>
  <si>
    <t>364-000172</t>
  </si>
  <si>
    <t>VGB Asfalt</t>
  </si>
  <si>
    <t>364-000008</t>
  </si>
  <si>
    <t>Mourik Groot-Ammers BV</t>
  </si>
  <si>
    <t>364-000077</t>
  </si>
  <si>
    <t>Rasenberg Wegenbouw B.V. regio Zuid-Oost</t>
  </si>
  <si>
    <t>364-000086</t>
  </si>
  <si>
    <t>Oosterhof-Holman Infra B.V.</t>
  </si>
  <si>
    <t>364-000069</t>
  </si>
  <si>
    <t>Sealteq Ivacon B.V.</t>
  </si>
  <si>
    <t>364-000093</t>
  </si>
  <si>
    <t>Blauwhoff Bouwcenter</t>
  </si>
  <si>
    <t>364-000090</t>
  </si>
  <si>
    <t>Aann.bedr. Gebr. Rijneveld Mijdrecht B.V.</t>
  </si>
  <si>
    <t>364-000109</t>
  </si>
  <si>
    <t>De Meerlanden Infrabeheer</t>
  </si>
  <si>
    <t>364-000125</t>
  </si>
  <si>
    <t>Ooms Construction B.V.</t>
  </si>
  <si>
    <t>364-000073</t>
  </si>
  <si>
    <t>Aannemersbedrijf Luteijn &amp; Dijkstal</t>
  </si>
  <si>
    <t>364-000071</t>
  </si>
  <si>
    <t>Totech B.V.</t>
  </si>
  <si>
    <t>Column1</t>
  </si>
  <si>
    <t>Column2</t>
  </si>
  <si>
    <t>SO number2</t>
  </si>
  <si>
    <t>Order Id</t>
  </si>
  <si>
    <t>Row Labels</t>
  </si>
  <si>
    <t>Grand Total</t>
  </si>
  <si>
    <t>Sum of Amount currency</t>
  </si>
  <si>
    <t>Invoiced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</si>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</sst>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14" fontId="0" fillId="0" borderId="0" xfId="0" applyNumberForma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43" fontId="0" fillId="0" borderId="0" xfId="0" applyNumberFormat="1" applyAlignment="1"/>
    <xf numFmtId="43" fontId="1" fillId="0" borderId="0" xfId="0" applyNumberFormat="1" applyFont="1" applyAlignment="1"/>
    <xf numFmtId="0" fontId="0" fillId="0" borderId="0" xfId="0" quotePrefix="1"/>
    <xf numFmtId="0" fontId="2" fillId="0" borderId="0" xfId="1"/>
    <xf numFmtId="0" fontId="1" fillId="0" borderId="0" xfId="0" quotePrefix="1" applyNumberFormat="1" applyFont="1" applyAlignment="1">
      <alignment wrapText="1"/>
    </xf>
    <xf numFmtId="164" fontId="1" fillId="0" borderId="0" xfId="2" applyFont="1" applyAlignment="1"/>
    <xf numFmtId="164" fontId="0" fillId="0" borderId="0" xfId="2" applyFont="1" applyAlignment="1"/>
    <xf numFmtId="164" fontId="0" fillId="0" borderId="0" xfId="2" applyFont="1"/>
    <xf numFmtId="0" fontId="1" fillId="2" borderId="1" xfId="0" applyNumberFormat="1" applyFont="1" applyFill="1" applyBorder="1" applyAlignment="1"/>
    <xf numFmtId="0" fontId="1" fillId="0" borderId="1" xfId="0" applyNumberFormat="1" applyFont="1" applyBorder="1" applyAlignment="1"/>
    <xf numFmtId="14" fontId="1" fillId="2" borderId="1" xfId="0" applyNumberFormat="1" applyFont="1" applyFill="1" applyBorder="1" applyAlignment="1"/>
    <xf numFmtId="14" fontId="1" fillId="0" borderId="1" xfId="0" applyNumberFormat="1" applyFont="1" applyBorder="1" applyAlignment="1"/>
    <xf numFmtId="0" fontId="0" fillId="0" borderId="0" xfId="0" applyAlignment="1"/>
    <xf numFmtId="164" fontId="1" fillId="2" borderId="1" xfId="2" applyNumberFormat="1" applyFont="1" applyFill="1" applyBorder="1" applyAlignment="1"/>
    <xf numFmtId="164" fontId="1" fillId="0" borderId="1" xfId="2" applyNumberFormat="1" applyFont="1" applyBorder="1" applyAlignment="1"/>
    <xf numFmtId="14" fontId="4" fillId="3" borderId="2" xfId="0" applyNumberFormat="1" applyFont="1" applyFill="1" applyBorder="1" applyAlignment="1"/>
    <xf numFmtId="0" fontId="4" fillId="3" borderId="2" xfId="0" applyNumberFormat="1" applyFont="1" applyFill="1" applyBorder="1" applyAlignme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64" fontId="0" fillId="4" borderId="0" xfId="0" applyNumberFormat="1" applyFill="1"/>
    <xf numFmtId="43" fontId="0" fillId="0" borderId="0" xfId="0" applyNumberFormat="1"/>
    <xf numFmtId="0" fontId="0" fillId="4" borderId="0" xfId="0" applyFill="1"/>
  </cellXfs>
  <cellStyles count="3">
    <cellStyle name="Comma" xfId="2" builtinId="3"/>
    <cellStyle name="Normal" xfId="0" builtinId="0"/>
    <cellStyle name="Title" xfId="1" builtinId="15"/>
  </cellStyles>
  <dxfs count="2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5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165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165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5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165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ser Wang" refreshedDate="42915.752604513887" createdVersion="4" refreshedVersion="4" minRefreshableVersion="3" recordCount="690">
  <cacheSource type="worksheet">
    <worksheetSource name="Table1"/>
  </cacheSource>
  <cacheFields count="9">
    <cacheField name="Date" numFmtId="14">
      <sharedItems containsSemiMixedTypes="0" containsNonDate="0" containsDate="1" containsString="0" minDate="2017-01-17T00:00:00" maxDate="2017-06-30T00:00:00"/>
    </cacheField>
    <cacheField name="Voucher" numFmtId="0">
      <sharedItems/>
    </cacheField>
    <cacheField name="Ledger account" numFmtId="0">
      <sharedItems/>
    </cacheField>
    <cacheField name="Transaction text" numFmtId="0">
      <sharedItems/>
    </cacheField>
    <cacheField name="Currency" numFmtId="0">
      <sharedItems/>
    </cacheField>
    <cacheField name="Amount currency" numFmtId="164">
      <sharedItems containsSemiMixedTypes="0" containsString="0" containsNumber="1" minValue="-155704.88" maxValue="168734.8"/>
    </cacheField>
    <cacheField name="Column1" numFmtId="0">
      <sharedItems/>
    </cacheField>
    <cacheField name="Column2" numFmtId="0">
      <sharedItems/>
    </cacheField>
    <cacheField name="Order Id" numFmtId="0">
      <sharedItems count="235">
        <s v="SO0000003"/>
        <s v="SO0000001"/>
        <s v="SO0000002"/>
        <s v="SO0000004"/>
        <s v="SO0000008"/>
        <s v="SO0000007"/>
        <s v="SO0000010"/>
        <s v="SO0000015"/>
        <s v="SO0000014"/>
        <s v="SO0000013"/>
        <s v="SO0000020"/>
        <s v="SO0000019"/>
        <s v="SO0000021"/>
        <s v="SO0000026"/>
        <s v="SO0000027"/>
        <s v="SO0000028"/>
        <s v="SO0000016"/>
        <s v="SO0000032"/>
        <s v="SO0000033"/>
        <s v="SO0000034"/>
        <s v="SO0000038"/>
        <s v="SO0000037"/>
        <s v="SO0000039"/>
        <s v="SO0000035"/>
        <s v="SO0000036"/>
        <s v="SO0000041"/>
        <s v="SO0000043"/>
        <s v="SO0000042"/>
        <s v="SO0000045"/>
        <s v="SO0000046"/>
        <s v="SO0000030"/>
        <s v="SO0000047"/>
        <s v="SO0000052"/>
        <s v="SO0000057"/>
        <s v="SO0000059"/>
        <s v="SO0000061"/>
        <s v="SO0000064"/>
        <s v="SO0000065"/>
        <s v="SO0000069"/>
        <s v="SO0000066"/>
        <s v="SO0000068"/>
        <s v="SO0000070"/>
        <s v="SO0000071"/>
        <s v="SO0000058"/>
        <s v="SO0000074"/>
        <s v="SO0000073"/>
        <s v="SO0000076"/>
        <s v="SO0000077"/>
        <s v="SO0000080"/>
        <s v="SO0000081"/>
        <s v="SO0000082"/>
        <s v="SO0000083"/>
        <s v="SO0000086"/>
        <s v="SO0000079"/>
        <s v="SO0000087"/>
        <s v="SO0000088"/>
        <s v="SO0000029"/>
        <s v="SO0000048"/>
        <s v="SO0000090"/>
        <s v="SO0000091"/>
        <s v="SO0000092"/>
        <s v="SO0000093"/>
        <s v="SO0000089"/>
        <s v="SO0000094"/>
        <s v="SO0000097"/>
        <s v="SO0000099"/>
        <s v="SO0000098"/>
        <s v="SO0000100"/>
        <s v="SO0000103"/>
        <s v="SO0000102"/>
        <s v="SO0000105"/>
        <s v="SO0000111"/>
        <s v="SO0000101"/>
        <s v="SO0000112"/>
        <s v="SO0000115"/>
        <s v="SO0000113"/>
        <s v="SO0000120"/>
        <s v="SO0000110"/>
        <s v="SO0000109"/>
        <s v="SO0000108"/>
        <s v="SO0000121"/>
        <s v="SO0000124"/>
        <s v="SO0000126"/>
        <s v="SO0000131"/>
        <s v="SO0000129"/>
        <s v="SO0000133"/>
        <s v="SO0000135"/>
        <s v="SO0000118"/>
        <s v="SO0000140"/>
        <s v="SO0000142"/>
        <s v="SO0000145"/>
        <s v="SO0000054"/>
        <s v="SO0000146"/>
        <s v="SO0000144"/>
        <s v="SO0000106"/>
        <s v="SO0000150"/>
        <s v="SO0000153"/>
        <s v="SO0000154"/>
        <s v="SO0000143"/>
        <s v="SO0000156"/>
        <s v="SO0000157"/>
        <s v="SO0000128"/>
        <s v="SO0000138"/>
        <s v="SO0000160"/>
        <s v="SO0000159"/>
        <s v="SO0000168"/>
        <s v="SO0000171"/>
        <s v="SO0000164"/>
        <s v="SO0000152"/>
        <s v="SO0000175"/>
        <s v="SO0000172"/>
        <s v="SO0000167"/>
        <s v="SO0000149"/>
        <s v="SO0000181"/>
        <s v="SO0000184"/>
        <s v="SO0000165"/>
        <s v="SO0000183"/>
        <s v="SO0000186"/>
        <s v="SO0000187"/>
        <s v="SO0000137"/>
        <s v="SO0000166"/>
        <s v="SO0000194"/>
        <s v="SO0000192"/>
        <s v="SO0000197"/>
        <s v="SO0000199"/>
        <s v="SO0000185"/>
        <s v="SO0000148"/>
        <s v="SO0000204"/>
        <s v="SO0000205"/>
        <s v="SO0000196"/>
        <s v="SO0000174"/>
        <s v="SO0000176"/>
        <s v="SO0000177"/>
        <s v="SO0000188"/>
        <s v="SO0000161"/>
        <s v="SO0000225"/>
        <s v="SO0000229"/>
        <s v="SO0000218"/>
        <s v="SO0000228"/>
        <s v="SO0000213"/>
        <s v="SO0000212"/>
        <s v="SO0000189"/>
        <s v="SO0000203"/>
        <s v="SO0000206"/>
        <s v="SO0000208"/>
        <s v="SO0000215"/>
        <s v="SO0000217"/>
        <s v="SO0000226"/>
        <s v="SO0000209"/>
        <s v="SO0000235"/>
        <s v="SO0000162"/>
        <s v="SO0000230"/>
        <s v="SO0000236"/>
        <s v="SO0000238"/>
        <s v="SO0000107"/>
        <s v="SO0000237"/>
        <s v="SO0000241"/>
        <s v="SO0000191"/>
        <s v="SO0000232"/>
        <s v="SO0000243"/>
        <s v="SO0000240"/>
        <s v="SO0000245"/>
        <s v="SO0000210"/>
        <s v="SO0000227"/>
        <s v="SO0000248"/>
        <s v="SO0000249"/>
        <s v="SO0000253"/>
        <s v="SO0000251"/>
        <s v="SO0000246"/>
        <s v="SO0000158"/>
        <s v="SO0000252"/>
        <s v="SO0000250"/>
        <s v="SO0000220"/>
        <s v="SO0000258"/>
        <s v="SO0000257"/>
        <s v="SO0000261"/>
        <s v="SO0000272"/>
        <s v="SO0000259"/>
        <s v="SO0000216"/>
        <s v="SO0000269"/>
        <s v="SO0000219"/>
        <s v="SO0000270"/>
        <s v="SO0000268"/>
        <s v="SO0000276"/>
        <s v="SO0000244"/>
        <s v="SO0000277"/>
        <s v="SO0000284"/>
        <s v="SO0000288"/>
        <s v="SO0000286"/>
        <s v="SO0000260"/>
        <s v="SO0000262"/>
        <s v="SO0000308"/>
        <s v="SO0000310"/>
        <s v="SO0000311"/>
        <s v="SO0000275"/>
        <s v="SO0000312"/>
        <s v="SO0000313"/>
        <s v="SO0000281"/>
        <s v="SO0000274"/>
        <s v="SO0000282"/>
        <s v="SO0000178"/>
        <s v="SO0000307"/>
        <s v="SO0000280"/>
        <s v="SO0000151"/>
        <s v="SO0000290"/>
        <s v="SO0000285"/>
        <s v="SO0000320"/>
        <s v="SO0000322"/>
        <s v="SO0000279"/>
        <s v="SO0000321"/>
        <s v="SO0000283"/>
        <s v="SO0000263"/>
        <s v="SO0000223"/>
        <s v="SO0000271"/>
        <s v="SO0000347"/>
        <s v="SO0000333"/>
        <s v="SO0000211"/>
        <s v="SO0000317"/>
        <s v="SO0000332"/>
        <s v="SO0000353"/>
        <s v="SO0000354"/>
        <s v="SO0000357"/>
        <s v="SO0000302"/>
        <s v="SO0000294"/>
        <s v="SO0000345"/>
        <s v="SO0000327"/>
        <s v="SO0000293"/>
        <s v="SO0000334"/>
        <s v="SO0000287"/>
        <s v="SO0000295"/>
        <s v="SO0000364"/>
        <s v="SO0000388"/>
        <s v="SO0000384"/>
        <s v="SO0000387"/>
        <s v="SO00003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0">
  <r>
    <d v="2017-01-17T00:00:00"/>
    <s v="SOPS00000001"/>
    <s v="120010"/>
    <s v="Packing slip SOPS00000001"/>
    <s v="EUR"/>
    <n v="340"/>
    <s v="SO0000003"/>
    <e v="#N/A"/>
    <x v="0"/>
  </r>
  <r>
    <d v="2017-01-18T00:00:00"/>
    <s v="SOPS00000002"/>
    <s v="120010"/>
    <s v="Packing slip SOPS00000002"/>
    <s v="EUR"/>
    <n v="5772"/>
    <s v="SO0000001"/>
    <e v="#N/A"/>
    <x v="1"/>
  </r>
  <r>
    <d v="2017-01-20T00:00:00"/>
    <s v="SOPS00000003"/>
    <s v="120010"/>
    <s v="Packing slip SOPS00000003"/>
    <s v="EUR"/>
    <n v="1625"/>
    <s v="SO0000001"/>
    <e v="#N/A"/>
    <x v="1"/>
  </r>
  <r>
    <d v="2017-01-23T00:00:00"/>
    <s v="111000001"/>
    <s v="120010"/>
    <s v="Sales Invoice 111000001"/>
    <s v="EUR"/>
    <n v="-340"/>
    <e v="#N/A"/>
    <s v="SO0000003"/>
    <x v="0"/>
  </r>
  <r>
    <d v="2017-01-23T00:00:00"/>
    <s v="111000002"/>
    <s v="120010"/>
    <s v="Sales Invoice 111000002"/>
    <s v="EUR"/>
    <n v="-1287.8"/>
    <e v="#N/A"/>
    <s v="SO0000002"/>
    <x v="2"/>
  </r>
  <r>
    <d v="2017-01-23T00:00:00"/>
    <s v="111000003"/>
    <s v="120010"/>
    <s v="Sales Invoice 111000003"/>
    <s v="EUR"/>
    <n v="-34"/>
    <e v="#N/A"/>
    <s v="SO0000004"/>
    <x v="3"/>
  </r>
  <r>
    <d v="2017-01-23T00:00:00"/>
    <s v="SOPS00000004"/>
    <s v="120010"/>
    <s v="Packing slip SOPS00000004"/>
    <s v="EUR"/>
    <n v="1287.8"/>
    <s v="SO0000002"/>
    <e v="#N/A"/>
    <x v="2"/>
  </r>
  <r>
    <d v="2017-01-23T00:00:00"/>
    <s v="SOPS00000005"/>
    <s v="120010"/>
    <s v="Packing slip SOPS00000005"/>
    <s v="EUR"/>
    <n v="34"/>
    <s v="SO0000004"/>
    <e v="#N/A"/>
    <x v="3"/>
  </r>
  <r>
    <d v="2017-01-24T00:00:00"/>
    <s v="111000004"/>
    <s v="120010"/>
    <s v="Sales Invoice 111000004"/>
    <s v="EUR"/>
    <n v="-5772"/>
    <e v="#N/A"/>
    <s v="SO0000001"/>
    <x v="1"/>
  </r>
  <r>
    <d v="2017-01-24T00:00:00"/>
    <s v="111000005"/>
    <s v="120010"/>
    <s v="Sales Invoice 111000005"/>
    <s v="EUR"/>
    <n v="-1625"/>
    <e v="#N/A"/>
    <s v="SO0000001"/>
    <x v="1"/>
  </r>
  <r>
    <d v="2017-01-24T00:00:00"/>
    <s v="SOPS00000006"/>
    <s v="120010"/>
    <s v="Packing slip SOPS00000006"/>
    <s v="EUR"/>
    <n v="10400"/>
    <s v="SO0000008"/>
    <e v="#N/A"/>
    <x v="4"/>
  </r>
  <r>
    <d v="2017-01-25T00:00:00"/>
    <s v="111000006"/>
    <s v="120010"/>
    <s v="Sales Invoice 111000006"/>
    <s v="EUR"/>
    <n v="-3786"/>
    <e v="#N/A"/>
    <s v="SO0000007"/>
    <x v="5"/>
  </r>
  <r>
    <d v="2017-01-25T00:00:00"/>
    <s v="111000007"/>
    <s v="120010"/>
    <s v="Sales Invoice 111000007"/>
    <s v="EUR"/>
    <n v="-10400"/>
    <e v="#N/A"/>
    <s v="SO0000008"/>
    <x v="4"/>
  </r>
  <r>
    <d v="2017-01-25T00:00:00"/>
    <s v="111000010"/>
    <s v="120010"/>
    <s v="Sales Invoice 111000010"/>
    <s v="EUR"/>
    <n v="-323.39999999999998"/>
    <s v="SO0000010"/>
    <s v="SO0000010"/>
    <x v="6"/>
  </r>
  <r>
    <d v="2017-01-25T00:00:00"/>
    <s v="SOPS00000008"/>
    <s v="120010"/>
    <s v="Packing slip SOPS00000008"/>
    <s v="EUR"/>
    <n v="3786"/>
    <s v="SO0000007"/>
    <e v="#N/A"/>
    <x v="5"/>
  </r>
  <r>
    <d v="2017-01-25T00:00:00"/>
    <s v="SOPS00000010"/>
    <s v="120010"/>
    <s v="Packing slip SOPS00000010"/>
    <s v="EUR"/>
    <n v="323.39999999999998"/>
    <s v="SO0000010"/>
    <e v="#N/A"/>
    <x v="6"/>
  </r>
  <r>
    <d v="2017-01-30T00:00:00"/>
    <s v="SOPS00000011"/>
    <s v="120010"/>
    <s v="Packing slip SOPS00000011"/>
    <s v="EUR"/>
    <n v="50"/>
    <s v="SO0000015"/>
    <e v="#N/A"/>
    <x v="7"/>
  </r>
  <r>
    <d v="2017-01-30T00:00:00"/>
    <s v="SOPS00000011"/>
    <s v="120010"/>
    <s v="Packing slip SOPS00000011"/>
    <s v="EUR"/>
    <n v="789.75"/>
    <s v="SO0000015"/>
    <e v="#N/A"/>
    <x v="7"/>
  </r>
  <r>
    <d v="2017-01-30T00:00:00"/>
    <s v="SOPS00000012"/>
    <s v="120010"/>
    <s v="Packing slip SOPS00000012"/>
    <s v="EUR"/>
    <n v="2520"/>
    <s v="SO0000014"/>
    <e v="#N/A"/>
    <x v="8"/>
  </r>
  <r>
    <d v="2017-01-30T00:00:00"/>
    <s v="SOPS00000014"/>
    <s v="120010"/>
    <s v="Packing slip SOPS00000014"/>
    <s v="EUR"/>
    <n v="19.25"/>
    <s v="SO0000013"/>
    <e v="#N/A"/>
    <x v="9"/>
  </r>
  <r>
    <d v="2017-01-30T00:00:00"/>
    <s v="SOPS00000015"/>
    <s v="120010"/>
    <s v="Packing slip SOPS00000015"/>
    <s v="EUR"/>
    <n v="1774.5"/>
    <s v="SO0000020"/>
    <e v="#N/A"/>
    <x v="10"/>
  </r>
  <r>
    <d v="2017-01-30T00:00:00"/>
    <s v="SOPS00000016"/>
    <s v="120010"/>
    <s v="Packing slip SOPS00000016"/>
    <s v="EUR"/>
    <n v="85"/>
    <s v="SO0000019"/>
    <e v="#N/A"/>
    <x v="11"/>
  </r>
  <r>
    <d v="2017-01-30T00:00:00"/>
    <s v="SOPS00000016"/>
    <s v="120010"/>
    <s v="Packing slip SOPS00000016"/>
    <s v="EUR"/>
    <n v="360"/>
    <s v="SO0000019"/>
    <e v="#N/A"/>
    <x v="11"/>
  </r>
  <r>
    <d v="2017-01-31T00:00:00"/>
    <s v="SOPS00000017"/>
    <s v="120010"/>
    <s v="Packing slip SOPS00000017"/>
    <s v="EUR"/>
    <n v="1452.5"/>
    <s v="SO0000021"/>
    <e v="#N/A"/>
    <x v="12"/>
  </r>
  <r>
    <d v="2017-02-01T00:00:00"/>
    <s v="SOPS00000018"/>
    <s v="120010"/>
    <s v="Packing slip SOPS00000018"/>
    <s v="EUR"/>
    <n v="848.25"/>
    <s v="SO0000026"/>
    <e v="#N/A"/>
    <x v="13"/>
  </r>
  <r>
    <d v="2017-02-01T00:00:00"/>
    <s v="SOPS00000019"/>
    <s v="120010"/>
    <s v="Packing slip SOPS00000019"/>
    <s v="EUR"/>
    <n v="71.400000000000006"/>
    <s v="SO0000027"/>
    <e v="#N/A"/>
    <x v="14"/>
  </r>
  <r>
    <d v="2017-02-01T00:00:00"/>
    <s v="SOPS00000020"/>
    <s v="120010"/>
    <s v="Packing slip SOPS00000020"/>
    <s v="EUR"/>
    <n v="1828.45"/>
    <s v="SO0000028"/>
    <e v="#N/A"/>
    <x v="15"/>
  </r>
  <r>
    <d v="2017-02-01T00:00:00"/>
    <s v="SOPS00000021"/>
    <s v="120010"/>
    <s v="Packing slip SOPS00000021"/>
    <s v="EUR"/>
    <n v="217.5"/>
    <s v="SO0000028"/>
    <e v="#N/A"/>
    <x v="15"/>
  </r>
  <r>
    <d v="2017-02-01T00:00:00"/>
    <s v="SOPS00000024"/>
    <s v="120010"/>
    <s v="Packing slip SOPS00000024"/>
    <s v="EUR"/>
    <n v="75"/>
    <s v="SO0000016"/>
    <e v="#N/A"/>
    <x v="16"/>
  </r>
  <r>
    <d v="2017-02-01T00:00:00"/>
    <s v="SOPS00000024"/>
    <s v="120010"/>
    <s v="Packing slip SOPS00000024"/>
    <s v="EUR"/>
    <n v="925"/>
    <s v="SO0000016"/>
    <e v="#N/A"/>
    <x v="16"/>
  </r>
  <r>
    <d v="2017-02-03T00:00:00"/>
    <s v="SOPS00000023"/>
    <s v="120010"/>
    <s v="Packing slip SOPS00000023"/>
    <s v="EUR"/>
    <n v="227.5"/>
    <s v="SO0000032"/>
    <e v="#N/A"/>
    <x v="17"/>
  </r>
  <r>
    <d v="2017-02-03T00:00:00"/>
    <s v="SOPS00000023"/>
    <s v="120010"/>
    <s v="Packing slip SOPS00000023"/>
    <s v="EUR"/>
    <n v="3577.5"/>
    <s v="SO0000032"/>
    <e v="#N/A"/>
    <x v="17"/>
  </r>
  <r>
    <d v="2017-02-07T00:00:00"/>
    <s v="SOPS00000025"/>
    <s v="120010"/>
    <s v="Packing slip SOPS00000025"/>
    <s v="EUR"/>
    <n v="6.25"/>
    <s v="SO0000033"/>
    <e v="#N/A"/>
    <x v="18"/>
  </r>
  <r>
    <d v="2017-02-07T00:00:00"/>
    <s v="SOPS00000025"/>
    <s v="120010"/>
    <s v="Packing slip SOPS00000025"/>
    <s v="EUR"/>
    <n v="12.36"/>
    <s v="SO0000033"/>
    <e v="#N/A"/>
    <x v="18"/>
  </r>
  <r>
    <d v="2017-02-08T00:00:00"/>
    <s v="111000014"/>
    <s v="120010"/>
    <s v="Sales Invoice 111000014"/>
    <s v="EUR"/>
    <n v="-75"/>
    <e v="#N/A"/>
    <s v="SO0000013"/>
    <x v="9"/>
  </r>
  <r>
    <d v="2017-02-08T00:00:00"/>
    <s v="111000014"/>
    <s v="120010"/>
    <s v="Sales Invoice 111000014"/>
    <s v="EUR"/>
    <n v="-19.25"/>
    <e v="#N/A"/>
    <s v="SO0000013"/>
    <x v="9"/>
  </r>
  <r>
    <d v="2017-02-08T00:00:00"/>
    <s v="111000015"/>
    <s v="120010"/>
    <s v="Sales Invoice 111000015"/>
    <s v="EUR"/>
    <n v="-2520"/>
    <e v="#N/A"/>
    <s v="SO0000014"/>
    <x v="8"/>
  </r>
  <r>
    <d v="2017-02-08T00:00:00"/>
    <s v="111000016"/>
    <s v="120010"/>
    <s v="Sales Invoice 111000016"/>
    <s v="EUR"/>
    <n v="-789.75"/>
    <e v="#N/A"/>
    <s v="SO0000015"/>
    <x v="7"/>
  </r>
  <r>
    <d v="2017-02-08T00:00:00"/>
    <s v="111000016"/>
    <s v="120010"/>
    <s v="Sales Invoice 111000016"/>
    <s v="EUR"/>
    <n v="-50"/>
    <e v="#N/A"/>
    <s v="SO0000015"/>
    <x v="7"/>
  </r>
  <r>
    <d v="2017-02-08T00:00:00"/>
    <s v="111000017"/>
    <s v="120010"/>
    <s v="Sales Invoice 111000017"/>
    <s v="EUR"/>
    <n v="-925"/>
    <e v="#N/A"/>
    <s v="SO0000016"/>
    <x v="16"/>
  </r>
  <r>
    <d v="2017-02-08T00:00:00"/>
    <s v="111000017"/>
    <s v="120010"/>
    <s v="Sales Invoice 111000017"/>
    <s v="EUR"/>
    <n v="-75"/>
    <e v="#N/A"/>
    <s v="SO0000016"/>
    <x v="16"/>
  </r>
  <r>
    <d v="2017-02-08T00:00:00"/>
    <s v="111000018"/>
    <s v="120010"/>
    <s v="Sales Invoice 111000018"/>
    <s v="EUR"/>
    <n v="-360"/>
    <e v="#N/A"/>
    <s v="SO0000019"/>
    <x v="11"/>
  </r>
  <r>
    <d v="2017-02-08T00:00:00"/>
    <s v="111000018"/>
    <s v="120010"/>
    <s v="Sales Invoice 111000018"/>
    <s v="EUR"/>
    <n v="-85"/>
    <e v="#N/A"/>
    <s v="SO0000019"/>
    <x v="11"/>
  </r>
  <r>
    <d v="2017-02-08T00:00:00"/>
    <s v="111000019"/>
    <s v="120010"/>
    <s v="Sales Invoice 111000019"/>
    <s v="EUR"/>
    <n v="-1452.5"/>
    <e v="#N/A"/>
    <s v="SO0000021"/>
    <x v="12"/>
  </r>
  <r>
    <d v="2017-02-08T00:00:00"/>
    <s v="111000020"/>
    <s v="120010"/>
    <s v="Sales Invoice 111000020"/>
    <s v="EUR"/>
    <n v="-71.400000000000006"/>
    <e v="#N/A"/>
    <s v="SO0000027"/>
    <x v="14"/>
  </r>
  <r>
    <d v="2017-02-08T00:00:00"/>
    <s v="111000022"/>
    <s v="120010"/>
    <s v="Sales Invoice 111000022"/>
    <s v="EUR"/>
    <n v="-3577.5"/>
    <e v="#N/A"/>
    <s v="SO0000032"/>
    <x v="17"/>
  </r>
  <r>
    <d v="2017-02-08T00:00:00"/>
    <s v="111000022"/>
    <s v="120010"/>
    <s v="Sales Invoice 111000022"/>
    <s v="EUR"/>
    <n v="-227.5"/>
    <e v="#N/A"/>
    <s v="SO0000032"/>
    <x v="17"/>
  </r>
  <r>
    <d v="2017-02-08T00:00:00"/>
    <s v="111000023"/>
    <s v="120010"/>
    <s v="Sales Invoice 111000023"/>
    <s v="EUR"/>
    <n v="-12.36"/>
    <e v="#N/A"/>
    <s v="SO0000033"/>
    <x v="18"/>
  </r>
  <r>
    <d v="2017-02-08T00:00:00"/>
    <s v="111000023"/>
    <s v="120010"/>
    <s v="Sales Invoice 111000023"/>
    <s v="EUR"/>
    <n v="-6.25"/>
    <e v="#N/A"/>
    <s v="SO0000033"/>
    <x v="18"/>
  </r>
  <r>
    <d v="2017-02-08T00:00:00"/>
    <s v="SOPS00000026"/>
    <s v="120010"/>
    <s v="Packing slip SOPS00000026"/>
    <s v="EUR"/>
    <n v="75"/>
    <s v="SO0000013"/>
    <e v="#N/A"/>
    <x v="9"/>
  </r>
  <r>
    <d v="2017-02-09T00:00:00"/>
    <s v="111000024"/>
    <s v="120010"/>
    <s v="Sales Invoice 111000024"/>
    <s v="EUR"/>
    <n v="-435.75"/>
    <e v="#N/A"/>
    <s v="SO0000034"/>
    <x v="19"/>
  </r>
  <r>
    <d v="2017-02-09T00:00:00"/>
    <s v="111000025"/>
    <s v="120010"/>
    <s v="Sales Invoice 111000025"/>
    <s v="EUR"/>
    <n v="-4710"/>
    <e v="#N/A"/>
    <s v="SO0000038"/>
    <x v="20"/>
  </r>
  <r>
    <d v="2017-02-09T00:00:00"/>
    <s v="111000025"/>
    <s v="120010"/>
    <s v="Sales Invoice 111000025"/>
    <s v="EUR"/>
    <n v="-1387.5"/>
    <e v="#N/A"/>
    <s v="SO0000038"/>
    <x v="20"/>
  </r>
  <r>
    <d v="2017-02-09T00:00:00"/>
    <s v="2222000003"/>
    <s v="120010"/>
    <s v="Sales Credit Note 2222000003"/>
    <s v="EUR"/>
    <n v="227.5"/>
    <e v="#N/A"/>
    <s v="SO0000037"/>
    <x v="21"/>
  </r>
  <r>
    <d v="2017-02-09T00:00:00"/>
    <s v="2222000003"/>
    <s v="120010"/>
    <s v="Sales Credit Note 2222000003"/>
    <s v="EUR"/>
    <n v="3577.5"/>
    <e v="#N/A"/>
    <s v="SO0000037"/>
    <x v="21"/>
  </r>
  <r>
    <d v="2017-02-09T00:00:00"/>
    <s v="2222000004"/>
    <s v="120010"/>
    <s v="Sales Credit Note 2222000004"/>
    <s v="EUR"/>
    <n v="93.75"/>
    <e v="#N/A"/>
    <s v="SO0000039"/>
    <x v="22"/>
  </r>
  <r>
    <d v="2017-02-09T00:00:00"/>
    <s v="2222000004"/>
    <s v="120010"/>
    <s v="Sales Credit Note 2222000004"/>
    <s v="EUR"/>
    <n v="2472"/>
    <e v="#N/A"/>
    <s v="SO0000039"/>
    <x v="22"/>
  </r>
  <r>
    <d v="2017-02-09T00:00:00"/>
    <s v="SOPS00000027"/>
    <s v="120010"/>
    <s v="Packing slip SOPS00000027"/>
    <s v="EUR"/>
    <n v="435.75"/>
    <s v="SO0000034"/>
    <e v="#N/A"/>
    <x v="19"/>
  </r>
  <r>
    <d v="2017-02-09T00:00:00"/>
    <s v="SOPS00000028"/>
    <s v="120010"/>
    <s v="Packing slip SOPS00000028"/>
    <s v="EUR"/>
    <n v="75"/>
    <s v="SO0000035"/>
    <e v="#N/A"/>
    <x v="23"/>
  </r>
  <r>
    <d v="2017-02-09T00:00:00"/>
    <s v="SOPS00000028"/>
    <s v="120010"/>
    <s v="Packing slip SOPS00000028"/>
    <s v="EUR"/>
    <n v="1350"/>
    <s v="SO0000035"/>
    <e v="#N/A"/>
    <x v="23"/>
  </r>
  <r>
    <d v="2017-02-09T00:00:00"/>
    <s v="SOPS00000029"/>
    <s v="120010"/>
    <s v="Packing slip SOPS00000029"/>
    <s v="EUR"/>
    <n v="129.81"/>
    <s v="SO0000036"/>
    <e v="#N/A"/>
    <x v="24"/>
  </r>
  <r>
    <d v="2017-02-09T00:00:00"/>
    <s v="SOPS00000030"/>
    <s v="120010"/>
    <s v="Packing slip SOPS00000030"/>
    <s v="EUR"/>
    <n v="-3577.5"/>
    <s v="SO0000037"/>
    <e v="#N/A"/>
    <x v="21"/>
  </r>
  <r>
    <d v="2017-02-09T00:00:00"/>
    <s v="SOPS00000030"/>
    <s v="120010"/>
    <s v="Packing slip SOPS00000030"/>
    <s v="EUR"/>
    <n v="-227.5"/>
    <s v="SO0000037"/>
    <e v="#N/A"/>
    <x v="21"/>
  </r>
  <r>
    <d v="2017-02-09T00:00:00"/>
    <s v="SOPS00000031"/>
    <s v="120010"/>
    <s v="Packing slip SOPS00000031"/>
    <s v="EUR"/>
    <n v="1387.5"/>
    <s v="SO0000038"/>
    <e v="#N/A"/>
    <x v="20"/>
  </r>
  <r>
    <d v="2017-02-09T00:00:00"/>
    <s v="SOPS00000031"/>
    <s v="120010"/>
    <s v="Packing slip SOPS00000031"/>
    <s v="EUR"/>
    <n v="4710"/>
    <s v="SO0000038"/>
    <e v="#N/A"/>
    <x v="20"/>
  </r>
  <r>
    <d v="2017-02-09T00:00:00"/>
    <s v="SOPS00000032"/>
    <s v="120010"/>
    <s v="Packing slip SOPS00000032"/>
    <s v="EUR"/>
    <n v="-2472"/>
    <s v="SO0000039"/>
    <e v="#N/A"/>
    <x v="22"/>
  </r>
  <r>
    <d v="2017-02-09T00:00:00"/>
    <s v="SOPS00000032"/>
    <s v="120010"/>
    <s v="Packing slip SOPS00000032"/>
    <s v="EUR"/>
    <n v="-93.75"/>
    <s v="SO0000039"/>
    <e v="#N/A"/>
    <x v="22"/>
  </r>
  <r>
    <d v="2017-02-10T00:00:00"/>
    <s v="111000027"/>
    <s v="120010"/>
    <s v="Sales Invoice 111000027"/>
    <s v="EUR"/>
    <n v="-1350"/>
    <e v="#N/A"/>
    <s v="SO0000035"/>
    <x v="23"/>
  </r>
  <r>
    <d v="2017-02-10T00:00:00"/>
    <s v="111000027"/>
    <s v="120010"/>
    <s v="Sales Invoice 111000027"/>
    <s v="EUR"/>
    <n v="-75"/>
    <e v="#N/A"/>
    <s v="SO0000035"/>
    <x v="23"/>
  </r>
  <r>
    <d v="2017-02-10T00:00:00"/>
    <s v="111000028"/>
    <s v="120010"/>
    <s v="Sales Invoice 111000028"/>
    <s v="EUR"/>
    <n v="-1774.5"/>
    <e v="#N/A"/>
    <s v="SO0000020"/>
    <x v="10"/>
  </r>
  <r>
    <d v="2017-02-10T00:00:00"/>
    <s v="111000029"/>
    <s v="120010"/>
    <s v="Sales Invoice 111000029"/>
    <s v="EUR"/>
    <n v="-848.25"/>
    <e v="#N/A"/>
    <s v="SO0000026"/>
    <x v="13"/>
  </r>
  <r>
    <d v="2017-02-10T00:00:00"/>
    <s v="111000030"/>
    <s v="120010"/>
    <s v="Sales Invoice 111000030"/>
    <s v="EUR"/>
    <n v="-129.81"/>
    <e v="#N/A"/>
    <s v="SO0000036"/>
    <x v="24"/>
  </r>
  <r>
    <d v="2017-02-10T00:00:00"/>
    <s v="111000031"/>
    <s v="120010"/>
    <s v="Sales Invoice 111000031"/>
    <s v="EUR"/>
    <n v="-1854"/>
    <e v="#N/A"/>
    <s v="SO0000041"/>
    <x v="25"/>
  </r>
  <r>
    <d v="2017-02-10T00:00:00"/>
    <s v="111000031"/>
    <s v="120010"/>
    <s v="Sales Invoice 111000031"/>
    <s v="EUR"/>
    <n v="-1125"/>
    <e v="#N/A"/>
    <s v="SO0000041"/>
    <x v="25"/>
  </r>
  <r>
    <d v="2017-02-10T00:00:00"/>
    <s v="SOPS00000033"/>
    <s v="120010"/>
    <s v="Packing slip SOPS00000033"/>
    <s v="EUR"/>
    <n v="1125"/>
    <s v="SO0000041"/>
    <e v="#N/A"/>
    <x v="25"/>
  </r>
  <r>
    <d v="2017-02-10T00:00:00"/>
    <s v="SOPS00000033"/>
    <s v="120010"/>
    <s v="Packing slip SOPS00000033"/>
    <s v="EUR"/>
    <n v="1854"/>
    <s v="SO0000041"/>
    <e v="#N/A"/>
    <x v="25"/>
  </r>
  <r>
    <d v="2017-02-13T00:00:00"/>
    <s v="111000032"/>
    <s v="120010"/>
    <s v="Sales Invoice 111000032"/>
    <s v="EUR"/>
    <n v="-375"/>
    <e v="#N/A"/>
    <s v="SO0000043"/>
    <x v="26"/>
  </r>
  <r>
    <d v="2017-02-13T00:00:00"/>
    <s v="2222000005"/>
    <s v="120010"/>
    <s v="Sales Credit Note 2222000005"/>
    <s v="EUR"/>
    <n v="75"/>
    <e v="#N/A"/>
    <s v="SO0000042"/>
    <x v="27"/>
  </r>
  <r>
    <d v="2017-02-13T00:00:00"/>
    <s v="SOPS00000034"/>
    <s v="120010"/>
    <s v="Packing slip SOPS00000034"/>
    <s v="EUR"/>
    <n v="-75"/>
    <s v="SO0000042"/>
    <e v="#N/A"/>
    <x v="27"/>
  </r>
  <r>
    <d v="2017-02-13T00:00:00"/>
    <s v="SOPS00000035"/>
    <s v="120010"/>
    <s v="Packing slip SOPS00000035"/>
    <s v="EUR"/>
    <n v="375"/>
    <s v="SO0000043"/>
    <e v="#N/A"/>
    <x v="26"/>
  </r>
  <r>
    <d v="2017-02-13T00:00:00"/>
    <s v="SOPS00000036"/>
    <s v="120010"/>
    <s v="Packing slip SOPS00000036"/>
    <s v="EUR"/>
    <n v="2115.75"/>
    <s v="SO0000045"/>
    <e v="#N/A"/>
    <x v="28"/>
  </r>
  <r>
    <d v="2017-02-13T00:00:00"/>
    <s v="SOPS00000037"/>
    <s v="120010"/>
    <s v="Packing slip SOPS00000037"/>
    <s v="EUR"/>
    <n v="680"/>
    <s v="SO0000046"/>
    <e v="#N/A"/>
    <x v="29"/>
  </r>
  <r>
    <d v="2017-02-14T00:00:00"/>
    <s v="111000033"/>
    <s v="120010"/>
    <s v="Sales Invoice 111000033"/>
    <s v="EUR"/>
    <n v="-900"/>
    <e v="#N/A"/>
    <s v="SO0000030"/>
    <x v="30"/>
  </r>
  <r>
    <d v="2017-02-14T00:00:00"/>
    <s v="111000033"/>
    <s v="120010"/>
    <s v="Sales Invoice 111000033"/>
    <s v="EUR"/>
    <n v="-157.92000000000002"/>
    <e v="#N/A"/>
    <s v="SO0000030"/>
    <x v="30"/>
  </r>
  <r>
    <d v="2017-02-14T00:00:00"/>
    <s v="111000033"/>
    <s v="120010"/>
    <s v="Sales Invoice 111000033"/>
    <s v="EUR"/>
    <n v="-80"/>
    <e v="#N/A"/>
    <s v="SO0000030"/>
    <x v="30"/>
  </r>
  <r>
    <d v="2017-02-14T00:00:00"/>
    <s v="111000034"/>
    <s v="120010"/>
    <s v="Sales Invoice 111000034"/>
    <s v="EUR"/>
    <n v="-680"/>
    <e v="#N/A"/>
    <s v="SO0000046"/>
    <x v="29"/>
  </r>
  <r>
    <d v="2017-02-14T00:00:00"/>
    <s v="111000035"/>
    <s v="120010"/>
    <s v="Sales Invoice 111000035"/>
    <s v="EUR"/>
    <n v="-137.30000000000001"/>
    <e v="#N/A"/>
    <s v="SO0000047"/>
    <x v="31"/>
  </r>
  <r>
    <d v="2017-02-14T00:00:00"/>
    <s v="111000036"/>
    <s v="120010"/>
    <s v="Sales Invoice 111000036"/>
    <s v="EUR"/>
    <n v="-2115.75"/>
    <e v="#N/A"/>
    <s v="SO0000045"/>
    <x v="28"/>
  </r>
  <r>
    <d v="2017-02-14T00:00:00"/>
    <s v="SOPS00000038"/>
    <s v="120010"/>
    <s v="Packing slip SOPS00000038"/>
    <s v="EUR"/>
    <n v="80"/>
    <s v="SO0000030"/>
    <e v="#N/A"/>
    <x v="30"/>
  </r>
  <r>
    <d v="2017-02-14T00:00:00"/>
    <s v="SOPS00000038"/>
    <s v="120010"/>
    <s v="Packing slip SOPS00000038"/>
    <s v="EUR"/>
    <n v="157.92000000000002"/>
    <s v="SO0000030"/>
    <e v="#N/A"/>
    <x v="30"/>
  </r>
  <r>
    <d v="2017-02-14T00:00:00"/>
    <s v="SOPS00000038"/>
    <s v="120010"/>
    <s v="Packing slip SOPS00000038"/>
    <s v="EUR"/>
    <n v="900"/>
    <s v="SO0000030"/>
    <e v="#N/A"/>
    <x v="30"/>
  </r>
  <r>
    <d v="2017-02-14T00:00:00"/>
    <s v="SOPS00000039"/>
    <s v="120010"/>
    <s v="Packing slip SOPS00000039"/>
    <s v="EUR"/>
    <n v="137.30000000000001"/>
    <s v="SO0000047"/>
    <e v="#N/A"/>
    <x v="31"/>
  </r>
  <r>
    <d v="2017-02-21T00:00:00"/>
    <s v="111000037"/>
    <s v="120010"/>
    <s v="Sales Invoice 111000037"/>
    <s v="EUR"/>
    <n v="-165"/>
    <e v="#N/A"/>
    <s v="SO0000052"/>
    <x v="32"/>
  </r>
  <r>
    <d v="2017-02-21T00:00:00"/>
    <s v="SOPS00000044"/>
    <s v="120010"/>
    <s v="Packing slip SOPS00000044"/>
    <s v="EUR"/>
    <n v="147.93"/>
    <s v="SO0000057"/>
    <e v="#N/A"/>
    <x v="33"/>
  </r>
  <r>
    <d v="2017-02-21T00:00:00"/>
    <s v="SOPS00000045"/>
    <s v="120010"/>
    <s v="Packing slip SOPS00000045"/>
    <s v="EUR"/>
    <n v="165"/>
    <s v="SO0000052"/>
    <e v="#N/A"/>
    <x v="32"/>
  </r>
  <r>
    <d v="2017-02-23T00:00:00"/>
    <s v="SOPS00000046"/>
    <s v="120010"/>
    <s v="Packing slip SOPS00000046"/>
    <s v="EUR"/>
    <n v="3786"/>
    <s v="SO0000059"/>
    <e v="#N/A"/>
    <x v="34"/>
  </r>
  <r>
    <d v="2017-02-24T00:00:00"/>
    <s v="111000042"/>
    <s v="120010"/>
    <s v="Sales Invoice 111000042"/>
    <s v="EUR"/>
    <n v="-3786"/>
    <e v="#N/A"/>
    <s v="SO0000059"/>
    <x v="34"/>
  </r>
  <r>
    <d v="2017-02-24T00:00:00"/>
    <s v="SOPS00000048"/>
    <s v="120010"/>
    <s v="Packing slip SOPS00000048"/>
    <s v="EUR"/>
    <n v="266.75"/>
    <s v="SO0000061"/>
    <e v="#N/A"/>
    <x v="35"/>
  </r>
  <r>
    <d v="2017-02-24T00:00:00"/>
    <s v="SOPS00000049"/>
    <s v="120010"/>
    <s v="Packing slip SOPS00000049"/>
    <s v="EUR"/>
    <n v="206.85"/>
    <s v="SO0000064"/>
    <e v="#N/A"/>
    <x v="36"/>
  </r>
  <r>
    <d v="2017-02-27T00:00:00"/>
    <s v="111000044"/>
    <s v="120010"/>
    <s v="Sales Invoice 111000044"/>
    <s v="EUR"/>
    <n v="-206.85"/>
    <e v="#N/A"/>
    <s v="SO0000064"/>
    <x v="36"/>
  </r>
  <r>
    <d v="2017-02-27T00:00:00"/>
    <s v="SOPS00000050"/>
    <s v="120010"/>
    <s v="Packing slip SOPS00000050"/>
    <s v="EUR"/>
    <n v="3780"/>
    <s v="SO0000065"/>
    <e v="#N/A"/>
    <x v="37"/>
  </r>
  <r>
    <d v="2017-03-01T00:00:00"/>
    <s v="111000045"/>
    <s v="120010"/>
    <s v="Sales Invoice 111000045"/>
    <s v="EUR"/>
    <n v="-21010.010000000002"/>
    <e v="#N/A"/>
    <s v="SO0000069"/>
    <x v="38"/>
  </r>
  <r>
    <d v="2017-03-01T00:00:00"/>
    <s v="SOPS00000051"/>
    <s v="120010"/>
    <s v="Packing slip SOPS00000051"/>
    <s v="EUR"/>
    <n v="75"/>
    <s v="SO0000066"/>
    <e v="#N/A"/>
    <x v="39"/>
  </r>
  <r>
    <d v="2017-03-01T00:00:00"/>
    <s v="SOPS00000053"/>
    <s v="120010"/>
    <s v="Packing slip SOPS00000053"/>
    <s v="EUR"/>
    <n v="50"/>
    <s v="SO0000068"/>
    <e v="#N/A"/>
    <x v="40"/>
  </r>
  <r>
    <d v="2017-03-01T00:00:00"/>
    <s v="SOPS00000053"/>
    <s v="120010"/>
    <s v="Packing slip SOPS00000053"/>
    <s v="EUR"/>
    <n v="565.5"/>
    <s v="SO0000068"/>
    <e v="#N/A"/>
    <x v="40"/>
  </r>
  <r>
    <d v="2017-03-01T00:00:00"/>
    <s v="SOPS00000054"/>
    <s v="120010"/>
    <s v="Packing slip SOPS00000054"/>
    <s v="EUR"/>
    <n v="21010.010000000002"/>
    <s v="SO0000069"/>
    <e v="#N/A"/>
    <x v="38"/>
  </r>
  <r>
    <d v="2017-03-02T00:00:00"/>
    <s v="SOPS00000055"/>
    <s v="120010"/>
    <s v="Packing slip SOPS00000055"/>
    <s v="EUR"/>
    <n v="901.36"/>
    <s v="SO0000070"/>
    <e v="#N/A"/>
    <x v="41"/>
  </r>
  <r>
    <d v="2017-03-02T00:00:00"/>
    <s v="SOPS00000055"/>
    <s v="120010"/>
    <s v="Packing slip SOPS00000055"/>
    <s v="EUR"/>
    <n v="1983.75"/>
    <s v="SO0000070"/>
    <e v="#N/A"/>
    <x v="41"/>
  </r>
  <r>
    <d v="2017-03-02T00:00:00"/>
    <s v="SOPS00000056"/>
    <s v="120010"/>
    <s v="Packing slip SOPS00000056"/>
    <s v="EUR"/>
    <n v="1125"/>
    <s v="SO0000071"/>
    <e v="#N/A"/>
    <x v="42"/>
  </r>
  <r>
    <d v="2017-03-02T00:00:00"/>
    <s v="SOPS00000056"/>
    <s v="120010"/>
    <s v="Packing slip SOPS00000056"/>
    <s v="EUR"/>
    <n v="34830"/>
    <s v="SO0000071"/>
    <e v="#N/A"/>
    <x v="42"/>
  </r>
  <r>
    <d v="2017-03-03T00:00:00"/>
    <s v="111000046"/>
    <s v="120010"/>
    <s v="Sales Invoice 111000046"/>
    <s v="EUR"/>
    <n v="-283.5"/>
    <e v="#N/A"/>
    <s v="SO0000058"/>
    <x v="43"/>
  </r>
  <r>
    <d v="2017-03-03T00:00:00"/>
    <s v="111000047"/>
    <s v="120010"/>
    <s v="Sales Invoice 111000047"/>
    <s v="EUR"/>
    <n v="-147.93"/>
    <e v="#N/A"/>
    <s v="SO0000057"/>
    <x v="33"/>
  </r>
  <r>
    <d v="2017-03-03T00:00:00"/>
    <s v="111000049"/>
    <s v="120010"/>
    <s v="Sales Invoice 111000049"/>
    <s v="EUR"/>
    <n v="-3780"/>
    <e v="#N/A"/>
    <s v="SO0000065"/>
    <x v="37"/>
  </r>
  <r>
    <d v="2017-03-03T00:00:00"/>
    <s v="111000050"/>
    <s v="120010"/>
    <s v="Sales Invoice 111000050"/>
    <s v="EUR"/>
    <n v="-75"/>
    <e v="#N/A"/>
    <s v="SO0000066"/>
    <x v="39"/>
  </r>
  <r>
    <d v="2017-03-03T00:00:00"/>
    <s v="111000052"/>
    <s v="120010"/>
    <s v="Sales Invoice 111000052"/>
    <s v="EUR"/>
    <n v="-10489.060000000001"/>
    <e v="#N/A"/>
    <s v="SO0000074"/>
    <x v="44"/>
  </r>
  <r>
    <d v="2017-03-03T00:00:00"/>
    <s v="111000052"/>
    <s v="120010"/>
    <s v="Sales Invoice 111000052"/>
    <s v="EUR"/>
    <n v="-4125"/>
    <e v="#N/A"/>
    <s v="SO0000074"/>
    <x v="44"/>
  </r>
  <r>
    <d v="2017-03-03T00:00:00"/>
    <s v="111000052"/>
    <s v="120010"/>
    <s v="Sales Invoice 111000052"/>
    <s v="EUR"/>
    <n v="-261"/>
    <e v="#N/A"/>
    <s v="SO0000074"/>
    <x v="44"/>
  </r>
  <r>
    <d v="2017-03-03T00:00:00"/>
    <s v="111000052"/>
    <s v="120010"/>
    <s v="Sales Invoice 111000052"/>
    <s v="EUR"/>
    <n v="-192.5"/>
    <e v="#N/A"/>
    <s v="SO0000074"/>
    <x v="44"/>
  </r>
  <r>
    <d v="2017-03-03T00:00:00"/>
    <s v="2222000007"/>
    <s v="120010"/>
    <s v="Sales Credit Note 2222000007"/>
    <s v="EUR"/>
    <n v="283.5"/>
    <e v="#N/A"/>
    <s v="SO0000073"/>
    <x v="45"/>
  </r>
  <r>
    <d v="2017-03-03T00:00:00"/>
    <s v="SOPS00000058"/>
    <s v="120010"/>
    <s v="Packing slip SOPS00000058"/>
    <s v="EUR"/>
    <n v="283.5"/>
    <s v="SO0000058"/>
    <e v="#N/A"/>
    <x v="43"/>
  </r>
  <r>
    <d v="2017-03-03T00:00:00"/>
    <s v="SOPS00000059"/>
    <s v="120010"/>
    <s v="Packing slip SOPS00000059"/>
    <s v="EUR"/>
    <n v="-283.5"/>
    <s v="SO0000073"/>
    <e v="#N/A"/>
    <x v="45"/>
  </r>
  <r>
    <d v="2017-03-03T00:00:00"/>
    <s v="SOPS00000061"/>
    <s v="120010"/>
    <s v="Packing slip SOPS00000061"/>
    <s v="EUR"/>
    <n v="192.5"/>
    <s v="SO0000074"/>
    <e v="#N/A"/>
    <x v="44"/>
  </r>
  <r>
    <d v="2017-03-03T00:00:00"/>
    <s v="SOPS00000061"/>
    <s v="120010"/>
    <s v="Packing slip SOPS00000061"/>
    <s v="EUR"/>
    <n v="261"/>
    <s v="SO0000074"/>
    <e v="#N/A"/>
    <x v="44"/>
  </r>
  <r>
    <d v="2017-03-03T00:00:00"/>
    <s v="SOPS00000061"/>
    <s v="120010"/>
    <s v="Packing slip SOPS00000061"/>
    <s v="EUR"/>
    <n v="4125"/>
    <s v="SO0000074"/>
    <e v="#N/A"/>
    <x v="44"/>
  </r>
  <r>
    <d v="2017-03-03T00:00:00"/>
    <s v="SOPS00000061"/>
    <s v="120010"/>
    <s v="Packing slip SOPS00000061"/>
    <s v="EUR"/>
    <n v="10489.060000000001"/>
    <s v="SO0000074"/>
    <e v="#N/A"/>
    <x v="44"/>
  </r>
  <r>
    <d v="2017-03-03T00:00:00"/>
    <s v="SOPS00000062"/>
    <s v="120010"/>
    <s v="Packing slip SOPS00000062"/>
    <s v="EUR"/>
    <n v="1438.13"/>
    <s v="SO0000076"/>
    <e v="#N/A"/>
    <x v="46"/>
  </r>
  <r>
    <d v="2017-03-06T00:00:00"/>
    <s v="SOPS00000063"/>
    <s v="120010"/>
    <s v="Packing slip SOPS00000063"/>
    <s v="EUR"/>
    <n v="1067"/>
    <s v="SO0000077"/>
    <e v="#N/A"/>
    <x v="47"/>
  </r>
  <r>
    <d v="2017-03-06T00:00:00"/>
    <s v="SOPS00000066"/>
    <s v="120010"/>
    <s v="Packing slip SOPS00000066"/>
    <s v="EUR"/>
    <n v="44.64"/>
    <s v="SO0000080"/>
    <e v="#N/A"/>
    <x v="48"/>
  </r>
  <r>
    <d v="2017-03-06T00:00:00"/>
    <s v="SOPS00000067"/>
    <s v="120010"/>
    <s v="Packing slip SOPS00000067"/>
    <s v="EUR"/>
    <n v="1135.2"/>
    <s v="SO0000081"/>
    <e v="#N/A"/>
    <x v="49"/>
  </r>
  <r>
    <d v="2017-03-07T00:00:00"/>
    <s v="SOPS00000068"/>
    <s v="120010"/>
    <s v="Packing slip SOPS00000068"/>
    <s v="EUR"/>
    <n v="2522"/>
    <s v="SO0000082"/>
    <e v="#N/A"/>
    <x v="50"/>
  </r>
  <r>
    <d v="2017-03-07T00:00:00"/>
    <s v="SOPS00000069"/>
    <s v="120010"/>
    <s v="Packing slip SOPS00000069"/>
    <s v="EUR"/>
    <n v="206.85"/>
    <s v="SO0000083"/>
    <e v="#N/A"/>
    <x v="51"/>
  </r>
  <r>
    <d v="2017-03-07T00:00:00"/>
    <s v="SOPS00000070"/>
    <s v="120010"/>
    <s v="Packing slip SOPS00000070"/>
    <s v="EUR"/>
    <n v="5.66"/>
    <s v="SO0000083"/>
    <e v="#N/A"/>
    <x v="51"/>
  </r>
  <r>
    <d v="2017-03-09T00:00:00"/>
    <s v="SOPS00000073"/>
    <s v="120010"/>
    <s v="Packing slip SOPS00000073"/>
    <s v="EUR"/>
    <n v="4353.04"/>
    <s v="SO0000086"/>
    <e v="#N/A"/>
    <x v="52"/>
  </r>
  <r>
    <d v="2017-03-09T00:00:00"/>
    <s v="SOPS00000106"/>
    <s v="120010"/>
    <s v="Packing slip SOPS00000106"/>
    <s v="EUR"/>
    <n v="2218.88"/>
    <s v="SO0000086"/>
    <e v="#N/A"/>
    <x v="52"/>
  </r>
  <r>
    <d v="2017-03-09T00:00:00"/>
    <s v="SOPS00000108"/>
    <s v="120010"/>
    <s v="Packing slip SOPS00000108"/>
    <s v="EUR"/>
    <n v="2174.5"/>
    <s v="SO0000086"/>
    <e v="#N/A"/>
    <x v="52"/>
  </r>
  <r>
    <d v="2017-03-10T00:00:00"/>
    <s v="111000057"/>
    <s v="120010"/>
    <s v="Sales Invoice 111000057"/>
    <s v="EUR"/>
    <n v="-75"/>
    <e v="#N/A"/>
    <s v="SO0000079"/>
    <x v="53"/>
  </r>
  <r>
    <d v="2017-03-10T00:00:00"/>
    <s v="111000058"/>
    <s v="120010"/>
    <s v="Sales Invoice 111000058"/>
    <s v="EUR"/>
    <n v="-189"/>
    <e v="#N/A"/>
    <s v="SO0000087"/>
    <x v="54"/>
  </r>
  <r>
    <d v="2017-03-10T00:00:00"/>
    <s v="111000059"/>
    <s v="120010"/>
    <s v="Sales Invoice 111000059"/>
    <s v="EUR"/>
    <n v="-2045.95"/>
    <e v="#N/A"/>
    <s v="SO0000028"/>
    <x v="15"/>
  </r>
  <r>
    <d v="2017-03-10T00:00:00"/>
    <s v="111000060"/>
    <s v="120010"/>
    <s v="Sales Invoice 111000060"/>
    <s v="EUR"/>
    <n v="-212.51"/>
    <e v="#N/A"/>
    <s v="SO0000083"/>
    <x v="51"/>
  </r>
  <r>
    <d v="2017-03-10T00:00:00"/>
    <s v="111000061"/>
    <s v="120010"/>
    <s v="Sales Invoice 111000061"/>
    <s v="EUR"/>
    <n v="-565.5"/>
    <e v="#N/A"/>
    <s v="SO0000068"/>
    <x v="40"/>
  </r>
  <r>
    <d v="2017-03-10T00:00:00"/>
    <s v="111000061"/>
    <s v="120010"/>
    <s v="Sales Invoice 111000061"/>
    <s v="EUR"/>
    <n v="-50"/>
    <e v="#N/A"/>
    <s v="SO0000068"/>
    <x v="40"/>
  </r>
  <r>
    <d v="2017-03-10T00:00:00"/>
    <s v="111000062"/>
    <s v="120010"/>
    <s v="Sales Invoice 111000062"/>
    <s v="EUR"/>
    <n v="-266.75"/>
    <e v="#N/A"/>
    <s v="SO0000061"/>
    <x v="35"/>
  </r>
  <r>
    <d v="2017-03-10T00:00:00"/>
    <s v="111000063"/>
    <s v="120010"/>
    <s v="Sales Invoice 111000063"/>
    <s v="EUR"/>
    <n v="-2522"/>
    <e v="#N/A"/>
    <s v="SO0000082"/>
    <x v="50"/>
  </r>
  <r>
    <d v="2017-03-10T00:00:00"/>
    <s v="111000064"/>
    <s v="120010"/>
    <s v="Sales Invoice 111000064"/>
    <s v="EUR"/>
    <n v="-1067"/>
    <e v="#N/A"/>
    <s v="SO0000077"/>
    <x v="47"/>
  </r>
  <r>
    <d v="2017-03-10T00:00:00"/>
    <s v="SOPS00000074"/>
    <s v="120010"/>
    <s v="Packing slip SOPS00000074"/>
    <s v="EUR"/>
    <n v="189"/>
    <s v="SO0000087"/>
    <e v="#N/A"/>
    <x v="54"/>
  </r>
  <r>
    <d v="2017-03-10T00:00:00"/>
    <s v="SOPS00000075"/>
    <s v="120010"/>
    <s v="Packing slip SOPS00000075"/>
    <s v="EUR"/>
    <n v="75"/>
    <s v="SO0000079"/>
    <e v="#N/A"/>
    <x v="53"/>
  </r>
  <r>
    <d v="2017-03-10T00:00:00"/>
    <s v="SOPS00000076"/>
    <s v="120010"/>
    <s v="Packing slip SOPS00000076"/>
    <s v="EUR"/>
    <n v="727.5"/>
    <s v="SO0000088"/>
    <e v="#N/A"/>
    <x v="55"/>
  </r>
  <r>
    <d v="2017-03-13T00:00:00"/>
    <s v="111000066"/>
    <s v="120010"/>
    <s v="Sales Invoice 111000066"/>
    <s v="EUR"/>
    <n v="-6267.75"/>
    <e v="#N/A"/>
    <s v="SO0000029"/>
    <x v="56"/>
  </r>
  <r>
    <d v="2017-03-13T00:00:00"/>
    <s v="111000066"/>
    <s v="120010"/>
    <s v="Sales Invoice 111000066"/>
    <s v="EUR"/>
    <n v="-1125"/>
    <e v="#N/A"/>
    <s v="SO0000029"/>
    <x v="56"/>
  </r>
  <r>
    <d v="2017-03-13T00:00:00"/>
    <s v="111000067"/>
    <s v="120010"/>
    <s v="Sales Invoice 111000067"/>
    <s v="EUR"/>
    <n v="-48494.06"/>
    <e v="#N/A"/>
    <s v="SO0000048"/>
    <x v="57"/>
  </r>
  <r>
    <d v="2017-03-13T00:00:00"/>
    <s v="111000067"/>
    <s v="120010"/>
    <s v="Sales Invoice 111000067"/>
    <s v="EUR"/>
    <n v="-1125"/>
    <e v="#N/A"/>
    <s v="SO0000048"/>
    <x v="57"/>
  </r>
  <r>
    <d v="2017-03-13T00:00:00"/>
    <s v="SOPS00000078"/>
    <s v="120010"/>
    <s v="Packing slip SOPS00000078"/>
    <s v="EUR"/>
    <n v="659.7"/>
    <s v="SO0000070"/>
    <e v="#N/A"/>
    <x v="41"/>
  </r>
  <r>
    <d v="2017-03-13T00:00:00"/>
    <s v="SOPS00000079"/>
    <s v="120010"/>
    <s v="Packing slip SOPS00000079"/>
    <s v="EUR"/>
    <n v="258.38"/>
    <s v="SO0000090"/>
    <e v="#N/A"/>
    <x v="58"/>
  </r>
  <r>
    <d v="2017-03-13T00:00:00"/>
    <s v="SOPS00000080"/>
    <s v="120010"/>
    <s v="Packing slip SOPS00000080"/>
    <s v="EUR"/>
    <n v="2754.8"/>
    <s v="SO0000091"/>
    <e v="#N/A"/>
    <x v="59"/>
  </r>
  <r>
    <d v="2017-03-13T00:00:00"/>
    <s v="SOPS00000081"/>
    <s v="120010"/>
    <s v="Packing slip SOPS00000081"/>
    <s v="EUR"/>
    <n v="11080.130000000001"/>
    <s v="SO0000092"/>
    <e v="#N/A"/>
    <x v="60"/>
  </r>
  <r>
    <d v="2017-03-13T00:00:00"/>
    <s v="SOPS00000082"/>
    <s v="120010"/>
    <s v="Packing slip SOPS00000082"/>
    <s v="EUR"/>
    <n v="6267.75"/>
    <s v="SO0000029"/>
    <e v="#N/A"/>
    <x v="56"/>
  </r>
  <r>
    <d v="2017-03-13T00:00:00"/>
    <s v="SOPS00000083"/>
    <s v="120010"/>
    <s v="Packing slip SOPS00000083"/>
    <s v="EUR"/>
    <n v="1125"/>
    <s v="SO0000029"/>
    <e v="#N/A"/>
    <x v="56"/>
  </r>
  <r>
    <d v="2017-03-13T00:00:00"/>
    <s v="SOPS00000084"/>
    <s v="120010"/>
    <s v="Packing slip SOPS00000084"/>
    <s v="EUR"/>
    <n v="1125"/>
    <s v="SO0000048"/>
    <e v="#N/A"/>
    <x v="57"/>
  </r>
  <r>
    <d v="2017-03-13T00:00:00"/>
    <s v="SOPS00000084"/>
    <s v="120010"/>
    <s v="Packing slip SOPS00000084"/>
    <s v="EUR"/>
    <n v="48494.06"/>
    <s v="SO0000048"/>
    <e v="#N/A"/>
    <x v="57"/>
  </r>
  <r>
    <d v="2017-03-13T00:00:00"/>
    <s v="SOPS00000085"/>
    <s v="120010"/>
    <s v="Packing slip SOPS00000085"/>
    <s v="EUR"/>
    <n v="4001.25"/>
    <s v="SO0000093"/>
    <e v="#N/A"/>
    <x v="61"/>
  </r>
  <r>
    <d v="2017-03-15T00:00:00"/>
    <s v="111000068"/>
    <s v="120010"/>
    <s v="Sales Invoice 111000068"/>
    <s v="EUR"/>
    <n v="2458.56"/>
    <e v="#N/A"/>
    <s v="SO0000089"/>
    <x v="62"/>
  </r>
  <r>
    <d v="2017-03-15T00:00:00"/>
    <s v="111000069"/>
    <s v="120010"/>
    <s v="Sales Invoice 111000069"/>
    <s v="EUR"/>
    <n v="-125"/>
    <e v="#N/A"/>
    <s v="SO0000094"/>
    <x v="63"/>
  </r>
  <r>
    <d v="2017-03-15T00:00:00"/>
    <s v="111000070"/>
    <s v="120010"/>
    <s v="Sales Invoice 111000070"/>
    <s v="EUR"/>
    <n v="125"/>
    <s v="SO0000094"/>
    <s v="SO0000094"/>
    <x v="63"/>
  </r>
  <r>
    <d v="2017-03-15T00:00:00"/>
    <s v="SOPS00000089"/>
    <s v="120010"/>
    <s v="Packing slip SOPS00000089"/>
    <s v="EUR"/>
    <n v="-2458.56"/>
    <s v="SO0000089"/>
    <e v="#N/A"/>
    <x v="62"/>
  </r>
  <r>
    <d v="2017-03-15T00:00:00"/>
    <s v="SOPS00000090"/>
    <s v="120010"/>
    <s v="Packing slip SOPS00000090"/>
    <s v="EUR"/>
    <n v="200"/>
    <s v="SO0000089"/>
    <e v="#N/A"/>
    <x v="62"/>
  </r>
  <r>
    <d v="2017-03-15T00:00:00"/>
    <s v="SOPS00000090"/>
    <s v="120010"/>
    <s v="Packing slip SOPS00000090"/>
    <s v="EUR"/>
    <n v="2441.98"/>
    <s v="SO0000089"/>
    <e v="#N/A"/>
    <x v="62"/>
  </r>
  <r>
    <d v="2017-03-15T00:00:00"/>
    <s v="SOPS00000092"/>
    <s v="120010"/>
    <s v="Packing slip SOPS00000092"/>
    <s v="EUR"/>
    <n v="750"/>
    <s v="SO0000097"/>
    <e v="#N/A"/>
    <x v="64"/>
  </r>
  <r>
    <d v="2017-03-15T00:00:00"/>
    <s v="SOPS00000092"/>
    <s v="120010"/>
    <s v="Packing slip SOPS00000092"/>
    <s v="EUR"/>
    <n v="1840.5"/>
    <s v="SO0000097"/>
    <e v="#N/A"/>
    <x v="64"/>
  </r>
  <r>
    <d v="2017-03-15T00:00:00"/>
    <s v="SOPS00000093"/>
    <s v="120010"/>
    <s v="Packing slip SOPS00000093"/>
    <s v="EUR"/>
    <n v="125"/>
    <s v="SO0000094"/>
    <e v="#N/A"/>
    <x v="63"/>
  </r>
  <r>
    <d v="2017-03-15T00:00:00"/>
    <s v="SOPS00000094"/>
    <s v="120010"/>
    <s v="Packing slip SOPS00000094"/>
    <s v="EUR"/>
    <n v="-125"/>
    <s v="SO0000094"/>
    <e v="#N/A"/>
    <x v="63"/>
  </r>
  <r>
    <d v="2017-03-16T00:00:00"/>
    <s v="SOPS00000096"/>
    <s v="120010"/>
    <s v="Packing slip SOPS00000096"/>
    <s v="EUR"/>
    <n v="1312.5"/>
    <s v="SO0000099"/>
    <e v="#N/A"/>
    <x v="65"/>
  </r>
  <r>
    <d v="2017-03-16T00:00:00"/>
    <s v="SOPS00000097"/>
    <s v="120010"/>
    <s v="Packing slip SOPS00000097"/>
    <s v="EUR"/>
    <n v="2646"/>
    <s v="SO0000098"/>
    <e v="#N/A"/>
    <x v="66"/>
  </r>
  <r>
    <d v="2017-03-16T00:00:00"/>
    <s v="SOPS00000098"/>
    <s v="120010"/>
    <s v="Packing slip SOPS00000098"/>
    <s v="EUR"/>
    <n v="1661.13"/>
    <s v="SO0000100"/>
    <e v="#N/A"/>
    <x v="67"/>
  </r>
  <r>
    <d v="2017-03-17T00:00:00"/>
    <s v="111000072"/>
    <s v="120010"/>
    <s v="Sales Invoice 111000072"/>
    <s v="EUR"/>
    <n v="-1840.5"/>
    <e v="#N/A"/>
    <s v="SO0000097"/>
    <x v="64"/>
  </r>
  <r>
    <d v="2017-03-17T00:00:00"/>
    <s v="111000072"/>
    <s v="120010"/>
    <s v="Sales Invoice 111000072"/>
    <s v="EUR"/>
    <n v="-750"/>
    <e v="#N/A"/>
    <s v="SO0000097"/>
    <x v="64"/>
  </r>
  <r>
    <d v="2017-03-17T00:00:00"/>
    <s v="111000073"/>
    <s v="120010"/>
    <s v="Sales Invoice 111000073"/>
    <s v="EUR"/>
    <n v="-1983.75"/>
    <e v="#N/A"/>
    <s v="SO0000070"/>
    <x v="41"/>
  </r>
  <r>
    <d v="2017-03-17T00:00:00"/>
    <s v="111000073"/>
    <s v="120010"/>
    <s v="Sales Invoice 111000073"/>
    <s v="EUR"/>
    <n v="-901.36"/>
    <e v="#N/A"/>
    <s v="SO0000070"/>
    <x v="41"/>
  </r>
  <r>
    <d v="2017-03-17T00:00:00"/>
    <s v="111000073"/>
    <s v="120010"/>
    <s v="Sales Invoice 111000073"/>
    <s v="EUR"/>
    <n v="-659.7"/>
    <e v="#N/A"/>
    <s v="SO0000070"/>
    <x v="41"/>
  </r>
  <r>
    <d v="2017-03-17T00:00:00"/>
    <s v="111000074"/>
    <s v="120010"/>
    <s v="Sales Invoice 111000074"/>
    <s v="EUR"/>
    <n v="-258.38"/>
    <e v="#N/A"/>
    <s v="SO0000090"/>
    <x v="58"/>
  </r>
  <r>
    <d v="2017-03-17T00:00:00"/>
    <s v="SOPS00000099"/>
    <s v="120010"/>
    <s v="Packing slip SOPS00000099"/>
    <s v="EUR"/>
    <n v="125.3"/>
    <s v="SO0000103"/>
    <e v="#N/A"/>
    <x v="68"/>
  </r>
  <r>
    <d v="2017-03-17T00:00:00"/>
    <s v="SOPS00000100"/>
    <s v="120010"/>
    <s v="Packing slip SOPS00000100"/>
    <s v="EUR"/>
    <n v="-2174.5"/>
    <s v="SO0000086"/>
    <s v="SO0000086"/>
    <x v="52"/>
  </r>
  <r>
    <d v="2017-03-17T00:00:00"/>
    <s v="SOPS00000101"/>
    <s v="120010"/>
    <s v="Packing slip SOPS00000101"/>
    <s v="EUR"/>
    <n v="1212.5"/>
    <s v="SO0000102"/>
    <e v="#N/A"/>
    <x v="69"/>
  </r>
  <r>
    <d v="2017-03-17T00:00:00"/>
    <s v="SOPS00000103"/>
    <s v="120010"/>
    <s v="Packing slip SOPS00000103"/>
    <s v="EUR"/>
    <n v="1650"/>
    <s v="SO0000105"/>
    <e v="#N/A"/>
    <x v="70"/>
  </r>
  <r>
    <d v="2017-03-17T00:00:00"/>
    <s v="SOPS00000103"/>
    <s v="120010"/>
    <s v="Packing slip SOPS00000103"/>
    <s v="EUR"/>
    <n v="4478.93"/>
    <s v="SO0000105"/>
    <e v="#N/A"/>
    <x v="70"/>
  </r>
  <r>
    <d v="2017-03-17T00:00:00"/>
    <s v="SOPS00000104"/>
    <s v="120010"/>
    <s v="Packing slip SOPS00000104"/>
    <s v="EUR"/>
    <n v="-125.3"/>
    <s v="SO0000103"/>
    <s v="SO0000103"/>
    <x v="68"/>
  </r>
  <r>
    <d v="2017-03-17T00:00:00"/>
    <s v="SOPS00000105"/>
    <s v="120010"/>
    <s v="Packing slip SOPS00000105"/>
    <s v="EUR"/>
    <n v="125.3"/>
    <s v="SO0000103"/>
    <e v="#N/A"/>
    <x v="68"/>
  </r>
  <r>
    <d v="2017-03-20T00:00:00"/>
    <s v="SOPS00000107"/>
    <s v="120010"/>
    <s v="Packing slip SOPS00000107"/>
    <s v="EUR"/>
    <n v="-2218.88"/>
    <s v="SO0000086"/>
    <s v="SO0000086"/>
    <x v="52"/>
  </r>
  <r>
    <d v="2017-03-21T00:00:00"/>
    <s v="111000076"/>
    <s v="120010"/>
    <s v="Sales Invoice 111000076"/>
    <s v="EUR"/>
    <n v="-1312.5"/>
    <e v="#N/A"/>
    <s v="SO0000099"/>
    <x v="65"/>
  </r>
  <r>
    <d v="2017-03-22T00:00:00"/>
    <s v="SOPS00000110"/>
    <s v="120010"/>
    <s v="Packing slip SOPS00000110"/>
    <s v="EUR"/>
    <n v="2099.0300000000002"/>
    <s v="SO0000111"/>
    <e v="#N/A"/>
    <x v="71"/>
  </r>
  <r>
    <d v="2017-03-22T00:00:00"/>
    <s v="SOPS00000111"/>
    <s v="120010"/>
    <s v="Packing slip SOPS00000111"/>
    <s v="EUR"/>
    <n v="281.3"/>
    <s v="SO0000101"/>
    <e v="#N/A"/>
    <x v="72"/>
  </r>
  <r>
    <d v="2017-03-23T00:00:00"/>
    <s v="SOPS00000112"/>
    <s v="120010"/>
    <s v="Packing slip SOPS00000112"/>
    <s v="EUR"/>
    <n v="50"/>
    <s v="SO0000101"/>
    <e v="#N/A"/>
    <x v="72"/>
  </r>
  <r>
    <d v="2017-03-23T00:00:00"/>
    <s v="SOPS00000112"/>
    <s v="120010"/>
    <s v="Packing slip SOPS00000112"/>
    <s v="EUR"/>
    <n v="565.5"/>
    <s v="SO0000101"/>
    <e v="#N/A"/>
    <x v="72"/>
  </r>
  <r>
    <d v="2017-03-23T00:00:00"/>
    <s v="SOPS00000113"/>
    <s v="120010"/>
    <s v="Packing slip SOPS00000113"/>
    <s v="EUR"/>
    <n v="1584"/>
    <s v="SO0000112"/>
    <e v="#N/A"/>
    <x v="73"/>
  </r>
  <r>
    <d v="2017-03-24T00:00:00"/>
    <s v="111000077"/>
    <s v="120010"/>
    <s v="Sales Invoice 111000077"/>
    <s v="EUR"/>
    <n v="-2646"/>
    <e v="#N/A"/>
    <s v="SO0000098"/>
    <x v="66"/>
  </r>
  <r>
    <d v="2017-03-27T00:00:00"/>
    <s v="SOPS00000114"/>
    <s v="120010"/>
    <s v="Packing slip SOPS00000114"/>
    <s v="EUR"/>
    <n v="64813.86"/>
    <s v="SO0000115"/>
    <e v="#N/A"/>
    <x v="74"/>
  </r>
  <r>
    <d v="2017-03-28T00:00:00"/>
    <s v="111000079"/>
    <s v="120010"/>
    <s v="Sales Invoice 111000079"/>
    <s v="EUR"/>
    <n v="-1135.2"/>
    <e v="#N/A"/>
    <s v="SO0000081"/>
    <x v="49"/>
  </r>
  <r>
    <d v="2017-03-28T00:00:00"/>
    <s v="111000080"/>
    <s v="120010"/>
    <s v="Sales Invoice 111000080"/>
    <s v="EUR"/>
    <n v="-727.5"/>
    <e v="#N/A"/>
    <s v="SO0000088"/>
    <x v="55"/>
  </r>
  <r>
    <d v="2017-03-28T00:00:00"/>
    <s v="111000081"/>
    <s v="120010"/>
    <s v="Sales Invoice 111000081"/>
    <s v="EUR"/>
    <n v="-1438.13"/>
    <e v="#N/A"/>
    <s v="SO0000076"/>
    <x v="46"/>
  </r>
  <r>
    <d v="2017-03-28T00:00:00"/>
    <s v="111000082"/>
    <s v="120010"/>
    <s v="Sales Invoice 111000082"/>
    <s v="EUR"/>
    <n v="-4001.25"/>
    <e v="#N/A"/>
    <s v="SO0000093"/>
    <x v="61"/>
  </r>
  <r>
    <d v="2017-03-28T00:00:00"/>
    <s v="SOPS00000116"/>
    <s v="120010"/>
    <s v="Packing slip SOPS00000116"/>
    <s v="EUR"/>
    <n v="163.80000000000001"/>
    <s v="SO0000113"/>
    <e v="#N/A"/>
    <x v="75"/>
  </r>
  <r>
    <d v="2017-03-28T00:00:00"/>
    <s v="SOPS00000117"/>
    <s v="120010"/>
    <s v="Packing slip SOPS00000117"/>
    <s v="EUR"/>
    <n v="4262.38"/>
    <s v="SO0000120"/>
    <e v="#N/A"/>
    <x v="76"/>
  </r>
  <r>
    <d v="2017-03-28T00:00:00"/>
    <s v="SOPS00000119"/>
    <s v="120010"/>
    <s v="Packing slip SOPS00000119"/>
    <s v="EUR"/>
    <n v="38.5"/>
    <s v="SO0000110"/>
    <e v="#N/A"/>
    <x v="77"/>
  </r>
  <r>
    <d v="2017-03-29T00:00:00"/>
    <s v="111000083"/>
    <s v="120010"/>
    <s v="Sales Invoice 111000083"/>
    <s v="EUR"/>
    <n v="-38.5"/>
    <e v="#N/A"/>
    <s v="SO0000110"/>
    <x v="77"/>
  </r>
  <r>
    <d v="2017-03-29T00:00:00"/>
    <s v="111000085"/>
    <s v="120010"/>
    <s v="Sales Invoice 111000085"/>
    <s v="EUR"/>
    <n v="-163.80000000000001"/>
    <e v="#N/A"/>
    <s v="SO0000113"/>
    <x v="75"/>
  </r>
  <r>
    <d v="2017-03-29T00:00:00"/>
    <s v="111000087"/>
    <s v="120010"/>
    <s v="Sales Invoice 111000087"/>
    <s v="EUR"/>
    <n v="-44.64"/>
    <e v="#N/A"/>
    <s v="SO0000080"/>
    <x v="48"/>
  </r>
  <r>
    <d v="2017-03-29T00:00:00"/>
    <s v="111000088"/>
    <s v="120010"/>
    <s v="Sales Invoice 111000088"/>
    <s v="EUR"/>
    <n v="-11080.130000000001"/>
    <e v="#N/A"/>
    <s v="SO0000092"/>
    <x v="60"/>
  </r>
  <r>
    <d v="2017-03-29T00:00:00"/>
    <s v="111000089"/>
    <s v="120010"/>
    <s v="Sales Invoice 111000089"/>
    <s v="EUR"/>
    <n v="-846.8"/>
    <e v="#N/A"/>
    <s v="SO0000101"/>
    <x v="72"/>
  </r>
  <r>
    <d v="2017-03-29T00:00:00"/>
    <s v="111000089"/>
    <s v="120010"/>
    <s v="Sales Invoice 111000089"/>
    <s v="EUR"/>
    <n v="-50"/>
    <e v="#N/A"/>
    <s v="SO0000101"/>
    <x v="72"/>
  </r>
  <r>
    <d v="2017-03-29T00:00:00"/>
    <s v="111000090"/>
    <s v="120010"/>
    <s v="Sales Invoice 111000090"/>
    <s v="EUR"/>
    <n v="-125.3"/>
    <e v="#N/A"/>
    <s v="SO0000103"/>
    <x v="68"/>
  </r>
  <r>
    <d v="2017-03-29T00:00:00"/>
    <s v="111000091"/>
    <s v="120010"/>
    <s v="Sales Invoice 111000091"/>
    <s v="EUR"/>
    <n v="-1661.13"/>
    <e v="#N/A"/>
    <s v="SO0000100"/>
    <x v="67"/>
  </r>
  <r>
    <d v="2017-03-29T00:00:00"/>
    <s v="111000092"/>
    <s v="120010"/>
    <s v="Sales Invoice 111000092"/>
    <s v="EUR"/>
    <n v="-2441.98"/>
    <e v="#N/A"/>
    <s v="SO0000089"/>
    <x v="62"/>
  </r>
  <r>
    <d v="2017-03-29T00:00:00"/>
    <s v="111000092"/>
    <s v="120010"/>
    <s v="Sales Invoice 111000092"/>
    <s v="EUR"/>
    <n v="-200"/>
    <e v="#N/A"/>
    <s v="SO0000089"/>
    <x v="62"/>
  </r>
  <r>
    <d v="2017-03-29T00:00:00"/>
    <s v="111000093"/>
    <s v="120010"/>
    <s v="Sales Invoice 111000093"/>
    <s v="EUR"/>
    <n v="-1212.5"/>
    <e v="#N/A"/>
    <s v="SO0000102"/>
    <x v="69"/>
  </r>
  <r>
    <d v="2017-03-29T00:00:00"/>
    <s v="111000094"/>
    <s v="120010"/>
    <s v="Sales Invoice 111000094"/>
    <s v="EUR"/>
    <n v="-1584"/>
    <e v="#N/A"/>
    <s v="SO0000112"/>
    <x v="73"/>
  </r>
  <r>
    <d v="2017-03-29T00:00:00"/>
    <s v="111000095"/>
    <s v="120010"/>
    <s v="Sales Invoice 111000095"/>
    <s v="EUR"/>
    <n v="-2150"/>
    <e v="#N/A"/>
    <s v="SO0000109"/>
    <x v="78"/>
  </r>
  <r>
    <d v="2017-03-29T00:00:00"/>
    <s v="111000095"/>
    <s v="120010"/>
    <s v="Sales Invoice 111000095"/>
    <s v="EUR"/>
    <n v="-1350"/>
    <e v="#N/A"/>
    <s v="SO0000109"/>
    <x v="78"/>
  </r>
  <r>
    <d v="2017-03-29T00:00:00"/>
    <s v="111000095"/>
    <s v="120010"/>
    <s v="Sales Invoice 111000095"/>
    <s v="EUR"/>
    <n v="-640"/>
    <e v="#N/A"/>
    <s v="SO0000109"/>
    <x v="78"/>
  </r>
  <r>
    <d v="2017-03-29T00:00:00"/>
    <s v="111000095"/>
    <s v="120010"/>
    <s v="Sales Invoice 111000095"/>
    <s v="EUR"/>
    <n v="-509.4"/>
    <e v="#N/A"/>
    <s v="SO0000109"/>
    <x v="78"/>
  </r>
  <r>
    <d v="2017-03-29T00:00:00"/>
    <s v="111000096"/>
    <s v="120010"/>
    <s v="Sales Invoice 111000096"/>
    <s v="EUR"/>
    <n v="-4361"/>
    <e v="#N/A"/>
    <s v="SO0000108"/>
    <x v="79"/>
  </r>
  <r>
    <d v="2017-03-29T00:00:00"/>
    <s v="111000096"/>
    <s v="120010"/>
    <s v="Sales Invoice 111000096"/>
    <s v="EUR"/>
    <n v="-2320.5"/>
    <e v="#N/A"/>
    <s v="SO0000108"/>
    <x v="79"/>
  </r>
  <r>
    <d v="2017-03-29T00:00:00"/>
    <s v="SOPS00000120"/>
    <s v="120010"/>
    <s v="Packing slip SOPS00000120"/>
    <s v="EUR"/>
    <n v="2320.5"/>
    <s v="SO0000108"/>
    <e v="#N/A"/>
    <x v="79"/>
  </r>
  <r>
    <d v="2017-03-29T00:00:00"/>
    <s v="SOPS00000120"/>
    <s v="120010"/>
    <s v="Packing slip SOPS00000120"/>
    <s v="EUR"/>
    <n v="4361"/>
    <s v="SO0000108"/>
    <e v="#N/A"/>
    <x v="79"/>
  </r>
  <r>
    <d v="2017-03-29T00:00:00"/>
    <s v="SOPS00000121"/>
    <s v="120010"/>
    <s v="Packing slip SOPS00000121"/>
    <s v="EUR"/>
    <n v="509.4"/>
    <s v="SO0000109"/>
    <e v="#N/A"/>
    <x v="78"/>
  </r>
  <r>
    <d v="2017-03-29T00:00:00"/>
    <s v="SOPS00000121"/>
    <s v="120010"/>
    <s v="Packing slip SOPS00000121"/>
    <s v="EUR"/>
    <n v="640"/>
    <s v="SO0000109"/>
    <e v="#N/A"/>
    <x v="78"/>
  </r>
  <r>
    <d v="2017-03-29T00:00:00"/>
    <s v="SOPS00000121"/>
    <s v="120010"/>
    <s v="Packing slip SOPS00000121"/>
    <s v="EUR"/>
    <n v="1350"/>
    <s v="SO0000109"/>
    <e v="#N/A"/>
    <x v="78"/>
  </r>
  <r>
    <d v="2017-03-29T00:00:00"/>
    <s v="SOPS00000121"/>
    <s v="120010"/>
    <s v="Packing slip SOPS00000121"/>
    <s v="EUR"/>
    <n v="2150"/>
    <s v="SO0000109"/>
    <e v="#N/A"/>
    <x v="78"/>
  </r>
  <r>
    <d v="2017-03-29T00:00:00"/>
    <s v="SOPS00000122"/>
    <s v="120010"/>
    <s v="Packing slip SOPS00000122"/>
    <s v="EUR"/>
    <n v="6741.5"/>
    <s v="SO0000121"/>
    <e v="#N/A"/>
    <x v="80"/>
  </r>
  <r>
    <d v="2017-03-30T00:00:00"/>
    <s v="SOPS00000125"/>
    <s v="120010"/>
    <s v="Packing slip SOPS00000125"/>
    <s v="EUR"/>
    <n v="516.75"/>
    <s v="SO0000124"/>
    <e v="#N/A"/>
    <x v="81"/>
  </r>
  <r>
    <d v="2017-03-30T00:00:00"/>
    <s v="SOPS00000126"/>
    <s v="120010"/>
    <s v="Packing slip SOPS00000126"/>
    <s v="EUR"/>
    <n v="1650"/>
    <s v="SO0000126"/>
    <e v="#N/A"/>
    <x v="82"/>
  </r>
  <r>
    <d v="2017-03-30T00:00:00"/>
    <s v="SOPS00000126"/>
    <s v="120010"/>
    <s v="Packing slip SOPS00000126"/>
    <s v="EUR"/>
    <n v="3647.8"/>
    <s v="SO0000126"/>
    <e v="#N/A"/>
    <x v="82"/>
  </r>
  <r>
    <d v="2017-04-03T00:00:00"/>
    <s v="SOPS00000129"/>
    <s v="120010"/>
    <s v="Packing slip SOPS00000129"/>
    <s v="EUR"/>
    <n v="4916.25"/>
    <s v="SO0000131"/>
    <e v="#N/A"/>
    <x v="83"/>
  </r>
  <r>
    <d v="2017-04-03T00:00:00"/>
    <s v="SOPS00000130"/>
    <s v="120010"/>
    <s v="Packing slip SOPS00000130"/>
    <s v="EUR"/>
    <n v="2643.75"/>
    <s v="SO0000129"/>
    <e v="#N/A"/>
    <x v="84"/>
  </r>
  <r>
    <d v="2017-04-03T00:00:00"/>
    <s v="SOPS00000133"/>
    <s v="120010"/>
    <s v="Packing slip SOPS00000133"/>
    <s v="EUR"/>
    <n v="80"/>
    <s v="SO0000133"/>
    <e v="#N/A"/>
    <x v="85"/>
  </r>
  <r>
    <d v="2017-04-03T00:00:00"/>
    <s v="SOPS00000133"/>
    <s v="120010"/>
    <s v="Packing slip SOPS00000133"/>
    <s v="EUR"/>
    <n v="429.78000000000003"/>
    <s v="SO0000133"/>
    <e v="#N/A"/>
    <x v="85"/>
  </r>
  <r>
    <d v="2017-04-04T00:00:00"/>
    <s v="SOPS00000135"/>
    <s v="120010"/>
    <s v="Packing slip SOPS00000135"/>
    <s v="EUR"/>
    <n v="727.5"/>
    <s v="SO0000135"/>
    <e v="#N/A"/>
    <x v="86"/>
  </r>
  <r>
    <d v="2017-04-04T00:00:00"/>
    <s v="SOPS00000145"/>
    <s v="120010"/>
    <s v="Packing slip SOPS00000145"/>
    <s v="EUR"/>
    <n v="204.20999999999998"/>
    <s v="SO0000071"/>
    <s v="SO0000071"/>
    <x v="42"/>
  </r>
  <r>
    <d v="2017-04-05T00:00:00"/>
    <s v="111000102"/>
    <s v="120010"/>
    <s v="Sales Invoice 111000102"/>
    <s v="EUR"/>
    <n v="-2643.75"/>
    <e v="#N/A"/>
    <s v="SO0000129"/>
    <x v="84"/>
  </r>
  <r>
    <d v="2017-04-05T00:00:00"/>
    <s v="SOPS00000137"/>
    <s v="120010"/>
    <s v="Packing slip SOPS00000137"/>
    <s v="EUR"/>
    <n v="120"/>
    <s v="SO0000118"/>
    <e v="#N/A"/>
    <x v="87"/>
  </r>
  <r>
    <d v="2017-04-05T00:00:00"/>
    <s v="SOPS00000137"/>
    <s v="120010"/>
    <s v="Packing slip SOPS00000137"/>
    <s v="EUR"/>
    <n v="4563"/>
    <s v="SO0000118"/>
    <e v="#N/A"/>
    <x v="87"/>
  </r>
  <r>
    <d v="2017-04-05T00:00:00"/>
    <s v="SOPS00000137"/>
    <s v="120010"/>
    <s v="Packing slip SOPS00000137"/>
    <s v="EUR"/>
    <n v="4680"/>
    <s v="SO0000118"/>
    <e v="#N/A"/>
    <x v="87"/>
  </r>
  <r>
    <d v="2017-04-06T00:00:00"/>
    <s v="SOPS00000140"/>
    <s v="120010"/>
    <s v="Packing slip SOPS00000140"/>
    <s v="EUR"/>
    <n v="603.5"/>
    <s v="SO0000140"/>
    <e v="#N/A"/>
    <x v="88"/>
  </r>
  <r>
    <d v="2017-04-06T00:00:00"/>
    <s v="SOPS00000141"/>
    <s v="120010"/>
    <s v="Packing slip SOPS00000141"/>
    <s v="EUR"/>
    <n v="200"/>
    <s v="SO0000142"/>
    <e v="#N/A"/>
    <x v="89"/>
  </r>
  <r>
    <d v="2017-04-06T00:00:00"/>
    <s v="SOPS00000141"/>
    <s v="120010"/>
    <s v="Packing slip SOPS00000141"/>
    <s v="EUR"/>
    <n v="9429.75"/>
    <s v="SO0000142"/>
    <e v="#N/A"/>
    <x v="89"/>
  </r>
  <r>
    <d v="2017-04-06T00:00:00"/>
    <s v="SOPS00000142"/>
    <s v="120010"/>
    <s v="Packing slip SOPS00000142"/>
    <s v="EUR"/>
    <n v="396"/>
    <s v="SO0000145"/>
    <e v="#N/A"/>
    <x v="90"/>
  </r>
  <r>
    <d v="2017-04-07T00:00:00"/>
    <s v="111000103"/>
    <s v="120010"/>
    <s v="Sales Invoice 111000103"/>
    <s v="EUR"/>
    <n v="-6741.5"/>
    <e v="#N/A"/>
    <s v="SO0000121"/>
    <x v="80"/>
  </r>
  <r>
    <d v="2017-04-07T00:00:00"/>
    <s v="111000105"/>
    <s v="120010"/>
    <s v="Sales Invoice 111000105"/>
    <s v="EUR"/>
    <n v="-429.78000000000003"/>
    <e v="#N/A"/>
    <s v="SO0000133"/>
    <x v="85"/>
  </r>
  <r>
    <d v="2017-04-07T00:00:00"/>
    <s v="111000105"/>
    <s v="120010"/>
    <s v="Sales Invoice 111000105"/>
    <s v="EUR"/>
    <n v="-80"/>
    <e v="#N/A"/>
    <s v="SO0000133"/>
    <x v="85"/>
  </r>
  <r>
    <d v="2017-04-07T00:00:00"/>
    <s v="111000106"/>
    <s v="120010"/>
    <s v="Sales Invoice 111000106"/>
    <s v="EUR"/>
    <n v="-727.5"/>
    <e v="#N/A"/>
    <s v="SO0000135"/>
    <x v="86"/>
  </r>
  <r>
    <d v="2017-04-07T00:00:00"/>
    <s v="111000109"/>
    <s v="120010"/>
    <s v="Sales Invoice 111000109"/>
    <s v="EUR"/>
    <n v="-603.5"/>
    <e v="#N/A"/>
    <s v="SO0000140"/>
    <x v="88"/>
  </r>
  <r>
    <d v="2017-04-07T00:00:00"/>
    <s v="111000110"/>
    <s v="120010"/>
    <s v="Sales Invoice 111000110"/>
    <s v="EUR"/>
    <n v="-4065.75"/>
    <e v="#N/A"/>
    <s v="SO0000054"/>
    <x v="91"/>
  </r>
  <r>
    <d v="2017-04-07T00:00:00"/>
    <s v="111000110"/>
    <s v="120010"/>
    <s v="Sales Invoice 111000110"/>
    <s v="EUR"/>
    <n v="-345.04"/>
    <e v="#N/A"/>
    <s v="SO0000054"/>
    <x v="91"/>
  </r>
  <r>
    <d v="2017-04-07T00:00:00"/>
    <s v="111000111"/>
    <s v="120010"/>
    <s v="Sales Invoice 111000111"/>
    <s v="EUR"/>
    <n v="-4353.04"/>
    <e v="#N/A"/>
    <s v="SO0000086"/>
    <x v="52"/>
  </r>
  <r>
    <d v="2017-04-07T00:00:00"/>
    <s v="111000112"/>
    <s v="120010"/>
    <s v="Sales Invoice 111000112"/>
    <s v="EUR"/>
    <n v="-396"/>
    <e v="#N/A"/>
    <s v="SO0000145"/>
    <x v="90"/>
  </r>
  <r>
    <d v="2017-04-07T00:00:00"/>
    <s v="SOPS00000143"/>
    <s v="120010"/>
    <s v="Packing slip SOPS00000143"/>
    <s v="EUR"/>
    <n v="1312.5"/>
    <s v="SO0000146"/>
    <e v="#N/A"/>
    <x v="92"/>
  </r>
  <r>
    <d v="2017-04-07T00:00:00"/>
    <s v="SOPS00000144"/>
    <s v="120010"/>
    <s v="Packing slip SOPS00000144"/>
    <s v="EUR"/>
    <n v="345.04"/>
    <s v="SO0000054"/>
    <e v="#N/A"/>
    <x v="91"/>
  </r>
  <r>
    <d v="2017-04-07T00:00:00"/>
    <s v="SOPS00000144"/>
    <s v="120010"/>
    <s v="Packing slip SOPS00000144"/>
    <s v="EUR"/>
    <n v="4065.75"/>
    <s v="SO0000054"/>
    <e v="#N/A"/>
    <x v="91"/>
  </r>
  <r>
    <d v="2017-04-07T00:00:00"/>
    <s v="SOPS00000146"/>
    <s v="120010"/>
    <s v="Packing slip SOPS00000146"/>
    <s v="EUR"/>
    <n v="-1181.25"/>
    <s v="SO0000071"/>
    <s v="SO0000071"/>
    <x v="42"/>
  </r>
  <r>
    <d v="2017-04-10T00:00:00"/>
    <s v="111000113"/>
    <s v="120010"/>
    <s v="Sales Invoice 111000113"/>
    <s v="EUR"/>
    <n v="-2099.0300000000002"/>
    <e v="#N/A"/>
    <s v="SO0000111"/>
    <x v="71"/>
  </r>
  <r>
    <d v="2017-04-10T00:00:00"/>
    <s v="111000114"/>
    <s v="120010"/>
    <s v="Sales Invoice 111000114"/>
    <s v="EUR"/>
    <n v="-1312.5"/>
    <e v="#N/A"/>
    <s v="SO0000146"/>
    <x v="92"/>
  </r>
  <r>
    <d v="2017-04-10T00:00:00"/>
    <s v="111000115"/>
    <s v="120010"/>
    <s v="Sales Invoice 111000115"/>
    <s v="EUR"/>
    <n v="-4916.25"/>
    <e v="#N/A"/>
    <s v="SO0000131"/>
    <x v="83"/>
  </r>
  <r>
    <d v="2017-04-10T00:00:00"/>
    <s v="111000116"/>
    <s v="120010"/>
    <s v="Sales Invoice 111000116"/>
    <s v="EUR"/>
    <n v="-774"/>
    <e v="#N/A"/>
    <s v="SO0000144"/>
    <x v="93"/>
  </r>
  <r>
    <d v="2017-04-10T00:00:00"/>
    <s v="111000116"/>
    <s v="120010"/>
    <s v="Sales Invoice 111000116"/>
    <s v="EUR"/>
    <n v="-150"/>
    <e v="#N/A"/>
    <s v="SO0000144"/>
    <x v="93"/>
  </r>
  <r>
    <d v="2017-04-10T00:00:00"/>
    <s v="SOPS00000147"/>
    <s v="120010"/>
    <s v="Packing slip SOPS00000147"/>
    <s v="EUR"/>
    <n v="2789"/>
    <s v="SO0000115"/>
    <e v="#N/A"/>
    <x v="74"/>
  </r>
  <r>
    <d v="2017-04-10T00:00:00"/>
    <s v="SOPS00000148"/>
    <s v="120010"/>
    <s v="Packing slip SOPS00000148"/>
    <s v="EUR"/>
    <n v="-7239.3"/>
    <s v="SO0000115"/>
    <s v="SO0000115"/>
    <x v="74"/>
  </r>
  <r>
    <d v="2017-04-10T00:00:00"/>
    <s v="SOPS00000149"/>
    <s v="120010"/>
    <s v="Packing slip SOPS00000149"/>
    <s v="EUR"/>
    <n v="-2739.96"/>
    <s v="SO0000115"/>
    <s v="SO0000115"/>
    <x v="74"/>
  </r>
  <r>
    <d v="2017-04-10T00:00:00"/>
    <s v="SOPS00000151"/>
    <s v="120010"/>
    <s v="Packing slip SOPS00000151"/>
    <s v="EUR"/>
    <n v="-558.16000000000008"/>
    <s v="SO0000120"/>
    <s v="SO0000120"/>
    <x v="76"/>
  </r>
  <r>
    <d v="2017-04-10T00:00:00"/>
    <s v="SOPS00000152"/>
    <s v="120010"/>
    <s v="Packing slip SOPS00000152"/>
    <s v="EUR"/>
    <n v="-1287.0999999999999"/>
    <s v="SO0000126"/>
    <s v="SO0000126"/>
    <x v="82"/>
  </r>
  <r>
    <d v="2017-04-10T00:00:00"/>
    <s v="SOPS00000153"/>
    <s v="120010"/>
    <s v="Packing slip SOPS00000153"/>
    <s v="EUR"/>
    <n v="594.75"/>
    <s v="SO0000120"/>
    <e v="#N/A"/>
    <x v="76"/>
  </r>
  <r>
    <d v="2017-04-10T00:00:00"/>
    <s v="SOPS00000154"/>
    <s v="120010"/>
    <s v="Packing slip SOPS00000154"/>
    <s v="EUR"/>
    <n v="-594.75"/>
    <s v="SO0000126"/>
    <s v="SO0000126"/>
    <x v="82"/>
  </r>
  <r>
    <d v="2017-04-10T00:00:00"/>
    <s v="SOPS00000155"/>
    <s v="120010"/>
    <s v="Packing slip SOPS00000155"/>
    <s v="EUR"/>
    <n v="150"/>
    <s v="SO0000144"/>
    <e v="#N/A"/>
    <x v="93"/>
  </r>
  <r>
    <d v="2017-04-10T00:00:00"/>
    <s v="SOPS00000155"/>
    <s v="120010"/>
    <s v="Packing slip SOPS00000155"/>
    <s v="EUR"/>
    <n v="774"/>
    <s v="SO0000144"/>
    <e v="#N/A"/>
    <x v="93"/>
  </r>
  <r>
    <d v="2017-04-11T00:00:00"/>
    <s v="SOPS00000156"/>
    <s v="120010"/>
    <s v="Packing slip SOPS00000156"/>
    <s v="EUR"/>
    <n v="30939.909999999996"/>
    <s v="SO0000106"/>
    <e v="#N/A"/>
    <x v="94"/>
  </r>
  <r>
    <d v="2017-04-11T00:00:00"/>
    <s v="SOPS00000157"/>
    <s v="120010"/>
    <s v="Packing slip SOPS00000157"/>
    <s v="EUR"/>
    <n v="340"/>
    <s v="SO0000150"/>
    <e v="#N/A"/>
    <x v="95"/>
  </r>
  <r>
    <d v="2017-04-11T00:00:00"/>
    <s v="SOPS00000158"/>
    <s v="120010"/>
    <s v="Packing slip SOPS00000158"/>
    <s v="EUR"/>
    <n v="340"/>
    <s v="SO0000153"/>
    <e v="#N/A"/>
    <x v="96"/>
  </r>
  <r>
    <d v="2017-04-11T00:00:00"/>
    <s v="SOPS00000159"/>
    <s v="120010"/>
    <s v="Packing slip SOPS00000159"/>
    <s v="EUR"/>
    <n v="340"/>
    <s v="SO0000154"/>
    <e v="#N/A"/>
    <x v="97"/>
  </r>
  <r>
    <d v="2017-04-11T00:00:00"/>
    <s v="SOPS00000160"/>
    <s v="120010"/>
    <s v="Packing slip SOPS00000160"/>
    <s v="EUR"/>
    <n v="45"/>
    <s v="SO0000150"/>
    <e v="#N/A"/>
    <x v="95"/>
  </r>
  <r>
    <d v="2017-04-11T00:00:00"/>
    <s v="SOPS00000161"/>
    <s v="120010"/>
    <s v="Packing slip SOPS00000161"/>
    <s v="EUR"/>
    <n v="45"/>
    <s v="SO0000153"/>
    <e v="#N/A"/>
    <x v="96"/>
  </r>
  <r>
    <d v="2017-04-11T00:00:00"/>
    <s v="SOPS00000162"/>
    <s v="120010"/>
    <s v="Packing slip SOPS00000162"/>
    <s v="EUR"/>
    <n v="45"/>
    <s v="SO0000154"/>
    <e v="#N/A"/>
    <x v="97"/>
  </r>
  <r>
    <d v="2017-04-12T00:00:00"/>
    <s v="111000117"/>
    <s v="120010"/>
    <s v="Sales Invoice 111000117"/>
    <s v="EUR"/>
    <n v="-340"/>
    <e v="#N/A"/>
    <s v="SO0000150"/>
    <x v="95"/>
  </r>
  <r>
    <d v="2017-04-12T00:00:00"/>
    <s v="111000117"/>
    <s v="120010"/>
    <s v="Sales Invoice 111000117"/>
    <s v="EUR"/>
    <n v="-45"/>
    <e v="#N/A"/>
    <s v="SO0000150"/>
    <x v="95"/>
  </r>
  <r>
    <d v="2017-04-12T00:00:00"/>
    <s v="111000118"/>
    <s v="120010"/>
    <s v="Sales Invoice 111000118"/>
    <s v="EUR"/>
    <n v="-340"/>
    <e v="#N/A"/>
    <s v="SO0000154"/>
    <x v="97"/>
  </r>
  <r>
    <d v="2017-04-12T00:00:00"/>
    <s v="111000118"/>
    <s v="120010"/>
    <s v="Sales Invoice 111000118"/>
    <s v="EUR"/>
    <n v="-45"/>
    <e v="#N/A"/>
    <s v="SO0000154"/>
    <x v="97"/>
  </r>
  <r>
    <d v="2017-04-12T00:00:00"/>
    <s v="111000119"/>
    <s v="120010"/>
    <s v="Sales Invoice 111000119"/>
    <s v="EUR"/>
    <n v="-340"/>
    <e v="#N/A"/>
    <s v="SO0000153"/>
    <x v="96"/>
  </r>
  <r>
    <d v="2017-04-12T00:00:00"/>
    <s v="111000119"/>
    <s v="120010"/>
    <s v="Sales Invoice 111000119"/>
    <s v="EUR"/>
    <n v="-45"/>
    <e v="#N/A"/>
    <s v="SO0000153"/>
    <x v="96"/>
  </r>
  <r>
    <d v="2017-04-12T00:00:00"/>
    <s v="111000120"/>
    <s v="120010"/>
    <s v="Sales Invoice 111000120"/>
    <s v="EUR"/>
    <n v="-2754.8"/>
    <e v="#N/A"/>
    <s v="SO0000091"/>
    <x v="59"/>
  </r>
  <r>
    <d v="2017-04-12T00:00:00"/>
    <s v="111000121"/>
    <s v="120010"/>
    <s v="Sales Invoice 111000121"/>
    <s v="EUR"/>
    <n v="-4680"/>
    <e v="#N/A"/>
    <s v="SO0000118"/>
    <x v="87"/>
  </r>
  <r>
    <d v="2017-04-12T00:00:00"/>
    <s v="111000121"/>
    <s v="120010"/>
    <s v="Sales Invoice 111000121"/>
    <s v="EUR"/>
    <n v="-4563"/>
    <e v="#N/A"/>
    <s v="SO0000118"/>
    <x v="87"/>
  </r>
  <r>
    <d v="2017-04-12T00:00:00"/>
    <s v="111000121"/>
    <s v="120010"/>
    <s v="Sales Invoice 111000121"/>
    <s v="EUR"/>
    <n v="-120"/>
    <e v="#N/A"/>
    <s v="SO0000118"/>
    <x v="87"/>
  </r>
  <r>
    <d v="2017-04-12T00:00:00"/>
    <s v="111000122"/>
    <s v="120010"/>
    <s v="Sales Invoice 111000122"/>
    <s v="EUR"/>
    <n v="-1125"/>
    <e v="#N/A"/>
    <s v="SO0000071"/>
    <x v="42"/>
  </r>
  <r>
    <d v="2017-04-12T00:00:00"/>
    <s v="111000123"/>
    <s v="120010"/>
    <s v="Sales Invoice 111000123"/>
    <s v="EUR"/>
    <n v="-33852.959999999999"/>
    <e v="#N/A"/>
    <s v="SO0000071"/>
    <x v="42"/>
  </r>
  <r>
    <d v="2017-04-12T00:00:00"/>
    <s v="111000125"/>
    <s v="120010"/>
    <s v="Sales Invoice 111000125"/>
    <s v="EUR"/>
    <n v="-1650"/>
    <e v="#N/A"/>
    <s v="SO0000105"/>
    <x v="70"/>
  </r>
  <r>
    <d v="2017-04-12T00:00:00"/>
    <s v="111000126"/>
    <s v="120010"/>
    <s v="Sales Invoice 111000126"/>
    <s v="EUR"/>
    <n v="-4478.93"/>
    <e v="#N/A"/>
    <s v="SO0000105"/>
    <x v="70"/>
  </r>
  <r>
    <d v="2017-04-12T00:00:00"/>
    <s v="111000127"/>
    <s v="120010"/>
    <s v="Sales Invoice 111000127"/>
    <s v="EUR"/>
    <n v="-4298.97"/>
    <e v="#N/A"/>
    <s v="SO0000120"/>
    <x v="76"/>
  </r>
  <r>
    <d v="2017-04-12T00:00:00"/>
    <s v="111000130"/>
    <s v="120010"/>
    <s v="Sales Invoice 111000130"/>
    <s v="EUR"/>
    <n v="-2789"/>
    <e v="#N/A"/>
    <s v="SO0000115"/>
    <x v="74"/>
  </r>
  <r>
    <d v="2017-04-12T00:00:00"/>
    <s v="111000131"/>
    <s v="120010"/>
    <s v="Sales Invoice 111000131"/>
    <s v="EUR"/>
    <n v="-54834.6"/>
    <e v="#N/A"/>
    <s v="SO0000115"/>
    <x v="74"/>
  </r>
  <r>
    <d v="2017-04-12T00:00:00"/>
    <s v="SOPS00000164"/>
    <s v="120010"/>
    <s v="Packing slip SOPS00000164"/>
    <s v="EUR"/>
    <n v="680"/>
    <s v="SO0000143"/>
    <e v="#N/A"/>
    <x v="98"/>
  </r>
  <r>
    <d v="2017-04-12T00:00:00"/>
    <s v="SOPS00000165"/>
    <s v="120010"/>
    <s v="Packing slip SOPS00000165"/>
    <s v="EUR"/>
    <n v="17313.75"/>
    <s v="SO0000156"/>
    <e v="#N/A"/>
    <x v="99"/>
  </r>
  <r>
    <d v="2017-04-12T00:00:00"/>
    <s v="SOPS00000166"/>
    <s v="120010"/>
    <s v="Packing slip SOPS00000166"/>
    <s v="EUR"/>
    <n v="50"/>
    <s v="SO0000157"/>
    <e v="#N/A"/>
    <x v="100"/>
  </r>
  <r>
    <d v="2017-04-12T00:00:00"/>
    <s v="SOPS00000166"/>
    <s v="120010"/>
    <s v="Packing slip SOPS00000166"/>
    <s v="EUR"/>
    <n v="983.25"/>
    <s v="SO0000157"/>
    <e v="#N/A"/>
    <x v="100"/>
  </r>
  <r>
    <d v="2017-04-12T00:00:00"/>
    <s v="SOPS00000167"/>
    <s v="120010"/>
    <s v="Packing slip SOPS00000167"/>
    <s v="EUR"/>
    <n v="930"/>
    <s v="SO0000128"/>
    <e v="#N/A"/>
    <x v="101"/>
  </r>
  <r>
    <d v="2017-04-12T00:00:00"/>
    <s v="SOPS00000167"/>
    <s v="120010"/>
    <s v="Packing slip SOPS00000167"/>
    <s v="EUR"/>
    <n v="6269.97"/>
    <s v="SO0000128"/>
    <e v="#N/A"/>
    <x v="101"/>
  </r>
  <r>
    <d v="2017-04-13T00:00:00"/>
    <s v="111000133"/>
    <s v="120010"/>
    <s v="Sales Invoice 111000133"/>
    <s v="EUR"/>
    <n v="-680"/>
    <e v="#N/A"/>
    <s v="SO0000143"/>
    <x v="98"/>
  </r>
  <r>
    <d v="2017-04-13T00:00:00"/>
    <s v="111000134"/>
    <s v="120010"/>
    <s v="Sales Invoice 111000134"/>
    <s v="EUR"/>
    <n v="-1650"/>
    <e v="#N/A"/>
    <s v="SO0000126"/>
    <x v="82"/>
  </r>
  <r>
    <d v="2017-04-13T00:00:00"/>
    <s v="111000135"/>
    <s v="120010"/>
    <s v="Sales Invoice 111000135"/>
    <s v="EUR"/>
    <n v="-1765.95"/>
    <e v="#N/A"/>
    <s v="SO0000126"/>
    <x v="82"/>
  </r>
  <r>
    <d v="2017-04-13T00:00:00"/>
    <s v="111000136"/>
    <s v="120010"/>
    <s v="Sales Invoice 111000136"/>
    <s v="EUR"/>
    <n v="-945"/>
    <e v="#N/A"/>
    <s v="SO0000138"/>
    <x v="102"/>
  </r>
  <r>
    <d v="2017-04-13T00:00:00"/>
    <s v="111000137"/>
    <s v="120010"/>
    <s v="Sales Invoice 111000137"/>
    <s v="EUR"/>
    <n v="-1521"/>
    <e v="#N/A"/>
    <s v="SO0000138"/>
    <x v="102"/>
  </r>
  <r>
    <d v="2017-04-13T00:00:00"/>
    <s v="111000139"/>
    <s v="120010"/>
    <s v="Sales Invoice 111000139"/>
    <s v="EUR"/>
    <n v="-686"/>
    <e v="#N/A"/>
    <s v="SO0000160"/>
    <x v="103"/>
  </r>
  <r>
    <d v="2017-04-13T00:00:00"/>
    <s v="111000139"/>
    <s v="120010"/>
    <s v="Sales Invoice 111000139"/>
    <s v="EUR"/>
    <n v="-250"/>
    <e v="#N/A"/>
    <s v="SO0000160"/>
    <x v="103"/>
  </r>
  <r>
    <d v="2017-04-13T00:00:00"/>
    <s v="111000139"/>
    <s v="120010"/>
    <s v="Sales Invoice 111000139"/>
    <s v="EUR"/>
    <n v="-182"/>
    <e v="#N/A"/>
    <s v="SO0000160"/>
    <x v="103"/>
  </r>
  <r>
    <d v="2017-04-13T00:00:00"/>
    <s v="111000140"/>
    <s v="120010"/>
    <s v="Sales Invoice 111000140"/>
    <s v="EUR"/>
    <n v="-9429.75"/>
    <e v="#N/A"/>
    <s v="SO0000142"/>
    <x v="89"/>
  </r>
  <r>
    <d v="2017-04-13T00:00:00"/>
    <s v="111000140"/>
    <s v="120010"/>
    <s v="Sales Invoice 111000140"/>
    <s v="EUR"/>
    <n v="-200"/>
    <e v="#N/A"/>
    <s v="SO0000142"/>
    <x v="89"/>
  </r>
  <r>
    <d v="2017-04-13T00:00:00"/>
    <s v="111000141"/>
    <s v="120010"/>
    <s v="Sales Invoice 111000141"/>
    <s v="EUR"/>
    <n v="-665"/>
    <e v="#N/A"/>
    <s v="SO0000159"/>
    <x v="104"/>
  </r>
  <r>
    <d v="2017-04-13T00:00:00"/>
    <s v="SOPS00000168"/>
    <s v="120010"/>
    <s v="Packing slip SOPS00000168"/>
    <s v="EUR"/>
    <n v="945"/>
    <s v="SO0000138"/>
    <e v="#N/A"/>
    <x v="102"/>
  </r>
  <r>
    <d v="2017-04-13T00:00:00"/>
    <s v="SOPS00000168"/>
    <s v="120010"/>
    <s v="Packing slip SOPS00000168"/>
    <s v="EUR"/>
    <n v="1521"/>
    <s v="SO0000138"/>
    <e v="#N/A"/>
    <x v="102"/>
  </r>
  <r>
    <d v="2017-04-13T00:00:00"/>
    <s v="SOPS00000170"/>
    <s v="120010"/>
    <s v="Packing slip SOPS00000170"/>
    <s v="EUR"/>
    <n v="182"/>
    <s v="SO0000160"/>
    <e v="#N/A"/>
    <x v="103"/>
  </r>
  <r>
    <d v="2017-04-13T00:00:00"/>
    <s v="SOPS00000170"/>
    <s v="120010"/>
    <s v="Packing slip SOPS00000170"/>
    <s v="EUR"/>
    <n v="250"/>
    <s v="SO0000160"/>
    <e v="#N/A"/>
    <x v="103"/>
  </r>
  <r>
    <d v="2017-04-13T00:00:00"/>
    <s v="SOPS00000170"/>
    <s v="120010"/>
    <s v="Packing slip SOPS00000170"/>
    <s v="EUR"/>
    <n v="686"/>
    <s v="SO0000160"/>
    <e v="#N/A"/>
    <x v="103"/>
  </r>
  <r>
    <d v="2017-04-13T00:00:00"/>
    <s v="SOPS00000171"/>
    <s v="120010"/>
    <s v="Packing slip SOPS00000171"/>
    <s v="EUR"/>
    <n v="665"/>
    <s v="SO0000159"/>
    <e v="#N/A"/>
    <x v="104"/>
  </r>
  <r>
    <d v="2017-04-19T00:00:00"/>
    <s v="SOPS00000173"/>
    <s v="120010"/>
    <s v="Packing slip SOPS00000173"/>
    <s v="EUR"/>
    <n v="1312.5"/>
    <s v="SO0000168"/>
    <e v="#N/A"/>
    <x v="105"/>
  </r>
  <r>
    <d v="2017-04-19T00:00:00"/>
    <s v="SOPS00000177"/>
    <s v="120010"/>
    <s v="Packing slip SOPS00000177"/>
    <s v="EUR"/>
    <n v="1290.0999999999999"/>
    <s v="SO0000171"/>
    <e v="#N/A"/>
    <x v="106"/>
  </r>
  <r>
    <d v="2017-04-20T00:00:00"/>
    <s v="SOPS00000179"/>
    <s v="120010"/>
    <s v="Packing slip SOPS00000179"/>
    <s v="EUR"/>
    <n v="15288"/>
    <s v="SO0000164"/>
    <e v="#N/A"/>
    <x v="107"/>
  </r>
  <r>
    <d v="2017-04-24T00:00:00"/>
    <s v="SOPS00000182"/>
    <s v="120010"/>
    <s v="Packing slip SOPS00000182"/>
    <s v="EUR"/>
    <n v="2079.08"/>
    <s v="SO0000152"/>
    <e v="#N/A"/>
    <x v="108"/>
  </r>
  <r>
    <d v="2017-04-24T00:00:00"/>
    <s v="SOPS00000183"/>
    <s v="120010"/>
    <s v="Packing slip SOPS00000183"/>
    <s v="EUR"/>
    <n v="5592.38"/>
    <s v="SO0000175"/>
    <e v="#N/A"/>
    <x v="109"/>
  </r>
  <r>
    <d v="2017-04-24T00:00:00"/>
    <s v="SOPS00000184"/>
    <s v="120010"/>
    <s v="Packing slip SOPS00000184"/>
    <s v="EUR"/>
    <n v="23142.379999999997"/>
    <s v="SO0000172"/>
    <e v="#N/A"/>
    <x v="110"/>
  </r>
  <r>
    <d v="2017-04-25T00:00:00"/>
    <s v="SOPS00000187"/>
    <s v="120010"/>
    <s v="Packing slip SOPS00000187"/>
    <s v="EUR"/>
    <n v="1057.8800000000001"/>
    <s v="SO0000167"/>
    <e v="#N/A"/>
    <x v="111"/>
  </r>
  <r>
    <d v="2017-04-25T00:00:00"/>
    <s v="SOPS00000188"/>
    <s v="120010"/>
    <s v="Packing slip SOPS00000188"/>
    <s v="EUR"/>
    <n v="1125"/>
    <s v="SO0000149"/>
    <e v="#N/A"/>
    <x v="112"/>
  </r>
  <r>
    <d v="2017-04-25T00:00:00"/>
    <s v="SOPS00000188"/>
    <s v="120010"/>
    <s v="Packing slip SOPS00000188"/>
    <s v="EUR"/>
    <n v="3697.2"/>
    <s v="SO0000149"/>
    <e v="#N/A"/>
    <x v="112"/>
  </r>
  <r>
    <d v="2017-04-25T00:00:00"/>
    <s v="SOPS00000189"/>
    <s v="120010"/>
    <s v="Packing slip SOPS00000189"/>
    <s v="EUR"/>
    <n v="150"/>
    <s v="SO0000181"/>
    <e v="#N/A"/>
    <x v="113"/>
  </r>
  <r>
    <d v="2017-04-25T00:00:00"/>
    <s v="SOPS00000189"/>
    <s v="120010"/>
    <s v="Packing slip SOPS00000189"/>
    <s v="EUR"/>
    <n v="880"/>
    <s v="SO0000181"/>
    <e v="#N/A"/>
    <x v="113"/>
  </r>
  <r>
    <d v="2017-04-26T00:00:00"/>
    <s v="SOPS00000190"/>
    <s v="120010"/>
    <s v="Packing slip SOPS00000190"/>
    <s v="EUR"/>
    <n v="65"/>
    <s v="SO0000184"/>
    <e v="#N/A"/>
    <x v="114"/>
  </r>
  <r>
    <d v="2017-04-26T00:00:00"/>
    <s v="SOPS00000190"/>
    <s v="120010"/>
    <s v="Packing slip SOPS00000190"/>
    <s v="EUR"/>
    <n v="667.88"/>
    <s v="SO0000184"/>
    <e v="#N/A"/>
    <x v="114"/>
  </r>
  <r>
    <d v="2017-04-26T00:00:00"/>
    <s v="SOPS00000192"/>
    <s v="120010"/>
    <s v="Packing slip SOPS00000192"/>
    <s v="EUR"/>
    <n v="49.95"/>
    <s v="SO0000165"/>
    <e v="#N/A"/>
    <x v="115"/>
  </r>
  <r>
    <d v="2017-04-26T00:00:00"/>
    <s v="SOPS00000193"/>
    <s v="120010"/>
    <s v="Packing slip SOPS00000193"/>
    <s v="EUR"/>
    <n v="49.95"/>
    <s v="SO0000183"/>
    <e v="#N/A"/>
    <x v="116"/>
  </r>
  <r>
    <d v="2017-04-26T00:00:00"/>
    <s v="SOPS00000194"/>
    <s v="120010"/>
    <s v="Packing slip SOPS00000194"/>
    <s v="EUR"/>
    <n v="65"/>
    <s v="SO0000124"/>
    <e v="#N/A"/>
    <x v="81"/>
  </r>
  <r>
    <d v="2017-04-28T00:00:00"/>
    <s v="111000143"/>
    <s v="120010"/>
    <s v="Sales Invoice 111000143"/>
    <s v="EUR"/>
    <n v="-30939.909999999996"/>
    <e v="#N/A"/>
    <s v="SO0000106"/>
    <x v="94"/>
  </r>
  <r>
    <d v="2017-04-28T00:00:00"/>
    <s v="111000146"/>
    <s v="120010"/>
    <s v="Sales Invoice 111000146"/>
    <s v="EUR"/>
    <n v="-880"/>
    <e v="#N/A"/>
    <s v="SO0000181"/>
    <x v="113"/>
  </r>
  <r>
    <d v="2017-04-28T00:00:00"/>
    <s v="111000146"/>
    <s v="120010"/>
    <s v="Sales Invoice 111000146"/>
    <s v="EUR"/>
    <n v="-150"/>
    <e v="#N/A"/>
    <s v="SO0000181"/>
    <x v="113"/>
  </r>
  <r>
    <d v="2017-04-28T00:00:00"/>
    <s v="111000147"/>
    <s v="120010"/>
    <s v="Sales Invoice 111000147"/>
    <s v="EUR"/>
    <n v="-1312.5"/>
    <e v="#N/A"/>
    <s v="SO0000168"/>
    <x v="105"/>
  </r>
  <r>
    <d v="2017-04-28T00:00:00"/>
    <s v="111000149"/>
    <s v="120010"/>
    <s v="Sales Invoice 111000149"/>
    <s v="EUR"/>
    <n v="-6269.97"/>
    <e v="#N/A"/>
    <s v="SO0000128"/>
    <x v="101"/>
  </r>
  <r>
    <d v="2017-04-28T00:00:00"/>
    <s v="111000149"/>
    <s v="120010"/>
    <s v="Sales Invoice 111000149"/>
    <s v="EUR"/>
    <n v="-930"/>
    <e v="#N/A"/>
    <s v="SO0000128"/>
    <x v="101"/>
  </r>
  <r>
    <d v="2017-04-28T00:00:00"/>
    <s v="111000150"/>
    <s v="120010"/>
    <s v="Sales Invoice 111000150"/>
    <s v="EUR"/>
    <n v="-3697.2"/>
    <e v="#N/A"/>
    <s v="SO0000149"/>
    <x v="112"/>
  </r>
  <r>
    <d v="2017-04-28T00:00:00"/>
    <s v="111000150"/>
    <s v="120010"/>
    <s v="Sales Invoice 111000150"/>
    <s v="EUR"/>
    <n v="-1125"/>
    <e v="#N/A"/>
    <s v="SO0000149"/>
    <x v="112"/>
  </r>
  <r>
    <d v="2017-04-28T00:00:00"/>
    <s v="SOPS00000195"/>
    <s v="120010"/>
    <s v="Packing slip SOPS00000195"/>
    <s v="EUR"/>
    <n v="75"/>
    <s v="SO0000186"/>
    <e v="#N/A"/>
    <x v="117"/>
  </r>
  <r>
    <d v="2017-04-28T00:00:00"/>
    <s v="SOPS00000195"/>
    <s v="120010"/>
    <s v="Packing slip SOPS00000195"/>
    <s v="EUR"/>
    <n v="427.5"/>
    <s v="SO0000186"/>
    <e v="#N/A"/>
    <x v="117"/>
  </r>
  <r>
    <d v="2017-04-28T00:00:00"/>
    <s v="SOPS00000196"/>
    <s v="120010"/>
    <s v="Packing slip SOPS00000196"/>
    <s v="EUR"/>
    <n v="15132.38"/>
    <s v="SO0000187"/>
    <e v="#N/A"/>
    <x v="118"/>
  </r>
  <r>
    <d v="2017-05-01T00:00:00"/>
    <s v="SOPS00000198"/>
    <s v="120010"/>
    <s v="Packing slip SOPS00000198"/>
    <s v="EUR"/>
    <n v="350"/>
    <s v="SO0000137"/>
    <e v="#N/A"/>
    <x v="119"/>
  </r>
  <r>
    <d v="2017-05-01T00:00:00"/>
    <s v="SOPS00000199"/>
    <s v="120010"/>
    <s v="Packing slip SOPS00000199"/>
    <s v="EUR"/>
    <n v="1702"/>
    <s v="SO0000137"/>
    <e v="#N/A"/>
    <x v="119"/>
  </r>
  <r>
    <d v="2017-05-01T00:00:00"/>
    <s v="SOPS00000200"/>
    <s v="120010"/>
    <s v="Packing slip SOPS00000200"/>
    <s v="EUR"/>
    <n v="576"/>
    <s v="SO0000166"/>
    <e v="#N/A"/>
    <x v="120"/>
  </r>
  <r>
    <d v="2017-05-01T00:00:00"/>
    <s v="SOPS00000201"/>
    <s v="120010"/>
    <s v="Packing slip SOPS00000201"/>
    <s v="EUR"/>
    <n v="6417.9"/>
    <s v="SO0000194"/>
    <e v="#N/A"/>
    <x v="121"/>
  </r>
  <r>
    <d v="2017-05-01T00:00:00"/>
    <s v="SOPS00000236"/>
    <s v="120010"/>
    <s v="Packing slip SOPS00000236"/>
    <s v="EUR"/>
    <n v="-616"/>
    <s v="SO0000164"/>
    <s v="SO0000164"/>
    <x v="107"/>
  </r>
  <r>
    <d v="2017-05-02T00:00:00"/>
    <s v="SOPS00000202"/>
    <s v="120010"/>
    <s v="Packing slip SOPS00000202"/>
    <s v="EUR"/>
    <n v="641.25"/>
    <s v="SO0000192"/>
    <e v="#N/A"/>
    <x v="122"/>
  </r>
  <r>
    <d v="2017-05-03T00:00:00"/>
    <s v="SOPS00000203"/>
    <s v="120010"/>
    <s v="Packing slip SOPS00000203"/>
    <s v="EUR"/>
    <n v="5.43"/>
    <s v="SO0000166"/>
    <e v="#N/A"/>
    <x v="120"/>
  </r>
  <r>
    <d v="2017-05-03T00:00:00"/>
    <s v="SOPS00000204"/>
    <s v="120010"/>
    <s v="Packing slip SOPS00000204"/>
    <s v="EUR"/>
    <n v="1333.75"/>
    <s v="SO0000197"/>
    <e v="#N/A"/>
    <x v="123"/>
  </r>
  <r>
    <d v="2017-05-03T00:00:00"/>
    <s v="SOPS00000206"/>
    <s v="120010"/>
    <s v="Packing slip SOPS00000206"/>
    <s v="EUR"/>
    <n v="200"/>
    <s v="SO0000199"/>
    <e v="#N/A"/>
    <x v="124"/>
  </r>
  <r>
    <d v="2017-05-03T00:00:00"/>
    <s v="SOPS00000206"/>
    <s v="120010"/>
    <s v="Packing slip SOPS00000206"/>
    <s v="EUR"/>
    <n v="2193.75"/>
    <s v="SO0000199"/>
    <e v="#N/A"/>
    <x v="124"/>
  </r>
  <r>
    <d v="2017-05-04T00:00:00"/>
    <s v="SOPS00000210"/>
    <s v="120010"/>
    <s v="Packing slip SOPS00000210"/>
    <s v="EUR"/>
    <n v="3165.5"/>
    <s v="SO0000185"/>
    <e v="#N/A"/>
    <x v="125"/>
  </r>
  <r>
    <d v="2017-05-04T00:00:00"/>
    <s v="SOPS00000211"/>
    <s v="120010"/>
    <s v="Packing slip SOPS00000211"/>
    <s v="EUR"/>
    <n v="-1333.75"/>
    <s v="SO0000197"/>
    <s v="SO0000197"/>
    <x v="123"/>
  </r>
  <r>
    <d v="2017-05-04T00:00:00"/>
    <s v="SOPS00000212"/>
    <s v="120010"/>
    <s v="Packing slip SOPS00000212"/>
    <s v="EUR"/>
    <n v="2475"/>
    <s v="SO0000197"/>
    <e v="#N/A"/>
    <x v="123"/>
  </r>
  <r>
    <d v="2017-05-04T00:00:00"/>
    <s v="SOPS00000214"/>
    <s v="120010"/>
    <s v="Packing slip SOPS00000214"/>
    <s v="EUR"/>
    <n v="1125"/>
    <s v="SO0000148"/>
    <e v="#N/A"/>
    <x v="126"/>
  </r>
  <r>
    <d v="2017-05-04T00:00:00"/>
    <s v="SOPS00000214"/>
    <s v="120010"/>
    <s v="Packing slip SOPS00000214"/>
    <s v="EUR"/>
    <n v="4787.6400000000003"/>
    <s v="SO0000148"/>
    <e v="#N/A"/>
    <x v="126"/>
  </r>
  <r>
    <d v="2017-05-04T00:00:00"/>
    <s v="SOPS00000215"/>
    <s v="120010"/>
    <s v="Packing slip SOPS00000215"/>
    <s v="EUR"/>
    <n v="-184.14000000000001"/>
    <s v="SO0000148"/>
    <s v="SO0000148"/>
    <x v="126"/>
  </r>
  <r>
    <d v="2017-05-05T00:00:00"/>
    <s v="SOPS00000217"/>
    <s v="120010"/>
    <s v="Packing slip SOPS00000217"/>
    <s v="EUR"/>
    <n v="2195"/>
    <s v="SO0000204"/>
    <e v="#N/A"/>
    <x v="127"/>
  </r>
  <r>
    <d v="2017-05-05T00:00:00"/>
    <s v="SOPS00000217"/>
    <s v="120010"/>
    <s v="Packing slip SOPS00000217"/>
    <s v="EUR"/>
    <n v="46800"/>
    <s v="SO0000204"/>
    <e v="#N/A"/>
    <x v="127"/>
  </r>
  <r>
    <d v="2017-05-05T00:00:00"/>
    <s v="SOPS00000218"/>
    <s v="120010"/>
    <s v="Packing slip SOPS00000218"/>
    <s v="EUR"/>
    <n v="2866.5"/>
    <s v="SO0000205"/>
    <e v="#N/A"/>
    <x v="128"/>
  </r>
  <r>
    <d v="2017-05-05T00:00:00"/>
    <s v="SOPS00000219"/>
    <s v="120010"/>
    <s v="Packing slip SOPS00000219"/>
    <s v="EUR"/>
    <n v="1309.5"/>
    <s v="SO0000196"/>
    <e v="#N/A"/>
    <x v="129"/>
  </r>
  <r>
    <d v="2017-05-08T00:00:00"/>
    <s v="111000152"/>
    <s v="120010"/>
    <s v="Sales Invoice 111000152"/>
    <s v="EUR"/>
    <n v="-516.75"/>
    <e v="#N/A"/>
    <s v="SO0000124"/>
    <x v="81"/>
  </r>
  <r>
    <d v="2017-05-08T00:00:00"/>
    <s v="111000152"/>
    <s v="120010"/>
    <s v="Sales Invoice 111000152"/>
    <s v="EUR"/>
    <n v="-65"/>
    <e v="#N/A"/>
    <s v="SO0000124"/>
    <x v="81"/>
  </r>
  <r>
    <d v="2017-05-08T00:00:00"/>
    <s v="111000153"/>
    <s v="120010"/>
    <s v="Sales Invoice 111000153"/>
    <s v="EUR"/>
    <n v="-4603.5"/>
    <e v="#N/A"/>
    <s v="SO0000148"/>
    <x v="126"/>
  </r>
  <r>
    <d v="2017-05-08T00:00:00"/>
    <s v="111000153"/>
    <s v="120010"/>
    <s v="Sales Invoice 111000153"/>
    <s v="EUR"/>
    <n v="-1125"/>
    <e v="#N/A"/>
    <s v="SO0000148"/>
    <x v="126"/>
  </r>
  <r>
    <d v="2017-05-08T00:00:00"/>
    <s v="111000154"/>
    <s v="120010"/>
    <s v="Sales Invoice 111000154"/>
    <s v="EUR"/>
    <n v="-2079.08"/>
    <e v="#N/A"/>
    <s v="SO0000152"/>
    <x v="108"/>
  </r>
  <r>
    <d v="2017-05-08T00:00:00"/>
    <s v="111000155"/>
    <s v="120010"/>
    <s v="Sales Invoice 111000155"/>
    <s v="EUR"/>
    <n v="-17313.75"/>
    <e v="#N/A"/>
    <s v="SO0000156"/>
    <x v="99"/>
  </r>
  <r>
    <d v="2017-05-08T00:00:00"/>
    <s v="111000156"/>
    <s v="120010"/>
    <s v="Sales Invoice 111000156"/>
    <s v="EUR"/>
    <n v="-983.25"/>
    <e v="#N/A"/>
    <s v="SO0000157"/>
    <x v="100"/>
  </r>
  <r>
    <d v="2017-05-08T00:00:00"/>
    <s v="111000156"/>
    <s v="120010"/>
    <s v="Sales Invoice 111000156"/>
    <s v="EUR"/>
    <n v="-50"/>
    <e v="#N/A"/>
    <s v="SO0000157"/>
    <x v="100"/>
  </r>
  <r>
    <d v="2017-05-08T00:00:00"/>
    <s v="111000157"/>
    <s v="120010"/>
    <s v="Sales Invoice 111000157"/>
    <s v="EUR"/>
    <n v="-49.95"/>
    <e v="#N/A"/>
    <s v="SO0000165"/>
    <x v="115"/>
  </r>
  <r>
    <d v="2017-05-08T00:00:00"/>
    <s v="111000158"/>
    <s v="120010"/>
    <s v="Sales Invoice 111000158"/>
    <s v="EUR"/>
    <n v="-1057.8800000000001"/>
    <e v="#N/A"/>
    <s v="SO0000167"/>
    <x v="111"/>
  </r>
  <r>
    <d v="2017-05-08T00:00:00"/>
    <s v="111000160"/>
    <s v="120010"/>
    <s v="Sales Invoice 111000160"/>
    <s v="EUR"/>
    <n v="-1290.0999999999999"/>
    <e v="#N/A"/>
    <s v="SO0000171"/>
    <x v="106"/>
  </r>
  <r>
    <d v="2017-05-08T00:00:00"/>
    <s v="111000161"/>
    <s v="120010"/>
    <s v="Sales Invoice 111000161"/>
    <s v="EUR"/>
    <n v="-75"/>
    <e v="#N/A"/>
    <s v="SO0000174"/>
    <x v="130"/>
  </r>
  <r>
    <d v="2017-05-08T00:00:00"/>
    <s v="111000162"/>
    <s v="120010"/>
    <s v="Sales Invoice 111000162"/>
    <s v="EUR"/>
    <n v="-5592.38"/>
    <e v="#N/A"/>
    <s v="SO0000175"/>
    <x v="109"/>
  </r>
  <r>
    <d v="2017-05-08T00:00:00"/>
    <s v="111000163"/>
    <s v="120010"/>
    <s v="Sales Invoice 111000163"/>
    <s v="EUR"/>
    <n v="-1212.5"/>
    <e v="#N/A"/>
    <s v="SO0000176"/>
    <x v="131"/>
  </r>
  <r>
    <d v="2017-05-08T00:00:00"/>
    <s v="111000164"/>
    <s v="120010"/>
    <s v="Sales Invoice 111000164"/>
    <s v="EUR"/>
    <n v="-248.32"/>
    <e v="#N/A"/>
    <s v="SO0000177"/>
    <x v="132"/>
  </r>
  <r>
    <d v="2017-05-08T00:00:00"/>
    <s v="111000164"/>
    <s v="120010"/>
    <s v="Sales Invoice 111000164"/>
    <s v="EUR"/>
    <n v="-35"/>
    <e v="#N/A"/>
    <s v="SO0000177"/>
    <x v="132"/>
  </r>
  <r>
    <d v="2017-05-08T00:00:00"/>
    <s v="111000166"/>
    <s v="120010"/>
    <s v="Sales Invoice 111000166"/>
    <s v="EUR"/>
    <n v="-49.95"/>
    <e v="#N/A"/>
    <s v="SO0000183"/>
    <x v="116"/>
  </r>
  <r>
    <d v="2017-05-08T00:00:00"/>
    <s v="111000167"/>
    <s v="120010"/>
    <s v="Sales Invoice 111000167"/>
    <s v="EUR"/>
    <n v="-667.88"/>
    <e v="#N/A"/>
    <s v="SO0000184"/>
    <x v="114"/>
  </r>
  <r>
    <d v="2017-05-08T00:00:00"/>
    <s v="111000167"/>
    <s v="120010"/>
    <s v="Sales Invoice 111000167"/>
    <s v="EUR"/>
    <n v="-65"/>
    <e v="#N/A"/>
    <s v="SO0000184"/>
    <x v="114"/>
  </r>
  <r>
    <d v="2017-05-08T00:00:00"/>
    <s v="111000168"/>
    <s v="120010"/>
    <s v="Sales Invoice 111000168"/>
    <s v="EUR"/>
    <n v="-15132.38"/>
    <e v="#N/A"/>
    <s v="SO0000187"/>
    <x v="118"/>
  </r>
  <r>
    <d v="2017-05-08T00:00:00"/>
    <s v="111000169"/>
    <s v="120010"/>
    <s v="Sales Invoice 111000169"/>
    <s v="EUR"/>
    <n v="-459.38"/>
    <e v="#N/A"/>
    <s v="SO0000188"/>
    <x v="133"/>
  </r>
  <r>
    <d v="2017-05-08T00:00:00"/>
    <s v="SOPS00000223"/>
    <s v="120010"/>
    <s v="Packing slip SOPS00000223"/>
    <s v="EUR"/>
    <n v="143.07999999999998"/>
    <s v="SO0000161"/>
    <e v="#N/A"/>
    <x v="134"/>
  </r>
  <r>
    <d v="2017-05-08T00:00:00"/>
    <s v="SOPS00000225"/>
    <s v="120010"/>
    <s v="Packing slip SOPS00000225"/>
    <s v="EUR"/>
    <n v="75"/>
    <s v="SO0000174"/>
    <e v="#N/A"/>
    <x v="130"/>
  </r>
  <r>
    <d v="2017-05-08T00:00:00"/>
    <s v="SOPS00000226"/>
    <s v="120010"/>
    <s v="Packing slip SOPS00000226"/>
    <s v="EUR"/>
    <n v="1212.5"/>
    <s v="SO0000176"/>
    <e v="#N/A"/>
    <x v="131"/>
  </r>
  <r>
    <d v="2017-05-08T00:00:00"/>
    <s v="SOPS00000227"/>
    <s v="120010"/>
    <s v="Packing slip SOPS00000227"/>
    <s v="EUR"/>
    <n v="35"/>
    <s v="SO0000177"/>
    <e v="#N/A"/>
    <x v="132"/>
  </r>
  <r>
    <d v="2017-05-08T00:00:00"/>
    <s v="SOPS00000227"/>
    <s v="120010"/>
    <s v="Packing slip SOPS00000227"/>
    <s v="EUR"/>
    <n v="248.32"/>
    <s v="SO0000177"/>
    <e v="#N/A"/>
    <x v="132"/>
  </r>
  <r>
    <d v="2017-05-08T00:00:00"/>
    <s v="SOPS00000228"/>
    <s v="120010"/>
    <s v="Packing slip SOPS00000228"/>
    <s v="EUR"/>
    <n v="459.38"/>
    <s v="SO0000188"/>
    <e v="#N/A"/>
    <x v="133"/>
  </r>
  <r>
    <d v="2017-05-10T00:00:00"/>
    <s v="SOPS00000230"/>
    <s v="120010"/>
    <s v="Packing slip SOPS00000230"/>
    <s v="EUR"/>
    <n v="990"/>
    <s v="SO0000225"/>
    <e v="#N/A"/>
    <x v="135"/>
  </r>
  <r>
    <d v="2017-05-11T00:00:00"/>
    <s v="111000173"/>
    <s v="120010"/>
    <s v="Sales Invoice 111000173"/>
    <s v="EUR"/>
    <n v="-30"/>
    <e v="#N/A"/>
    <s v="SO0000229"/>
    <x v="136"/>
  </r>
  <r>
    <d v="2017-05-11T00:00:00"/>
    <s v="111000174"/>
    <s v="120010"/>
    <s v="Sales Invoice 111000174"/>
    <s v="EUR"/>
    <n v="-14672"/>
    <e v="#N/A"/>
    <s v="SO0000164"/>
    <x v="107"/>
  </r>
  <r>
    <d v="2017-05-11T00:00:00"/>
    <s v="2222000008"/>
    <s v="120010"/>
    <s v="Sales Invoice 2222000008"/>
    <s v="EUR"/>
    <n v="-2875"/>
    <e v="#N/A"/>
    <s v="SO0000164"/>
    <x v="107"/>
  </r>
  <r>
    <d v="2017-05-11T00:00:00"/>
    <s v="2222000008"/>
    <s v="120010"/>
    <s v="Sales Invoice 2222000008"/>
    <s v="EUR"/>
    <n v="2875"/>
    <e v="#N/A"/>
    <s v="SO0000164"/>
    <x v="107"/>
  </r>
  <r>
    <d v="2017-05-11T00:00:00"/>
    <s v="SOPS00000231"/>
    <s v="120010"/>
    <s v="Packing slip SOPS00000231"/>
    <s v="EUR"/>
    <n v="45"/>
    <s v="SO0000218"/>
    <e v="#N/A"/>
    <x v="137"/>
  </r>
  <r>
    <d v="2017-05-11T00:00:00"/>
    <s v="SOPS00000232"/>
    <s v="120010"/>
    <s v="Packing slip SOPS00000232"/>
    <s v="EUR"/>
    <n v="1655.55"/>
    <s v="SO0000228"/>
    <e v="#N/A"/>
    <x v="138"/>
  </r>
  <r>
    <d v="2017-05-11T00:00:00"/>
    <s v="SOPS00000233"/>
    <s v="120010"/>
    <s v="Packing slip SOPS00000233"/>
    <s v="EUR"/>
    <n v="30"/>
    <s v="SO0000229"/>
    <e v="#N/A"/>
    <x v="136"/>
  </r>
  <r>
    <d v="2017-05-11T00:00:00"/>
    <s v="SOPS00000234"/>
    <s v="120010"/>
    <s v="Packing slip SOPS00000234"/>
    <s v="EUR"/>
    <n v="11595"/>
    <s v="SO0000213"/>
    <e v="#N/A"/>
    <x v="139"/>
  </r>
  <r>
    <d v="2017-05-11T00:00:00"/>
    <s v="SOPS00000235"/>
    <s v="120010"/>
    <s v="Packing slip SOPS00000235"/>
    <s v="EUR"/>
    <n v="376.68"/>
    <s v="SO0000212"/>
    <e v="#N/A"/>
    <x v="140"/>
  </r>
  <r>
    <d v="2017-05-11T00:00:00"/>
    <s v="SOPS00000238"/>
    <s v="120010"/>
    <s v="Packing slip SOPS00000238"/>
    <s v="EUR"/>
    <n v="-2875"/>
    <s v="SO0000164"/>
    <e v="#N/A"/>
    <x v="107"/>
  </r>
  <r>
    <d v="2017-05-11T00:00:00"/>
    <s v="SOPS00000238"/>
    <s v="120010"/>
    <s v="Packing slip SOPS00000238"/>
    <s v="EUR"/>
    <n v="2875"/>
    <s v="SO0000164"/>
    <e v="#N/A"/>
    <x v="107"/>
  </r>
  <r>
    <d v="2017-05-12T00:00:00"/>
    <s v="111000175"/>
    <s v="120010"/>
    <s v="Sales Invoice 111000175"/>
    <s v="EUR"/>
    <n v="-2052"/>
    <e v="#N/A"/>
    <s v="SO0000137"/>
    <x v="119"/>
  </r>
  <r>
    <d v="2017-05-12T00:00:00"/>
    <s v="111000176"/>
    <s v="120010"/>
    <s v="Sales Invoice 111000176"/>
    <s v="EUR"/>
    <n v="-143.07999999999998"/>
    <e v="#N/A"/>
    <s v="SO0000161"/>
    <x v="134"/>
  </r>
  <r>
    <d v="2017-05-12T00:00:00"/>
    <s v="111000176"/>
    <s v="120010"/>
    <s v="Sales Invoice 111000176"/>
    <s v="EUR"/>
    <n v="-70"/>
    <e v="#N/A"/>
    <s v="SO0000161"/>
    <x v="134"/>
  </r>
  <r>
    <d v="2017-05-12T00:00:00"/>
    <s v="111000177"/>
    <s v="120010"/>
    <s v="Sales Invoice 111000177"/>
    <s v="EUR"/>
    <n v="-581.43000000000006"/>
    <e v="#N/A"/>
    <s v="SO0000166"/>
    <x v="120"/>
  </r>
  <r>
    <d v="2017-05-12T00:00:00"/>
    <s v="111000178"/>
    <s v="120010"/>
    <s v="Sales Invoice 111000178"/>
    <s v="EUR"/>
    <n v="-23142.379999999997"/>
    <e v="#N/A"/>
    <s v="SO0000172"/>
    <x v="110"/>
  </r>
  <r>
    <d v="2017-05-12T00:00:00"/>
    <s v="111000180"/>
    <s v="120010"/>
    <s v="Sales Invoice 111000180"/>
    <s v="EUR"/>
    <n v="-3165.5"/>
    <e v="#N/A"/>
    <s v="SO0000185"/>
    <x v="125"/>
  </r>
  <r>
    <d v="2017-05-12T00:00:00"/>
    <s v="111000181"/>
    <s v="120010"/>
    <s v="Sales Invoice 111000181"/>
    <s v="EUR"/>
    <n v="-427.5"/>
    <e v="#N/A"/>
    <s v="SO0000186"/>
    <x v="117"/>
  </r>
  <r>
    <d v="2017-05-12T00:00:00"/>
    <s v="111000181"/>
    <s v="120010"/>
    <s v="Sales Invoice 111000181"/>
    <s v="EUR"/>
    <n v="-75"/>
    <e v="#N/A"/>
    <s v="SO0000186"/>
    <x v="117"/>
  </r>
  <r>
    <d v="2017-05-12T00:00:00"/>
    <s v="111000182"/>
    <s v="120010"/>
    <s v="Sales Invoice 111000182"/>
    <s v="EUR"/>
    <n v="-2894.1"/>
    <e v="#N/A"/>
    <s v="SO0000189"/>
    <x v="141"/>
  </r>
  <r>
    <d v="2017-05-12T00:00:00"/>
    <s v="111000182"/>
    <s v="120010"/>
    <s v="Sales Invoice 111000182"/>
    <s v="EUR"/>
    <n v="-487.5"/>
    <e v="#N/A"/>
    <s v="SO0000189"/>
    <x v="141"/>
  </r>
  <r>
    <d v="2017-05-12T00:00:00"/>
    <s v="111000183"/>
    <s v="120010"/>
    <s v="Sales Invoice 111000183"/>
    <s v="EUR"/>
    <n v="-641.25"/>
    <e v="#N/A"/>
    <s v="SO0000192"/>
    <x v="122"/>
  </r>
  <r>
    <d v="2017-05-12T00:00:00"/>
    <s v="111000184"/>
    <s v="120010"/>
    <s v="Sales Invoice 111000184"/>
    <s v="EUR"/>
    <n v="-6417.9"/>
    <e v="#N/A"/>
    <s v="SO0000194"/>
    <x v="121"/>
  </r>
  <r>
    <d v="2017-05-12T00:00:00"/>
    <s v="111000185"/>
    <s v="120010"/>
    <s v="Sales Invoice 111000185"/>
    <s v="EUR"/>
    <n v="-1309.5"/>
    <e v="#N/A"/>
    <s v="SO0000196"/>
    <x v="129"/>
  </r>
  <r>
    <d v="2017-05-12T00:00:00"/>
    <s v="111000186"/>
    <s v="120010"/>
    <s v="Sales Invoice 111000186"/>
    <s v="EUR"/>
    <n v="-2475"/>
    <e v="#N/A"/>
    <s v="SO0000197"/>
    <x v="123"/>
  </r>
  <r>
    <d v="2017-05-12T00:00:00"/>
    <s v="111000188"/>
    <s v="120010"/>
    <s v="Sales Invoice 111000188"/>
    <s v="EUR"/>
    <n v="-75"/>
    <e v="#N/A"/>
    <s v="SO0000203"/>
    <x v="142"/>
  </r>
  <r>
    <d v="2017-05-12T00:00:00"/>
    <s v="111000189"/>
    <s v="120010"/>
    <s v="Sales Invoice 111000189"/>
    <s v="EUR"/>
    <n v="-429.23"/>
    <e v="#N/A"/>
    <s v="SO0000206"/>
    <x v="143"/>
  </r>
  <r>
    <d v="2017-05-12T00:00:00"/>
    <s v="111000191"/>
    <s v="120010"/>
    <s v="Sales Invoice 111000191"/>
    <s v="EUR"/>
    <n v="-358.31"/>
    <e v="#N/A"/>
    <s v="SO0000208"/>
    <x v="144"/>
  </r>
  <r>
    <d v="2017-05-12T00:00:00"/>
    <s v="111000192"/>
    <s v="120010"/>
    <s v="Sales Invoice 111000192"/>
    <s v="EUR"/>
    <n v="-1269"/>
    <e v="#N/A"/>
    <s v="SO0000215"/>
    <x v="145"/>
  </r>
  <r>
    <d v="2017-05-12T00:00:00"/>
    <s v="111000193"/>
    <s v="120010"/>
    <s v="Sales Invoice 111000193"/>
    <s v="EUR"/>
    <n v="-45"/>
    <e v="#N/A"/>
    <s v="SO0000218"/>
    <x v="137"/>
  </r>
  <r>
    <d v="2017-05-12T00:00:00"/>
    <s v="SOPS00000239"/>
    <s v="120010"/>
    <s v="Packing slip SOPS00000239"/>
    <s v="EUR"/>
    <n v="70"/>
    <s v="SO0000161"/>
    <e v="#N/A"/>
    <x v="134"/>
  </r>
  <r>
    <d v="2017-05-12T00:00:00"/>
    <s v="SOPS00000240"/>
    <s v="120010"/>
    <s v="Packing slip SOPS00000240"/>
    <s v="EUR"/>
    <n v="487.5"/>
    <s v="SO0000189"/>
    <e v="#N/A"/>
    <x v="141"/>
  </r>
  <r>
    <d v="2017-05-12T00:00:00"/>
    <s v="SOPS00000240"/>
    <s v="120010"/>
    <s v="Packing slip SOPS00000240"/>
    <s v="EUR"/>
    <n v="2894.1"/>
    <s v="SO0000189"/>
    <e v="#N/A"/>
    <x v="141"/>
  </r>
  <r>
    <d v="2017-05-12T00:00:00"/>
    <s v="SOPS00000241"/>
    <s v="120010"/>
    <s v="Packing slip SOPS00000241"/>
    <s v="EUR"/>
    <n v="52675.199999999997"/>
    <s v="SO0000217"/>
    <e v="#N/A"/>
    <x v="146"/>
  </r>
  <r>
    <d v="2017-05-12T00:00:00"/>
    <s v="SOPS00000242"/>
    <s v="120010"/>
    <s v="Packing slip SOPS00000242"/>
    <s v="EUR"/>
    <n v="75"/>
    <s v="SO0000203"/>
    <e v="#N/A"/>
    <x v="142"/>
  </r>
  <r>
    <d v="2017-05-12T00:00:00"/>
    <s v="SOPS00000243"/>
    <s v="120010"/>
    <s v="Packing slip SOPS00000243"/>
    <s v="EUR"/>
    <n v="329.55"/>
    <s v="SO0000226"/>
    <e v="#N/A"/>
    <x v="147"/>
  </r>
  <r>
    <d v="2017-05-12T00:00:00"/>
    <s v="SOPS00000245"/>
    <s v="120010"/>
    <s v="Packing slip SOPS00000245"/>
    <s v="EUR"/>
    <n v="429.23"/>
    <s v="SO0000206"/>
    <e v="#N/A"/>
    <x v="143"/>
  </r>
  <r>
    <d v="2017-05-12T00:00:00"/>
    <s v="SOPS00000246"/>
    <s v="120010"/>
    <s v="Packing slip SOPS00000246"/>
    <s v="EUR"/>
    <n v="358.31"/>
    <s v="SO0000208"/>
    <e v="#N/A"/>
    <x v="144"/>
  </r>
  <r>
    <d v="2017-05-12T00:00:00"/>
    <s v="SOPS00000247"/>
    <s v="120010"/>
    <s v="Packing slip SOPS00000247"/>
    <s v="EUR"/>
    <n v="1269"/>
    <s v="SO0000215"/>
    <e v="#N/A"/>
    <x v="145"/>
  </r>
  <r>
    <d v="2017-05-15T00:00:00"/>
    <s v="111000196"/>
    <s v="120010"/>
    <s v="Sales Invoice 111000196"/>
    <s v="EUR"/>
    <n v="-54111"/>
    <e v="#N/A"/>
    <s v="SO0000204"/>
    <x v="127"/>
  </r>
  <r>
    <d v="2017-05-15T00:00:00"/>
    <s v="111000196"/>
    <s v="120010"/>
    <s v="Sales Invoice 111000196"/>
    <s v="EUR"/>
    <n v="-2195"/>
    <e v="#N/A"/>
    <s v="SO0000204"/>
    <x v="127"/>
  </r>
  <r>
    <d v="2017-05-15T00:00:00"/>
    <s v="111000197"/>
    <s v="120010"/>
    <s v="Sales Invoice 111000197"/>
    <s v="EUR"/>
    <n v="-1650"/>
    <e v="#N/A"/>
    <s v="SO0000209"/>
    <x v="148"/>
  </r>
  <r>
    <d v="2017-05-15T00:00:00"/>
    <s v="111000198"/>
    <s v="120010"/>
    <s v="Sales Invoice 111000198"/>
    <s v="EUR"/>
    <n v="-376.68"/>
    <e v="#N/A"/>
    <s v="SO0000212"/>
    <x v="140"/>
  </r>
  <r>
    <d v="2017-05-15T00:00:00"/>
    <s v="111000199"/>
    <s v="120010"/>
    <s v="Sales Invoice 111000199"/>
    <s v="EUR"/>
    <n v="-11595"/>
    <e v="#N/A"/>
    <s v="SO0000213"/>
    <x v="139"/>
  </r>
  <r>
    <d v="2017-05-15T00:00:00"/>
    <s v="111000200"/>
    <s v="120010"/>
    <s v="Sales Invoice 111000200"/>
    <s v="EUR"/>
    <n v="-990"/>
    <e v="#N/A"/>
    <s v="SO0000225"/>
    <x v="135"/>
  </r>
  <r>
    <d v="2017-05-15T00:00:00"/>
    <s v="111000201"/>
    <s v="120010"/>
    <s v="Sales Invoice 111000201"/>
    <s v="EUR"/>
    <n v="-329.55"/>
    <e v="#N/A"/>
    <s v="SO0000226"/>
    <x v="147"/>
  </r>
  <r>
    <d v="2017-05-15T00:00:00"/>
    <s v="111000203"/>
    <s v="120010"/>
    <s v="Sales Invoice 111000203"/>
    <s v="EUR"/>
    <n v="-1655.55"/>
    <e v="#N/A"/>
    <s v="SO0000228"/>
    <x v="138"/>
  </r>
  <r>
    <d v="2017-05-15T00:00:00"/>
    <s v="111000205"/>
    <s v="120010"/>
    <s v="Sales Invoice 111000205"/>
    <s v="EUR"/>
    <n v="-1033.5"/>
    <e v="#N/A"/>
    <s v="SO0000235"/>
    <x v="149"/>
  </r>
  <r>
    <d v="2017-05-15T00:00:00"/>
    <s v="111000206"/>
    <s v="120010"/>
    <s v="Sales Invoice 111000206"/>
    <s v="EUR"/>
    <n v="-2956.8"/>
    <e v="#N/A"/>
    <s v="SO0000162"/>
    <x v="150"/>
  </r>
  <r>
    <d v="2017-05-15T00:00:00"/>
    <s v="111000206"/>
    <s v="120010"/>
    <s v="Sales Invoice 111000206"/>
    <s v="EUR"/>
    <n v="-450"/>
    <e v="#N/A"/>
    <s v="SO0000162"/>
    <x v="150"/>
  </r>
  <r>
    <d v="2017-05-15T00:00:00"/>
    <s v="2222000010"/>
    <s v="120010"/>
    <s v="Sales Credit Note 2222000010"/>
    <s v="EUR"/>
    <n v="2574"/>
    <e v="#N/A"/>
    <s v="SO0000235"/>
    <x v="149"/>
  </r>
  <r>
    <d v="2017-05-15T00:00:00"/>
    <s v="SOPS00000248"/>
    <s v="120010"/>
    <s v="Packing slip SOPS00000248"/>
    <s v="EUR"/>
    <n v="2134"/>
    <s v="SO0000230"/>
    <e v="#N/A"/>
    <x v="151"/>
  </r>
  <r>
    <d v="2017-05-15T00:00:00"/>
    <s v="SOPS00000250"/>
    <s v="120010"/>
    <s v="Packing slip SOPS00000250"/>
    <s v="EUR"/>
    <n v="7311"/>
    <s v="SO0000204"/>
    <e v="#N/A"/>
    <x v="127"/>
  </r>
  <r>
    <d v="2017-05-15T00:00:00"/>
    <s v="SOPS00000251"/>
    <s v="120010"/>
    <s v="Packing slip SOPS00000251"/>
    <s v="EUR"/>
    <n v="1650"/>
    <s v="SO0000209"/>
    <e v="#N/A"/>
    <x v="148"/>
  </r>
  <r>
    <d v="2017-05-15T00:00:00"/>
    <s v="SOPS00000252"/>
    <s v="120010"/>
    <s v="Packing slip SOPS00000252"/>
    <s v="EUR"/>
    <n v="-1540.5"/>
    <s v="SO0000235"/>
    <e v="#N/A"/>
    <x v="149"/>
  </r>
  <r>
    <d v="2017-05-15T00:00:00"/>
    <s v="SOPS00000253"/>
    <s v="120010"/>
    <s v="Packing slip SOPS00000253"/>
    <s v="EUR"/>
    <n v="450"/>
    <s v="SO0000162"/>
    <e v="#N/A"/>
    <x v="150"/>
  </r>
  <r>
    <d v="2017-05-15T00:00:00"/>
    <s v="SOPS00000253"/>
    <s v="120010"/>
    <s v="Packing slip SOPS00000253"/>
    <s v="EUR"/>
    <n v="2956.8"/>
    <s v="SO0000162"/>
    <e v="#N/A"/>
    <x v="150"/>
  </r>
  <r>
    <d v="2017-05-15T00:00:00"/>
    <s v="SOPS00000254"/>
    <s v="120010"/>
    <s v="Packing slip SOPS00000254"/>
    <s v="EUR"/>
    <n v="1755"/>
    <s v="SO0000236"/>
    <e v="#N/A"/>
    <x v="152"/>
  </r>
  <r>
    <d v="2017-05-16T00:00:00"/>
    <s v="111000207"/>
    <s v="120010"/>
    <s v="Sales Invoice 111000207"/>
    <s v="EUR"/>
    <n v="-1450"/>
    <e v="#N/A"/>
    <s v="SO0000238"/>
    <x v="153"/>
  </r>
  <r>
    <d v="2017-05-16T00:00:00"/>
    <s v="SOPS00000255"/>
    <s v="120010"/>
    <s v="Packing slip SOPS00000255"/>
    <s v="EUR"/>
    <n v="27703.200000000001"/>
    <s v="SO0000107"/>
    <e v="#N/A"/>
    <x v="154"/>
  </r>
  <r>
    <d v="2017-05-16T00:00:00"/>
    <s v="SOPS00000256"/>
    <s v="120010"/>
    <s v="Packing slip SOPS00000256"/>
    <s v="EUR"/>
    <n v="108.75"/>
    <s v="SO0000237"/>
    <e v="#N/A"/>
    <x v="155"/>
  </r>
  <r>
    <d v="2017-05-16T00:00:00"/>
    <s v="SOPS00000258"/>
    <s v="120010"/>
    <s v="Packing slip SOPS00000258"/>
    <s v="EUR"/>
    <n v="1450"/>
    <s v="SO0000238"/>
    <e v="#N/A"/>
    <x v="153"/>
  </r>
  <r>
    <d v="2017-05-16T00:00:00"/>
    <s v="SOPS00000260"/>
    <s v="120010"/>
    <s v="Packing slip SOPS00000260"/>
    <s v="EUR"/>
    <n v="1643.9"/>
    <s v="SO0000241"/>
    <e v="#N/A"/>
    <x v="156"/>
  </r>
  <r>
    <d v="2017-05-16T00:00:00"/>
    <s v="SOPS00000263"/>
    <s v="120010"/>
    <s v="Packing slip SOPS00000263"/>
    <s v="EUR"/>
    <n v="1425"/>
    <s v="SO0000191"/>
    <e v="#N/A"/>
    <x v="157"/>
  </r>
  <r>
    <d v="2017-05-17T00:00:00"/>
    <s v="111000210"/>
    <s v="120010"/>
    <s v="Sales Invoice 111000210"/>
    <s v="EUR"/>
    <n v="-2193.75"/>
    <e v="#N/A"/>
    <s v="SO0000199"/>
    <x v="124"/>
  </r>
  <r>
    <d v="2017-05-17T00:00:00"/>
    <s v="111000210"/>
    <s v="120010"/>
    <s v="Sales Invoice 111000210"/>
    <s v="EUR"/>
    <n v="-200"/>
    <e v="#N/A"/>
    <s v="SO0000199"/>
    <x v="124"/>
  </r>
  <r>
    <d v="2017-05-17T00:00:00"/>
    <s v="111000211"/>
    <s v="120010"/>
    <s v="Sales Invoice 111000211"/>
    <s v="EUR"/>
    <n v="-1755"/>
    <e v="#N/A"/>
    <s v="SO0000236"/>
    <x v="152"/>
  </r>
  <r>
    <d v="2017-05-17T00:00:00"/>
    <s v="111000212"/>
    <s v="120010"/>
    <s v="Sales Invoice 111000212"/>
    <s v="EUR"/>
    <n v="-27703.200000000001"/>
    <e v="#N/A"/>
    <s v="SO0000107"/>
    <x v="154"/>
  </r>
  <r>
    <d v="2017-05-17T00:00:00"/>
    <s v="111000213"/>
    <s v="120010"/>
    <s v="Sales Invoice 111000213"/>
    <s v="EUR"/>
    <n v="-14303.25"/>
    <e v="#N/A"/>
    <s v="SO0000232"/>
    <x v="158"/>
  </r>
  <r>
    <d v="2017-05-17T00:00:00"/>
    <s v="111000213"/>
    <s v="120010"/>
    <s v="Sales Invoice 111000213"/>
    <s v="EUR"/>
    <n v="-10107.6"/>
    <e v="#N/A"/>
    <s v="SO0000232"/>
    <x v="158"/>
  </r>
  <r>
    <d v="2017-05-17T00:00:00"/>
    <s v="111000214"/>
    <s v="120010"/>
    <s v="Sales Invoice 111000214"/>
    <s v="EUR"/>
    <n v="-1425"/>
    <e v="#N/A"/>
    <s v="SO0000191"/>
    <x v="157"/>
  </r>
  <r>
    <d v="2017-05-17T00:00:00"/>
    <s v="SOPS00000265"/>
    <s v="120010"/>
    <s v="Packing slip SOPS00000265"/>
    <s v="EUR"/>
    <n v="1632"/>
    <s v="SO0000243"/>
    <e v="#N/A"/>
    <x v="159"/>
  </r>
  <r>
    <d v="2017-05-17T00:00:00"/>
    <s v="SOPS00000266"/>
    <s v="120010"/>
    <s v="Packing slip SOPS00000266"/>
    <s v="EUR"/>
    <n v="70"/>
    <s v="SO0000240"/>
    <e v="#N/A"/>
    <x v="160"/>
  </r>
  <r>
    <d v="2017-05-17T00:00:00"/>
    <s v="SOPS00000266"/>
    <s v="120010"/>
    <s v="Packing slip SOPS00000266"/>
    <s v="EUR"/>
    <n v="731.25"/>
    <s v="SO0000240"/>
    <e v="#N/A"/>
    <x v="160"/>
  </r>
  <r>
    <d v="2017-05-17T00:00:00"/>
    <s v="SOPS00000267"/>
    <s v="120010"/>
    <s v="Packing slip SOPS00000267"/>
    <s v="EUR"/>
    <n v="10107.6"/>
    <s v="SO0000232"/>
    <e v="#N/A"/>
    <x v="158"/>
  </r>
  <r>
    <d v="2017-05-17T00:00:00"/>
    <s v="SOPS00000267"/>
    <s v="120010"/>
    <s v="Packing slip SOPS00000267"/>
    <s v="EUR"/>
    <n v="14303.25"/>
    <s v="SO0000232"/>
    <e v="#N/A"/>
    <x v="158"/>
  </r>
  <r>
    <d v="2017-05-18T00:00:00"/>
    <s v="SOPS00000270"/>
    <s v="120010"/>
    <s v="Packing slip SOPS00000270"/>
    <s v="EUR"/>
    <n v="60"/>
    <s v="SO0000245"/>
    <e v="#N/A"/>
    <x v="161"/>
  </r>
  <r>
    <d v="2017-05-18T00:00:00"/>
    <s v="SOPS00000270"/>
    <s v="120010"/>
    <s v="Packing slip SOPS00000270"/>
    <s v="EUR"/>
    <n v="300"/>
    <s v="SO0000245"/>
    <e v="#N/A"/>
    <x v="161"/>
  </r>
  <r>
    <d v="2017-05-18T00:00:00"/>
    <s v="SOPS00000271"/>
    <s v="120010"/>
    <s v="Packing slip SOPS00000271"/>
    <s v="EUR"/>
    <n v="315"/>
    <s v="SO0000210"/>
    <e v="#N/A"/>
    <x v="162"/>
  </r>
  <r>
    <d v="2017-05-18T00:00:00"/>
    <s v="SOPS00000271"/>
    <s v="120010"/>
    <s v="Packing slip SOPS00000271"/>
    <s v="EUR"/>
    <n v="1447.88"/>
    <s v="SO0000210"/>
    <e v="#N/A"/>
    <x v="162"/>
  </r>
  <r>
    <d v="2017-05-18T00:00:00"/>
    <s v="SOPS00000272"/>
    <s v="120010"/>
    <s v="Packing slip SOPS00000272"/>
    <s v="EUR"/>
    <n v="2477.5"/>
    <s v="SO0000227"/>
    <e v="#N/A"/>
    <x v="163"/>
  </r>
  <r>
    <d v="2017-05-18T00:00:00"/>
    <s v="SOPS00000272"/>
    <s v="120010"/>
    <s v="Packing slip SOPS00000272"/>
    <s v="EUR"/>
    <n v="4027.06"/>
    <s v="SO0000227"/>
    <e v="#N/A"/>
    <x v="163"/>
  </r>
  <r>
    <d v="2017-05-18T00:00:00"/>
    <s v="SOPS00000273"/>
    <s v="120010"/>
    <s v="Packing slip SOPS00000273"/>
    <s v="EUR"/>
    <n v="-250.8"/>
    <s v="SO0000227"/>
    <s v="SO0000227"/>
    <x v="163"/>
  </r>
  <r>
    <d v="2017-05-18T00:00:00"/>
    <s v="SOPS00000275"/>
    <s v="120010"/>
    <s v="Packing slip SOPS00000275"/>
    <s v="EUR"/>
    <n v="3998"/>
    <s v="SO0000248"/>
    <e v="#N/A"/>
    <x v="164"/>
  </r>
  <r>
    <d v="2017-05-18T00:00:00"/>
    <s v="SOPS00000276"/>
    <s v="120010"/>
    <s v="Packing slip SOPS00000276"/>
    <s v="EUR"/>
    <n v="312.5"/>
    <s v="SO0000249"/>
    <e v="#N/A"/>
    <x v="165"/>
  </r>
  <r>
    <d v="2017-05-19T00:00:00"/>
    <s v="111000216"/>
    <s v="120010"/>
    <s v="Sales Invoice 111000216"/>
    <s v="EUR"/>
    <n v="-1643.9"/>
    <e v="#N/A"/>
    <s v="SO0000241"/>
    <x v="156"/>
  </r>
  <r>
    <d v="2017-05-19T00:00:00"/>
    <s v="111000218"/>
    <s v="120010"/>
    <s v="Sales Invoice 111000218"/>
    <s v="EUR"/>
    <n v="-3776.26"/>
    <e v="#N/A"/>
    <s v="SO0000227"/>
    <x v="163"/>
  </r>
  <r>
    <d v="2017-05-19T00:00:00"/>
    <s v="111000218"/>
    <s v="120010"/>
    <s v="Sales Invoice 111000218"/>
    <s v="EUR"/>
    <n v="-2477.5"/>
    <e v="#N/A"/>
    <s v="SO0000227"/>
    <x v="163"/>
  </r>
  <r>
    <d v="2017-05-19T00:00:00"/>
    <s v="111000219"/>
    <s v="120010"/>
    <s v="Sales Invoice 111000219"/>
    <s v="EUR"/>
    <n v="-1447.88"/>
    <e v="#N/A"/>
    <s v="SO0000210"/>
    <x v="162"/>
  </r>
  <r>
    <d v="2017-05-19T00:00:00"/>
    <s v="111000219"/>
    <s v="120010"/>
    <s v="Sales Invoice 111000219"/>
    <s v="EUR"/>
    <n v="-315"/>
    <e v="#N/A"/>
    <s v="SO0000210"/>
    <x v="162"/>
  </r>
  <r>
    <d v="2017-05-19T00:00:00"/>
    <s v="SOPS00000278"/>
    <s v="120010"/>
    <s v="Packing slip SOPS00000278"/>
    <s v="EUR"/>
    <n v="-358.31"/>
    <s v="SO0000205"/>
    <s v="SO0000205"/>
    <x v="128"/>
  </r>
  <r>
    <d v="2017-05-19T00:00:00"/>
    <s v="SOPS00000279"/>
    <s v="120010"/>
    <s v="Packing slip SOPS00000279"/>
    <s v="EUR"/>
    <n v="-119.44000000000001"/>
    <s v="SO0000205"/>
    <s v="SO0000205"/>
    <x v="128"/>
  </r>
  <r>
    <d v="2017-05-22T00:00:00"/>
    <s v="111000222"/>
    <s v="120010"/>
    <s v="Sales Invoice 111000222"/>
    <s v="EUR"/>
    <n v="-2388.75"/>
    <e v="#N/A"/>
    <s v="SO0000205"/>
    <x v="128"/>
  </r>
  <r>
    <d v="2017-05-22T00:00:00"/>
    <s v="111000223"/>
    <s v="120010"/>
    <s v="Sales Invoice 111000223"/>
    <s v="EUR"/>
    <n v="-3998"/>
    <e v="#N/A"/>
    <s v="SO0000248"/>
    <x v="164"/>
  </r>
  <r>
    <d v="2017-05-22T00:00:00"/>
    <s v="111000224"/>
    <s v="120010"/>
    <s v="Sales Invoice 111000224"/>
    <s v="EUR"/>
    <n v="-731.25"/>
    <e v="#N/A"/>
    <s v="SO0000240"/>
    <x v="160"/>
  </r>
  <r>
    <d v="2017-05-22T00:00:00"/>
    <s v="111000224"/>
    <s v="120010"/>
    <s v="Sales Invoice 111000224"/>
    <s v="EUR"/>
    <n v="-70"/>
    <e v="#N/A"/>
    <s v="SO0000240"/>
    <x v="160"/>
  </r>
  <r>
    <d v="2017-05-22T00:00:00"/>
    <s v="111000225"/>
    <s v="120010"/>
    <s v="Sales Invoice 111000225"/>
    <s v="EUR"/>
    <n v="-300"/>
    <e v="#N/A"/>
    <s v="SO0000245"/>
    <x v="161"/>
  </r>
  <r>
    <d v="2017-05-22T00:00:00"/>
    <s v="111000225"/>
    <s v="120010"/>
    <s v="Sales Invoice 111000225"/>
    <s v="EUR"/>
    <n v="-60"/>
    <e v="#N/A"/>
    <s v="SO0000245"/>
    <x v="161"/>
  </r>
  <r>
    <d v="2017-05-22T00:00:00"/>
    <s v="111000226"/>
    <s v="120010"/>
    <s v="Sales Invoice 111000226"/>
    <s v="EUR"/>
    <n v="-1575"/>
    <e v="#N/A"/>
    <s v="SO0000253"/>
    <x v="166"/>
  </r>
  <r>
    <d v="2017-05-22T00:00:00"/>
    <s v="SOPS00000282"/>
    <s v="120010"/>
    <s v="Packing slip SOPS00000282"/>
    <s v="EUR"/>
    <n v="1738.24"/>
    <s v="SO0000251"/>
    <e v="#N/A"/>
    <x v="167"/>
  </r>
  <r>
    <d v="2017-05-22T00:00:00"/>
    <s v="SOPS00000283"/>
    <s v="120010"/>
    <s v="Packing slip SOPS00000283"/>
    <s v="EUR"/>
    <n v="75"/>
    <s v="SO0000246"/>
    <e v="#N/A"/>
    <x v="168"/>
  </r>
  <r>
    <d v="2017-05-22T00:00:00"/>
    <s v="SOPS00000283"/>
    <s v="120010"/>
    <s v="Packing slip SOPS00000283"/>
    <s v="EUR"/>
    <n v="382.85"/>
    <s v="SO0000246"/>
    <e v="#N/A"/>
    <x v="168"/>
  </r>
  <r>
    <d v="2017-05-22T00:00:00"/>
    <s v="SOPS00000284"/>
    <s v="120010"/>
    <s v="Packing slip SOPS00000284"/>
    <s v="EUR"/>
    <n v="1575"/>
    <s v="SO0000253"/>
    <e v="#N/A"/>
    <x v="166"/>
  </r>
  <r>
    <d v="2017-05-24T00:00:00"/>
    <s v="111000228"/>
    <s v="120010"/>
    <s v="Sales Invoice 111000228"/>
    <s v="EUR"/>
    <n v="-481.25"/>
    <e v="#N/A"/>
    <s v="SO0000158"/>
    <x v="169"/>
  </r>
  <r>
    <d v="2017-05-24T00:00:00"/>
    <s v="111000229"/>
    <s v="120010"/>
    <s v="Sales Invoice 111000229"/>
    <s v="EUR"/>
    <n v="-312.5"/>
    <e v="#N/A"/>
    <s v="SO0000249"/>
    <x v="165"/>
  </r>
  <r>
    <d v="2017-05-24T00:00:00"/>
    <s v="111000232"/>
    <s v="120010"/>
    <s v="Sales Invoice 111000232"/>
    <s v="EUR"/>
    <n v="-49"/>
    <e v="#N/A"/>
    <s v="SO0000252"/>
    <x v="170"/>
  </r>
  <r>
    <d v="2017-05-24T00:00:00"/>
    <s v="111000233"/>
    <s v="120010"/>
    <s v="Sales Invoice 111000233"/>
    <s v="EUR"/>
    <n v="-108.75"/>
    <e v="#N/A"/>
    <s v="SO0000237"/>
    <x v="155"/>
  </r>
  <r>
    <d v="2017-05-24T00:00:00"/>
    <s v="SOPS00000289"/>
    <s v="120010"/>
    <s v="Packing slip SOPS00000289"/>
    <s v="EUR"/>
    <n v="1091.25"/>
    <s v="SO0000250"/>
    <e v="#N/A"/>
    <x v="171"/>
  </r>
  <r>
    <d v="2017-05-24T00:00:00"/>
    <s v="SOPS00000291"/>
    <s v="120010"/>
    <s v="Packing slip SOPS00000291"/>
    <s v="EUR"/>
    <n v="2250"/>
    <s v="SO0000220"/>
    <e v="#N/A"/>
    <x v="172"/>
  </r>
  <r>
    <d v="2017-05-24T00:00:00"/>
    <s v="SOPS00000291"/>
    <s v="120010"/>
    <s v="Packing slip SOPS00000291"/>
    <s v="EUR"/>
    <n v="17545"/>
    <s v="SO0000220"/>
    <e v="#N/A"/>
    <x v="172"/>
  </r>
  <r>
    <d v="2017-05-24T00:00:00"/>
    <s v="SOPS00000292"/>
    <s v="120010"/>
    <s v="Packing slip SOPS00000292"/>
    <s v="EUR"/>
    <n v="1040.52"/>
    <s v="SO0000258"/>
    <e v="#N/A"/>
    <x v="173"/>
  </r>
  <r>
    <d v="2017-05-24T00:00:00"/>
    <s v="SOPS00000294"/>
    <s v="120010"/>
    <s v="Packing slip SOPS00000294"/>
    <s v="EUR"/>
    <n v="260.13"/>
    <s v="SO0000257"/>
    <e v="#N/A"/>
    <x v="174"/>
  </r>
  <r>
    <d v="2017-05-24T00:00:00"/>
    <s v="SOPS00000295"/>
    <s v="120010"/>
    <s v="Packing slip SOPS00000295"/>
    <s v="EUR"/>
    <n v="481.25"/>
    <s v="SO0000158"/>
    <e v="#N/A"/>
    <x v="169"/>
  </r>
  <r>
    <d v="2017-05-24T00:00:00"/>
    <s v="SOPS00000296"/>
    <s v="120010"/>
    <s v="Packing slip SOPS00000296"/>
    <s v="EUR"/>
    <n v="49"/>
    <s v="SO0000252"/>
    <e v="#N/A"/>
    <x v="170"/>
  </r>
  <r>
    <d v="2017-05-29T00:00:00"/>
    <s v="SOPS00000299"/>
    <s v="120010"/>
    <s v="Packing slip SOPS00000299"/>
    <s v="EUR"/>
    <n v="952"/>
    <s v="SO0000261"/>
    <e v="#N/A"/>
    <x v="175"/>
  </r>
  <r>
    <d v="2017-05-29T00:00:00"/>
    <s v="SOPS00000301"/>
    <s v="120010"/>
    <s v="Packing slip SOPS00000301"/>
    <s v="EUR"/>
    <n v="1650"/>
    <s v="SO0000272"/>
    <e v="#N/A"/>
    <x v="176"/>
  </r>
  <r>
    <d v="2017-05-30T00:00:00"/>
    <s v="SOPS00000302"/>
    <s v="120010"/>
    <s v="Packing slip SOPS00000302"/>
    <s v="EUR"/>
    <n v="12825"/>
    <s v="SO0000259"/>
    <e v="#N/A"/>
    <x v="177"/>
  </r>
  <r>
    <d v="2017-05-31T00:00:00"/>
    <s v="111000234"/>
    <s v="120010"/>
    <s v="Sales Invoice 111000234"/>
    <s v="EUR"/>
    <n v="-260.13"/>
    <e v="#N/A"/>
    <s v="SO0000257"/>
    <x v="174"/>
  </r>
  <r>
    <d v="2017-05-31T00:00:00"/>
    <s v="111000235"/>
    <s v="120010"/>
    <s v="Sales Invoice 111000235"/>
    <s v="EUR"/>
    <n v="-492.28000000000003"/>
    <e v="#N/A"/>
    <s v="SO0000216"/>
    <x v="178"/>
  </r>
  <r>
    <d v="2017-05-31T00:00:00"/>
    <s v="111000236"/>
    <s v="120010"/>
    <s v="Sales Invoice 111000236"/>
    <s v="EUR"/>
    <n v="-9465.75"/>
    <e v="#N/A"/>
    <s v="SO0000216"/>
    <x v="178"/>
  </r>
  <r>
    <d v="2017-05-31T00:00:00"/>
    <s v="111000237"/>
    <s v="120010"/>
    <s v="Sales Invoice 111000237"/>
    <s v="EUR"/>
    <n v="-2302.83"/>
    <e v="#N/A"/>
    <s v="SO0000217"/>
    <x v="146"/>
  </r>
  <r>
    <d v="2017-05-31T00:00:00"/>
    <s v="111000238"/>
    <s v="120010"/>
    <s v="Sales Invoice 111000238"/>
    <s v="EUR"/>
    <n v="-46378.11"/>
    <e v="#N/A"/>
    <s v="SO0000217"/>
    <x v="146"/>
  </r>
  <r>
    <d v="2017-05-31T00:00:00"/>
    <s v="111000239"/>
    <s v="120010"/>
    <s v="Sales Invoice 111000239"/>
    <s v="EUR"/>
    <n v="-15523.75"/>
    <e v="#N/A"/>
    <s v="SO0000220"/>
    <x v="172"/>
  </r>
  <r>
    <d v="2017-05-31T00:00:00"/>
    <s v="111000239"/>
    <s v="120010"/>
    <s v="Sales Invoice 111000239"/>
    <s v="EUR"/>
    <n v="-2250"/>
    <e v="#N/A"/>
    <s v="SO0000220"/>
    <x v="172"/>
  </r>
  <r>
    <d v="2017-05-31T00:00:00"/>
    <s v="111000241"/>
    <s v="120010"/>
    <s v="Sales Invoice 111000241"/>
    <s v="EUR"/>
    <n v="-833.62999999999988"/>
    <e v="#N/A"/>
    <s v="SO0000269"/>
    <x v="179"/>
  </r>
  <r>
    <d v="2017-05-31T00:00:00"/>
    <s v="111000242"/>
    <s v="120010"/>
    <s v="Sales Invoice 111000242"/>
    <s v="EUR"/>
    <n v="-26504.5"/>
    <e v="#N/A"/>
    <s v="SO0000219"/>
    <x v="180"/>
  </r>
  <r>
    <d v="2017-05-31T00:00:00"/>
    <s v="111000242"/>
    <s v="120010"/>
    <s v="Sales Invoice 111000242"/>
    <s v="EUR"/>
    <n v="-2250"/>
    <e v="#N/A"/>
    <s v="SO0000219"/>
    <x v="180"/>
  </r>
  <r>
    <d v="2017-05-31T00:00:00"/>
    <s v="111000243"/>
    <s v="120010"/>
    <s v="Sales Invoice 111000243"/>
    <s v="EUR"/>
    <n v="-12915"/>
    <e v="#N/A"/>
    <s v="SO0000270"/>
    <x v="181"/>
  </r>
  <r>
    <d v="2017-05-31T00:00:00"/>
    <s v="111000243"/>
    <s v="120010"/>
    <s v="Sales Invoice 111000243"/>
    <s v="EUR"/>
    <n v="-2808"/>
    <e v="#N/A"/>
    <s v="SO0000270"/>
    <x v="181"/>
  </r>
  <r>
    <d v="2017-05-31T00:00:00"/>
    <s v="111000243"/>
    <s v="120010"/>
    <s v="Sales Invoice 111000243"/>
    <s v="EUR"/>
    <n v="-1746"/>
    <e v="#N/A"/>
    <s v="SO0000270"/>
    <x v="181"/>
  </r>
  <r>
    <d v="2017-05-31T00:00:00"/>
    <s v="111000243"/>
    <s v="120010"/>
    <s v="Sales Invoice 111000243"/>
    <s v="EUR"/>
    <n v="-1053"/>
    <e v="#N/A"/>
    <s v="SO0000270"/>
    <x v="181"/>
  </r>
  <r>
    <d v="2017-05-31T00:00:00"/>
    <s v="111000246"/>
    <s v="120010"/>
    <s v="Sales Invoice 111000246"/>
    <s v="EUR"/>
    <n v="-1650"/>
    <e v="#N/A"/>
    <s v="SO0000272"/>
    <x v="176"/>
  </r>
  <r>
    <d v="2017-05-31T00:00:00"/>
    <s v="111000247"/>
    <s v="120010"/>
    <s v="Sales Invoice 111000247"/>
    <s v="EUR"/>
    <n v="-70"/>
    <e v="#N/A"/>
    <s v="SO0000268"/>
    <x v="182"/>
  </r>
  <r>
    <d v="2017-05-31T00:00:00"/>
    <s v="111000248"/>
    <s v="120010"/>
    <s v="Sales Invoice 111000248"/>
    <s v="EUR"/>
    <n v="-192.78"/>
    <e v="#N/A"/>
    <s v="SO0000276"/>
    <x v="183"/>
  </r>
  <r>
    <d v="2017-05-31T00:00:00"/>
    <s v="111000249"/>
    <s v="120010"/>
    <s v="Sales Invoice 111000249"/>
    <s v="EUR"/>
    <n v="-115"/>
    <e v="#N/A"/>
    <s v="SO0000244"/>
    <x v="184"/>
  </r>
  <r>
    <d v="2017-05-31T00:00:00"/>
    <s v="SOPS00000303"/>
    <s v="120010"/>
    <s v="Packing slip SOPS00000303"/>
    <s v="EUR"/>
    <n v="2583.75"/>
    <s v="SO0000277"/>
    <e v="#N/A"/>
    <x v="185"/>
  </r>
  <r>
    <d v="2017-05-31T00:00:00"/>
    <s v="SOPS00000307"/>
    <s v="120010"/>
    <s v="Packing slip SOPS00000307"/>
    <s v="EUR"/>
    <n v="492.28000000000003"/>
    <s v="SO0000216"/>
    <e v="#N/A"/>
    <x v="178"/>
  </r>
  <r>
    <d v="2017-05-31T00:00:00"/>
    <s v="SOPS00000307"/>
    <s v="120010"/>
    <s v="Packing slip SOPS00000307"/>
    <s v="EUR"/>
    <n v="9465.75"/>
    <s v="SO0000216"/>
    <e v="#N/A"/>
    <x v="178"/>
  </r>
  <r>
    <d v="2017-05-31T00:00:00"/>
    <s v="SOPS00000308"/>
    <s v="120010"/>
    <s v="Packing slip SOPS00000308"/>
    <s v="EUR"/>
    <n v="2302.83"/>
    <s v="SO0000217"/>
    <e v="#N/A"/>
    <x v="146"/>
  </r>
  <r>
    <d v="2017-05-31T00:00:00"/>
    <s v="SOPS00000308"/>
    <s v="120010"/>
    <s v="Packing slip SOPS00000308"/>
    <s v="EUR"/>
    <n v="3937.05"/>
    <s v="SO0000217"/>
    <e v="#N/A"/>
    <x v="146"/>
  </r>
  <r>
    <d v="2017-05-31T00:00:00"/>
    <s v="SOPS00000309"/>
    <s v="120010"/>
    <s v="Packing slip SOPS00000309"/>
    <s v="EUR"/>
    <n v="833.62999999999988"/>
    <s v="SO0000269"/>
    <e v="#N/A"/>
    <x v="179"/>
  </r>
  <r>
    <d v="2017-05-31T00:00:00"/>
    <s v="SOPS00000310"/>
    <s v="120010"/>
    <s v="Packing slip SOPS00000310"/>
    <s v="EUR"/>
    <n v="2250"/>
    <s v="SO0000219"/>
    <e v="#N/A"/>
    <x v="180"/>
  </r>
  <r>
    <d v="2017-05-31T00:00:00"/>
    <s v="SOPS00000310"/>
    <s v="120010"/>
    <s v="Packing slip SOPS00000310"/>
    <s v="EUR"/>
    <n v="26504.5"/>
    <s v="SO0000219"/>
    <e v="#N/A"/>
    <x v="180"/>
  </r>
  <r>
    <d v="2017-05-31T00:00:00"/>
    <s v="SOPS00000311"/>
    <s v="120010"/>
    <s v="Packing slip SOPS00000311"/>
    <s v="EUR"/>
    <n v="1053"/>
    <s v="SO0000270"/>
    <e v="#N/A"/>
    <x v="181"/>
  </r>
  <r>
    <d v="2017-05-31T00:00:00"/>
    <s v="SOPS00000311"/>
    <s v="120010"/>
    <s v="Packing slip SOPS00000311"/>
    <s v="EUR"/>
    <n v="1746"/>
    <s v="SO0000270"/>
    <e v="#N/A"/>
    <x v="181"/>
  </r>
  <r>
    <d v="2017-05-31T00:00:00"/>
    <s v="SOPS00000311"/>
    <s v="120010"/>
    <s v="Packing slip SOPS00000311"/>
    <s v="EUR"/>
    <n v="2808"/>
    <s v="SO0000270"/>
    <e v="#N/A"/>
    <x v="181"/>
  </r>
  <r>
    <d v="2017-05-31T00:00:00"/>
    <s v="SOPS00000311"/>
    <s v="120010"/>
    <s v="Packing slip SOPS00000311"/>
    <s v="EUR"/>
    <n v="12915"/>
    <s v="SO0000270"/>
    <e v="#N/A"/>
    <x v="181"/>
  </r>
  <r>
    <d v="2017-05-31T00:00:00"/>
    <s v="SOPS00000312"/>
    <s v="120010"/>
    <s v="Packing slip SOPS00000312"/>
    <s v="EUR"/>
    <n v="70"/>
    <s v="SO0000268"/>
    <e v="#N/A"/>
    <x v="182"/>
  </r>
  <r>
    <d v="2017-05-31T00:00:00"/>
    <s v="SOPS00000313"/>
    <s v="120010"/>
    <s v="Packing slip SOPS00000313"/>
    <s v="EUR"/>
    <n v="192.78"/>
    <s v="SO0000276"/>
    <e v="#N/A"/>
    <x v="183"/>
  </r>
  <r>
    <d v="2017-05-31T00:00:00"/>
    <s v="SOPS00000314"/>
    <s v="120010"/>
    <s v="Packing slip SOPS00000314"/>
    <s v="EUR"/>
    <n v="115"/>
    <s v="SO0000244"/>
    <e v="#N/A"/>
    <x v="184"/>
  </r>
  <r>
    <d v="2017-06-01T00:00:00"/>
    <s v="SOPS00000304"/>
    <s v="120010"/>
    <s v="Packing slip SOPS00000304"/>
    <s v="EUR"/>
    <n v="-2021.25"/>
    <s v="SO0000220"/>
    <s v="SO0000220"/>
    <x v="172"/>
  </r>
  <r>
    <d v="2017-06-01T00:00:00"/>
    <s v="SOPS00000305"/>
    <s v="120010"/>
    <s v="Packing slip SOPS00000305"/>
    <s v="EUR"/>
    <n v="-10234.14"/>
    <s v="SO0000217"/>
    <s v="SO0000217"/>
    <x v="146"/>
  </r>
  <r>
    <d v="2017-06-01T00:00:00"/>
    <s v="SOPS00000306"/>
    <s v="120010"/>
    <s v="Packing slip SOPS00000306"/>
    <s v="EUR"/>
    <n v="34"/>
    <s v="SO0000284"/>
    <e v="#N/A"/>
    <x v="186"/>
  </r>
  <r>
    <d v="2017-06-02T00:00:00"/>
    <s v="SOPS00000315"/>
    <s v="120010"/>
    <s v="Packing slip SOPS00000315"/>
    <s v="EUR"/>
    <n v="2200"/>
    <s v="SO0000288"/>
    <e v="#N/A"/>
    <x v="187"/>
  </r>
  <r>
    <d v="2017-06-02T00:00:00"/>
    <s v="SOPS00000316"/>
    <s v="120010"/>
    <s v="Packing slip SOPS00000316"/>
    <s v="EUR"/>
    <n v="827.78"/>
    <s v="SO0000286"/>
    <e v="#N/A"/>
    <x v="188"/>
  </r>
  <r>
    <d v="2017-06-02T00:00:00"/>
    <s v="SOPS00000317"/>
    <s v="120010"/>
    <s v="Packing slip SOPS00000317"/>
    <s v="EUR"/>
    <n v="827.78"/>
    <s v="SO0000288"/>
    <e v="#N/A"/>
    <x v="187"/>
  </r>
  <r>
    <d v="2017-06-06T00:00:00"/>
    <s v="111000251"/>
    <s v="120010"/>
    <s v="Sales Invoice 111000251"/>
    <s v="EUR"/>
    <n v="-952"/>
    <e v="#N/A"/>
    <s v="SO0000261"/>
    <x v="175"/>
  </r>
  <r>
    <d v="2017-06-06T00:00:00"/>
    <s v="SOPS00000318"/>
    <s v="120010"/>
    <s v="Packing slip SOPS00000318"/>
    <s v="EUR"/>
    <n v="14625"/>
    <s v="SO0000260"/>
    <e v="#N/A"/>
    <x v="189"/>
  </r>
  <r>
    <d v="2017-06-06T00:00:00"/>
    <s v="SOPS00000324"/>
    <s v="120010"/>
    <s v="Packing slip SOPS00000324"/>
    <s v="EUR"/>
    <n v="1290"/>
    <s v="SO0000262"/>
    <e v="#N/A"/>
    <x v="190"/>
  </r>
  <r>
    <d v="2017-06-06T00:00:00"/>
    <s v="SOPS00000324"/>
    <s v="120010"/>
    <s v="Packing slip SOPS00000324"/>
    <s v="EUR"/>
    <n v="7528.95"/>
    <s v="SO0000262"/>
    <e v="#N/A"/>
    <x v="190"/>
  </r>
  <r>
    <d v="2017-06-06T00:00:00"/>
    <s v="SOPS00000325"/>
    <s v="120010"/>
    <s v="Packing slip SOPS00000325"/>
    <s v="EUR"/>
    <n v="-8.25"/>
    <s v="SO0000262"/>
    <s v="SO0000262"/>
    <x v="190"/>
  </r>
  <r>
    <d v="2017-06-07T00:00:00"/>
    <s v="SOPS00000327"/>
    <s v="120010"/>
    <s v="Packing slip SOPS00000327"/>
    <s v="EUR"/>
    <n v="2359.04"/>
    <s v="SO0000308"/>
    <e v="#N/A"/>
    <x v="191"/>
  </r>
  <r>
    <d v="2017-06-07T00:00:00"/>
    <s v="SOPS00000328"/>
    <s v="120010"/>
    <s v="Packing slip SOPS00000328"/>
    <s v="EUR"/>
    <n v="2.85"/>
    <s v="SO0000310"/>
    <e v="#N/A"/>
    <x v="192"/>
  </r>
  <r>
    <d v="2017-06-07T00:00:00"/>
    <s v="SOPS00000329"/>
    <s v="120010"/>
    <s v="Packing slip SOPS00000329"/>
    <s v="EUR"/>
    <n v="1636.47"/>
    <s v="SO0000311"/>
    <e v="#N/A"/>
    <x v="193"/>
  </r>
  <r>
    <d v="2017-06-07T00:00:00"/>
    <s v="SOPS00000330"/>
    <s v="120010"/>
    <s v="Packing slip SOPS00000330"/>
    <s v="EUR"/>
    <n v="1125"/>
    <s v="SO0000275"/>
    <e v="#N/A"/>
    <x v="194"/>
  </r>
  <r>
    <d v="2017-06-07T00:00:00"/>
    <s v="SOPS00000330"/>
    <s v="120010"/>
    <s v="Packing slip SOPS00000330"/>
    <s v="EUR"/>
    <n v="5555.55"/>
    <s v="SO0000275"/>
    <e v="#N/A"/>
    <x v="194"/>
  </r>
  <r>
    <d v="2017-06-07T00:00:00"/>
    <s v="SOPS00000331"/>
    <s v="120010"/>
    <s v="Packing slip SOPS00000331"/>
    <s v="EUR"/>
    <n v="-338.55"/>
    <s v="SO0000275"/>
    <s v="SO0000275"/>
    <x v="194"/>
  </r>
  <r>
    <d v="2017-06-07T00:00:00"/>
    <s v="SOPS00000332"/>
    <s v="120010"/>
    <s v="Packing slip SOPS00000332"/>
    <s v="EUR"/>
    <n v="337.5"/>
    <s v="SO0000312"/>
    <e v="#N/A"/>
    <x v="195"/>
  </r>
  <r>
    <d v="2017-06-07T00:00:00"/>
    <s v="SOPS00000333"/>
    <s v="120010"/>
    <s v="Packing slip SOPS00000333"/>
    <s v="EUR"/>
    <n v="67.5"/>
    <s v="SO0000313"/>
    <e v="#N/A"/>
    <x v="196"/>
  </r>
  <r>
    <d v="2017-06-08T00:00:00"/>
    <s v="111000254"/>
    <s v="120010"/>
    <s v="Sales Invoice 111000254"/>
    <s v="EUR"/>
    <n v="-1632"/>
    <e v="#N/A"/>
    <s v="SO0000243"/>
    <x v="159"/>
  </r>
  <r>
    <d v="2017-06-08T00:00:00"/>
    <s v="111000255"/>
    <s v="120010"/>
    <s v="Sales Invoice 111000255"/>
    <s v="EUR"/>
    <n v="-2200"/>
    <e v="#N/A"/>
    <s v="SO0000288"/>
    <x v="187"/>
  </r>
  <r>
    <d v="2017-06-08T00:00:00"/>
    <s v="111000255"/>
    <s v="120010"/>
    <s v="Sales Invoice 111000255"/>
    <s v="EUR"/>
    <n v="-827.78"/>
    <e v="#N/A"/>
    <s v="SO0000288"/>
    <x v="187"/>
  </r>
  <r>
    <d v="2017-06-08T00:00:00"/>
    <s v="111000256"/>
    <s v="120010"/>
    <s v="Sales Invoice 111000256"/>
    <s v="EUR"/>
    <n v="-12825"/>
    <e v="#N/A"/>
    <s v="SO0000259"/>
    <x v="177"/>
  </r>
  <r>
    <d v="2017-06-08T00:00:00"/>
    <s v="111000257"/>
    <s v="120010"/>
    <s v="Sales Invoice 111000257"/>
    <s v="EUR"/>
    <n v="-6967.36"/>
    <e v="#N/A"/>
    <s v="SO0000281"/>
    <x v="197"/>
  </r>
  <r>
    <d v="2017-06-08T00:00:00"/>
    <s v="111000257"/>
    <s v="120010"/>
    <s v="Sales Invoice 111000257"/>
    <s v="EUR"/>
    <n v="-945"/>
    <e v="#N/A"/>
    <s v="SO0000281"/>
    <x v="197"/>
  </r>
  <r>
    <d v="2017-06-08T00:00:00"/>
    <s v="111000258"/>
    <s v="120010"/>
    <s v="Sales Invoice 111000258"/>
    <s v="EUR"/>
    <n v="-3366"/>
    <e v="#N/A"/>
    <s v="SO0000274"/>
    <x v="198"/>
  </r>
  <r>
    <d v="2017-06-08T00:00:00"/>
    <s v="111000259"/>
    <s v="120010"/>
    <s v="Sales Invoice 111000259"/>
    <s v="EUR"/>
    <n v="-7520.7"/>
    <e v="#N/A"/>
    <s v="SO0000262"/>
    <x v="190"/>
  </r>
  <r>
    <d v="2017-06-08T00:00:00"/>
    <s v="111000259"/>
    <s v="120010"/>
    <s v="Sales Invoice 111000259"/>
    <s v="EUR"/>
    <n v="-1290"/>
    <e v="#N/A"/>
    <s v="SO0000262"/>
    <x v="190"/>
  </r>
  <r>
    <d v="2017-06-08T00:00:00"/>
    <s v="111000260"/>
    <s v="120010"/>
    <s v="Sales Invoice 111000260"/>
    <s v="EUR"/>
    <n v="-3082.5"/>
    <e v="#N/A"/>
    <s v="SO0000282"/>
    <x v="199"/>
  </r>
  <r>
    <d v="2017-06-08T00:00:00"/>
    <s v="111000261"/>
    <s v="120010"/>
    <s v="Sales Invoice 111000261"/>
    <s v="EUR"/>
    <n v="-827.78"/>
    <e v="#N/A"/>
    <s v="SO0000286"/>
    <x v="188"/>
  </r>
  <r>
    <d v="2017-06-08T00:00:00"/>
    <s v="111000262"/>
    <s v="120010"/>
    <s v="Sales Invoice 111000262"/>
    <s v="EUR"/>
    <n v="-34"/>
    <e v="#N/A"/>
    <s v="SO0000284"/>
    <x v="186"/>
  </r>
  <r>
    <d v="2017-06-08T00:00:00"/>
    <s v="111000266"/>
    <s v="120010"/>
    <s v="Sales Invoice 111000266"/>
    <s v="EUR"/>
    <n v="-1040.52"/>
    <e v="#N/A"/>
    <s v="SO0000258"/>
    <x v="173"/>
  </r>
  <r>
    <d v="2017-06-08T00:00:00"/>
    <s v="111000266"/>
    <s v="120010"/>
    <s v="Sales Invoice 111000266"/>
    <s v="EUR"/>
    <n v="-25"/>
    <e v="#N/A"/>
    <s v="SO0000258"/>
    <x v="173"/>
  </r>
  <r>
    <d v="2017-06-08T00:00:00"/>
    <s v="111000267"/>
    <s v="120010"/>
    <s v="Sales Invoice 111000267"/>
    <s v="EUR"/>
    <n v="-2583.75"/>
    <e v="#N/A"/>
    <s v="SO0000277"/>
    <x v="185"/>
  </r>
  <r>
    <d v="2017-06-08T00:00:00"/>
    <s v="111000268"/>
    <s v="120010"/>
    <s v="Sales Invoice 111000268"/>
    <s v="EUR"/>
    <n v="-382.85"/>
    <e v="#N/A"/>
    <s v="SO0000246"/>
    <x v="168"/>
  </r>
  <r>
    <d v="2017-06-08T00:00:00"/>
    <s v="111000268"/>
    <s v="120010"/>
    <s v="Sales Invoice 111000268"/>
    <s v="EUR"/>
    <n v="-75"/>
    <e v="#N/A"/>
    <s v="SO0000246"/>
    <x v="168"/>
  </r>
  <r>
    <d v="2017-06-08T00:00:00"/>
    <s v="111000269"/>
    <s v="120010"/>
    <s v="Sales Invoice 111000269"/>
    <s v="EUR"/>
    <n v="-14625"/>
    <e v="#N/A"/>
    <s v="SO0000260"/>
    <x v="189"/>
  </r>
  <r>
    <d v="2017-06-08T00:00:00"/>
    <s v="111000271"/>
    <s v="120010"/>
    <s v="Sales Invoice 111000271"/>
    <s v="EUR"/>
    <n v="-5776.38"/>
    <e v="#N/A"/>
    <s v="SO0000178"/>
    <x v="200"/>
  </r>
  <r>
    <d v="2017-06-08T00:00:00"/>
    <s v="111000271"/>
    <s v="120010"/>
    <s v="Sales Invoice 111000271"/>
    <s v="EUR"/>
    <n v="-1125"/>
    <e v="#N/A"/>
    <s v="SO0000178"/>
    <x v="200"/>
  </r>
  <r>
    <d v="2017-06-08T00:00:00"/>
    <s v="111000272"/>
    <s v="120010"/>
    <s v="Sales Invoice 111000272"/>
    <s v="EUR"/>
    <n v="-337.5"/>
    <e v="#N/A"/>
    <s v="SO0000312"/>
    <x v="195"/>
  </r>
  <r>
    <d v="2017-06-08T00:00:00"/>
    <s v="111000273"/>
    <s v="120010"/>
    <s v="Sales Invoice 111000273"/>
    <s v="EUR"/>
    <n v="-67.5"/>
    <e v="#N/A"/>
    <s v="SO0000313"/>
    <x v="196"/>
  </r>
  <r>
    <d v="2017-06-08T00:00:00"/>
    <s v="111000274"/>
    <s v="120010"/>
    <s v="Sales Invoice 111000274"/>
    <s v="EUR"/>
    <n v="-1636.47"/>
    <e v="#N/A"/>
    <s v="SO0000311"/>
    <x v="193"/>
  </r>
  <r>
    <d v="2017-06-08T00:00:00"/>
    <s v="111000275"/>
    <s v="120010"/>
    <s v="Sales Invoice 111000275"/>
    <s v="EUR"/>
    <n v="-1091.25"/>
    <e v="#N/A"/>
    <s v="SO0000250"/>
    <x v="171"/>
  </r>
  <r>
    <d v="2017-06-08T00:00:00"/>
    <s v="2222000011"/>
    <s v="120010"/>
    <s v="Sales Credit Note 2222000011"/>
    <s v="EUR"/>
    <n v="5115"/>
    <e v="#N/A"/>
    <s v="SO0000307"/>
    <x v="201"/>
  </r>
  <r>
    <d v="2017-06-08T00:00:00"/>
    <s v="SOPS00000335"/>
    <s v="120010"/>
    <s v="Packing slip SOPS00000335"/>
    <s v="EUR"/>
    <n v="3792"/>
    <s v="SO0000280"/>
    <e v="#N/A"/>
    <x v="202"/>
  </r>
  <r>
    <d v="2017-06-08T00:00:00"/>
    <s v="SOPS00000337"/>
    <s v="120010"/>
    <s v="Packing slip SOPS00000337"/>
    <s v="EUR"/>
    <n v="1125"/>
    <s v="SO0000178"/>
    <e v="#N/A"/>
    <x v="200"/>
  </r>
  <r>
    <d v="2017-06-08T00:00:00"/>
    <s v="SOPS00000337"/>
    <s v="120010"/>
    <s v="Packing slip SOPS00000337"/>
    <s v="EUR"/>
    <n v="5889.82"/>
    <s v="SO0000178"/>
    <e v="#N/A"/>
    <x v="200"/>
  </r>
  <r>
    <d v="2017-06-08T00:00:00"/>
    <s v="SOPS00000338"/>
    <s v="120010"/>
    <s v="Packing slip SOPS00000338"/>
    <s v="EUR"/>
    <n v="-113.44000000000001"/>
    <s v="SO0000178"/>
    <s v="SO0000178"/>
    <x v="200"/>
  </r>
  <r>
    <d v="2017-06-08T00:00:00"/>
    <s v="SOPS00000339"/>
    <s v="120010"/>
    <s v="Packing slip SOPS00000339"/>
    <s v="EUR"/>
    <n v="945"/>
    <s v="SO0000281"/>
    <e v="#N/A"/>
    <x v="197"/>
  </r>
  <r>
    <d v="2017-06-08T00:00:00"/>
    <s v="SOPS00000339"/>
    <s v="120010"/>
    <s v="Packing slip SOPS00000339"/>
    <s v="EUR"/>
    <n v="6967.36"/>
    <s v="SO0000281"/>
    <e v="#N/A"/>
    <x v="197"/>
  </r>
  <r>
    <d v="2017-06-08T00:00:00"/>
    <s v="SOPS00000340"/>
    <s v="120010"/>
    <s v="Packing slip SOPS00000340"/>
    <s v="EUR"/>
    <n v="3366"/>
    <s v="SO0000274"/>
    <e v="#N/A"/>
    <x v="198"/>
  </r>
  <r>
    <d v="2017-06-08T00:00:00"/>
    <s v="SOPS00000341"/>
    <s v="120010"/>
    <s v="Packing slip SOPS00000341"/>
    <s v="EUR"/>
    <n v="-5115"/>
    <s v="SO0000307"/>
    <e v="#N/A"/>
    <x v="201"/>
  </r>
  <r>
    <d v="2017-06-08T00:00:00"/>
    <s v="SOPS00000342"/>
    <s v="120010"/>
    <s v="Packing slip SOPS00000342"/>
    <s v="EUR"/>
    <n v="1475"/>
    <s v="SO0000151"/>
    <e v="#N/A"/>
    <x v="203"/>
  </r>
  <r>
    <d v="2017-06-08T00:00:00"/>
    <s v="SOPS00000342"/>
    <s v="120010"/>
    <s v="Packing slip SOPS00000342"/>
    <s v="EUR"/>
    <n v="28644"/>
    <s v="SO0000151"/>
    <e v="#N/A"/>
    <x v="203"/>
  </r>
  <r>
    <d v="2017-06-08T00:00:00"/>
    <s v="SOPS00000343"/>
    <s v="120010"/>
    <s v="Packing slip SOPS00000343"/>
    <s v="EUR"/>
    <n v="3082.5"/>
    <s v="SO0000282"/>
    <e v="#N/A"/>
    <x v="199"/>
  </r>
  <r>
    <d v="2017-06-08T00:00:00"/>
    <s v="SOPS00000344"/>
    <s v="120010"/>
    <s v="Packing slip SOPS00000344"/>
    <s v="EUR"/>
    <n v="25"/>
    <s v="SO0000258"/>
    <e v="#N/A"/>
    <x v="173"/>
  </r>
  <r>
    <d v="2017-06-08T00:00:00"/>
    <s v="SOPS00000345"/>
    <s v="120010"/>
    <s v="Packing slip SOPS00000345"/>
    <s v="EUR"/>
    <n v="168734.8"/>
    <s v="SO0000290"/>
    <e v="#N/A"/>
    <x v="204"/>
  </r>
  <r>
    <d v="2017-06-08T00:00:00"/>
    <s v="SOPS00000346"/>
    <s v="120010"/>
    <s v="Packing slip SOPS00000346"/>
    <s v="EUR"/>
    <n v="33135.479999999996"/>
    <s v="SO0000285"/>
    <e v="#N/A"/>
    <x v="205"/>
  </r>
  <r>
    <d v="2017-06-08T00:00:00"/>
    <s v="SOPS00000350"/>
    <s v="120010"/>
    <s v="Packing slip SOPS00000350"/>
    <s v="EUR"/>
    <n v="8301.15"/>
    <s v="SO0000320"/>
    <e v="#N/A"/>
    <x v="206"/>
  </r>
  <r>
    <d v="2017-06-12T00:00:00"/>
    <s v="SOPS00000352"/>
    <s v="120010"/>
    <s v="Packing slip SOPS00000352"/>
    <s v="EUR"/>
    <n v="60"/>
    <s v="SO0000322"/>
    <e v="#N/A"/>
    <x v="207"/>
  </r>
  <r>
    <d v="2017-06-14T00:00:00"/>
    <s v="111000277"/>
    <s v="120010"/>
    <s v="Sales Invoice 111000277"/>
    <s v="EUR"/>
    <n v="-3792"/>
    <e v="#N/A"/>
    <s v="SO0000280"/>
    <x v="202"/>
  </r>
  <r>
    <d v="2017-06-14T00:00:00"/>
    <s v="111000279"/>
    <s v="120010"/>
    <s v="Sales Invoice 111000279"/>
    <s v="EUR"/>
    <n v="-50"/>
    <e v="#N/A"/>
    <s v="SO0000279"/>
    <x v="208"/>
  </r>
  <r>
    <d v="2017-06-14T00:00:00"/>
    <s v="111000281"/>
    <s v="120010"/>
    <s v="Sales Invoice 111000281"/>
    <s v="EUR"/>
    <n v="-1738.24"/>
    <e v="#N/A"/>
    <s v="SO0000251"/>
    <x v="167"/>
  </r>
  <r>
    <d v="2017-06-14T00:00:00"/>
    <s v="111000282"/>
    <s v="120010"/>
    <s v="Sales Invoice 111000282"/>
    <s v="EUR"/>
    <n v="-5217"/>
    <e v="#N/A"/>
    <s v="SO0000275"/>
    <x v="194"/>
  </r>
  <r>
    <d v="2017-06-14T00:00:00"/>
    <s v="111000282"/>
    <s v="120010"/>
    <s v="Sales Invoice 111000282"/>
    <s v="EUR"/>
    <n v="-1125"/>
    <e v="#N/A"/>
    <s v="SO0000275"/>
    <x v="194"/>
  </r>
  <r>
    <d v="2017-06-14T00:00:00"/>
    <s v="2222000014"/>
    <s v="120010"/>
    <s v="Sales Credit Note 2222000014"/>
    <s v="EUR"/>
    <n v="37.5"/>
    <e v="#N/A"/>
    <s v="SO0000321"/>
    <x v="209"/>
  </r>
  <r>
    <d v="2017-06-14T00:00:00"/>
    <s v="SOPS00000356"/>
    <s v="120010"/>
    <s v="Packing slip SOPS00000356"/>
    <s v="EUR"/>
    <n v="50"/>
    <s v="SO0000279"/>
    <e v="#N/A"/>
    <x v="208"/>
  </r>
  <r>
    <d v="2017-06-14T00:00:00"/>
    <s v="SOPS00000357"/>
    <s v="120010"/>
    <s v="Packing slip SOPS00000357"/>
    <s v="EUR"/>
    <n v="-37.5"/>
    <s v="SO0000321"/>
    <e v="#N/A"/>
    <x v="209"/>
  </r>
  <r>
    <d v="2017-06-14T00:00:00"/>
    <s v="SOPS00000358"/>
    <s v="120010"/>
    <s v="Packing slip SOPS00000358"/>
    <s v="EUR"/>
    <n v="1125"/>
    <s v="SO0000283"/>
    <e v="#N/A"/>
    <x v="210"/>
  </r>
  <r>
    <d v="2017-06-14T00:00:00"/>
    <s v="SOPS00000358"/>
    <s v="120010"/>
    <s v="Packing slip SOPS00000358"/>
    <s v="EUR"/>
    <n v="10173.15"/>
    <s v="SO0000283"/>
    <e v="#N/A"/>
    <x v="210"/>
  </r>
  <r>
    <d v="2017-06-14T00:00:00"/>
    <s v="SOPS00000359"/>
    <s v="120010"/>
    <s v="Packing slip SOPS00000359"/>
    <s v="EUR"/>
    <n v="-479.15"/>
    <s v="SO0000283"/>
    <s v="SO0000283"/>
    <x v="210"/>
  </r>
  <r>
    <d v="2017-06-14T00:00:00"/>
    <s v="SOPS00000361"/>
    <s v="120010"/>
    <s v="Packing slip SOPS00000361"/>
    <s v="EUR"/>
    <n v="4797"/>
    <s v="SO0000263"/>
    <e v="#N/A"/>
    <x v="211"/>
  </r>
  <r>
    <d v="2017-06-14T00:00:00"/>
    <s v="SOPS00000362"/>
    <s v="120010"/>
    <s v="Packing slip SOPS00000362"/>
    <s v="EUR"/>
    <n v="-369"/>
    <s v="SO0000263"/>
    <s v="SO0000263"/>
    <x v="211"/>
  </r>
  <r>
    <d v="2017-06-14T00:00:00"/>
    <s v="SOPS00000363"/>
    <s v="120010"/>
    <s v="Packing slip SOPS00000363"/>
    <s v="EUR"/>
    <n v="2550"/>
    <s v="SO0000223"/>
    <e v="#N/A"/>
    <x v="212"/>
  </r>
  <r>
    <d v="2017-06-14T00:00:00"/>
    <s v="SOPS00000363"/>
    <s v="120010"/>
    <s v="Packing slip SOPS00000363"/>
    <s v="EUR"/>
    <n v="4310.3500000000004"/>
    <s v="SO0000223"/>
    <e v="#N/A"/>
    <x v="212"/>
  </r>
  <r>
    <d v="2017-06-15T00:00:00"/>
    <s v="111000285"/>
    <s v="120010"/>
    <s v="Sales Invoice 111000285"/>
    <s v="EUR"/>
    <n v="-1890"/>
    <e v="#N/A"/>
    <s v="SO0000271"/>
    <x v="213"/>
  </r>
  <r>
    <d v="2017-06-15T00:00:00"/>
    <s v="111000285"/>
    <s v="120010"/>
    <s v="Sales Invoice 111000285"/>
    <s v="EUR"/>
    <n v="-246"/>
    <e v="#N/A"/>
    <s v="SO0000271"/>
    <x v="213"/>
  </r>
  <r>
    <d v="2017-06-15T00:00:00"/>
    <s v="111000286"/>
    <s v="120010"/>
    <s v="Sales Invoice 111000286"/>
    <s v="EUR"/>
    <n v="-2359.04"/>
    <e v="#N/A"/>
    <s v="SO0000308"/>
    <x v="191"/>
  </r>
  <r>
    <d v="2017-06-15T00:00:00"/>
    <s v="111000287"/>
    <s v="120010"/>
    <s v="Sales Invoice 111000287"/>
    <s v="EUR"/>
    <n v="-4310.3500000000004"/>
    <e v="#N/A"/>
    <s v="SO0000223"/>
    <x v="212"/>
  </r>
  <r>
    <d v="2017-06-15T00:00:00"/>
    <s v="111000287"/>
    <s v="120010"/>
    <s v="Sales Invoice 111000287"/>
    <s v="EUR"/>
    <n v="-2550"/>
    <e v="#N/A"/>
    <s v="SO0000223"/>
    <x v="212"/>
  </r>
  <r>
    <d v="2017-06-15T00:00:00"/>
    <s v="111000288"/>
    <s v="120010"/>
    <s v="Sales Invoice 111000288"/>
    <s v="EUR"/>
    <n v="-4428"/>
    <e v="#N/A"/>
    <s v="SO0000263"/>
    <x v="211"/>
  </r>
  <r>
    <d v="2017-06-15T00:00:00"/>
    <s v="111000290"/>
    <s v="120010"/>
    <s v="Sales Invoice 111000290"/>
    <s v="EUR"/>
    <n v="-60"/>
    <e v="#N/A"/>
    <s v="SO0000322"/>
    <x v="207"/>
  </r>
  <r>
    <d v="2017-06-15T00:00:00"/>
    <s v="111000291"/>
    <s v="120010"/>
    <s v="Sales Invoice 111000291"/>
    <s v="EUR"/>
    <n v="-9694"/>
    <e v="#N/A"/>
    <s v="SO0000283"/>
    <x v="210"/>
  </r>
  <r>
    <d v="2017-06-15T00:00:00"/>
    <s v="111000291"/>
    <s v="120010"/>
    <s v="Sales Invoice 111000291"/>
    <s v="EUR"/>
    <n v="-1125"/>
    <e v="#N/A"/>
    <s v="SO0000283"/>
    <x v="210"/>
  </r>
  <r>
    <d v="2017-06-15T00:00:00"/>
    <s v="SOPS00000368"/>
    <s v="120010"/>
    <s v="Packing slip SOPS00000368"/>
    <s v="EUR"/>
    <n v="246"/>
    <s v="SO0000271"/>
    <e v="#N/A"/>
    <x v="213"/>
  </r>
  <r>
    <d v="2017-06-15T00:00:00"/>
    <s v="SOPS00000368"/>
    <s v="120010"/>
    <s v="Packing slip SOPS00000368"/>
    <s v="EUR"/>
    <n v="1890"/>
    <s v="SO0000271"/>
    <e v="#N/A"/>
    <x v="213"/>
  </r>
  <r>
    <d v="2017-06-15T00:00:00"/>
    <s v="SOPS00000369"/>
    <s v="120010"/>
    <s v="Packing slip SOPS00000369"/>
    <s v="EUR"/>
    <n v="120"/>
    <s v="SO0000347"/>
    <e v="#N/A"/>
    <x v="214"/>
  </r>
  <r>
    <d v="2017-06-15T00:00:00"/>
    <s v="SOPS00000369"/>
    <s v="120010"/>
    <s v="Packing slip SOPS00000369"/>
    <s v="EUR"/>
    <n v="827.78"/>
    <s v="SO0000347"/>
    <e v="#N/A"/>
    <x v="214"/>
  </r>
  <r>
    <d v="2017-06-16T00:00:00"/>
    <s v="111000295"/>
    <s v="120010"/>
    <s v="Sales Invoice 111000295"/>
    <s v="EUR"/>
    <n v="-8301.15"/>
    <e v="#N/A"/>
    <s v="SO0000320"/>
    <x v="206"/>
  </r>
  <r>
    <d v="2017-06-16T00:00:00"/>
    <s v="111000298"/>
    <s v="120010"/>
    <s v="Sales Invoice 111000298"/>
    <s v="EUR"/>
    <n v="-1881"/>
    <e v="#N/A"/>
    <s v="SO0000333"/>
    <x v="215"/>
  </r>
  <r>
    <d v="2017-06-16T00:00:00"/>
    <s v="111000299"/>
    <s v="120010"/>
    <s v="Sales Invoice 111000299"/>
    <s v="EUR"/>
    <n v="-25375"/>
    <e v="#N/A"/>
    <s v="SO0000151"/>
    <x v="203"/>
  </r>
  <r>
    <d v="2017-06-16T00:00:00"/>
    <s v="111000299"/>
    <s v="120010"/>
    <s v="Sales Invoice 111000299"/>
    <s v="EUR"/>
    <n v="-1475"/>
    <e v="#N/A"/>
    <s v="SO0000151"/>
    <x v="203"/>
  </r>
  <r>
    <d v="2017-06-16T00:00:00"/>
    <s v="111000300"/>
    <s v="120010"/>
    <s v="Sales Invoice 111000300"/>
    <s v="EUR"/>
    <n v="-2134"/>
    <e v="#N/A"/>
    <s v="SO0000230"/>
    <x v="151"/>
  </r>
  <r>
    <d v="2017-06-16T00:00:00"/>
    <s v="111000301"/>
    <s v="120010"/>
    <s v="Sales Invoice 111000301"/>
    <s v="EUR"/>
    <n v="-155704.88"/>
    <e v="#N/A"/>
    <s v="SO0000290"/>
    <x v="204"/>
  </r>
  <r>
    <d v="2017-06-16T00:00:00"/>
    <s v="111000302"/>
    <s v="120010"/>
    <s v="Sales Invoice 111000302"/>
    <s v="EUR"/>
    <n v="-1125"/>
    <e v="#N/A"/>
    <s v="SO0000211"/>
    <x v="216"/>
  </r>
  <r>
    <d v="2017-06-16T00:00:00"/>
    <s v="111000303"/>
    <s v="120010"/>
    <s v="Sales Invoice 111000303"/>
    <s v="EUR"/>
    <n v="-22933.129999999997"/>
    <e v="#N/A"/>
    <s v="SO0000211"/>
    <x v="216"/>
  </r>
  <r>
    <d v="2017-06-16T00:00:00"/>
    <s v="SOPS00000371"/>
    <s v="120010"/>
    <s v="Packing slip SOPS00000371"/>
    <s v="EUR"/>
    <n v="-2164.5"/>
    <s v="SO0000290"/>
    <s v="SO0000290"/>
    <x v="204"/>
  </r>
  <r>
    <d v="2017-06-16T00:00:00"/>
    <s v="SOPS00000372"/>
    <s v="120010"/>
    <s v="Packing slip SOPS00000372"/>
    <s v="EUR"/>
    <n v="-10865.42"/>
    <s v="SO0000290"/>
    <s v="SO0000290"/>
    <x v="204"/>
  </r>
  <r>
    <d v="2017-06-16T00:00:00"/>
    <s v="SOPS00000373"/>
    <s v="120010"/>
    <s v="Packing slip SOPS00000373"/>
    <s v="EUR"/>
    <n v="-2383.5"/>
    <s v="SO0000151"/>
    <s v="SO0000151"/>
    <x v="203"/>
  </r>
  <r>
    <d v="2017-06-16T00:00:00"/>
    <s v="SOPS00000374"/>
    <s v="120010"/>
    <s v="Packing slip SOPS00000374"/>
    <s v="EUR"/>
    <n v="-885.5"/>
    <s v="SO0000151"/>
    <s v="SO0000151"/>
    <x v="203"/>
  </r>
  <r>
    <d v="2017-06-16T00:00:00"/>
    <s v="SOPS00000376"/>
    <s v="120010"/>
    <s v="Packing slip SOPS00000376"/>
    <s v="EUR"/>
    <n v="1125"/>
    <s v="SO0000211"/>
    <e v="#N/A"/>
    <x v="216"/>
  </r>
  <r>
    <d v="2017-06-16T00:00:00"/>
    <s v="SOPS00000376"/>
    <s v="120010"/>
    <s v="Packing slip SOPS00000376"/>
    <s v="EUR"/>
    <n v="23363.439999999999"/>
    <s v="SO0000211"/>
    <e v="#N/A"/>
    <x v="216"/>
  </r>
  <r>
    <d v="2017-06-16T00:00:00"/>
    <s v="SOPS00000377"/>
    <s v="120010"/>
    <s v="Packing slip SOPS00000377"/>
    <s v="EUR"/>
    <n v="-987.18999999999994"/>
    <s v="SO0000211"/>
    <s v="SO0000211"/>
    <x v="216"/>
  </r>
  <r>
    <d v="2017-06-16T00:00:00"/>
    <s v="SOPS00000378"/>
    <s v="120010"/>
    <s v="Packing slip SOPS00000378"/>
    <s v="EUR"/>
    <n v="556.88"/>
    <s v="SO0000211"/>
    <e v="#N/A"/>
    <x v="216"/>
  </r>
  <r>
    <d v="2017-06-16T00:00:00"/>
    <s v="SOPS00000379"/>
    <s v="120010"/>
    <s v="Packing slip SOPS00000379"/>
    <s v="EUR"/>
    <n v="1881"/>
    <s v="SO0000333"/>
    <e v="#N/A"/>
    <x v="215"/>
  </r>
  <r>
    <d v="2017-06-20T00:00:00"/>
    <s v="111000304"/>
    <s v="120010"/>
    <s v="Sales Invoice 111000304"/>
    <s v="EUR"/>
    <n v="-11348.880000000001"/>
    <e v="#N/A"/>
    <s v="SO0000317"/>
    <x v="217"/>
  </r>
  <r>
    <d v="2017-06-20T00:00:00"/>
    <s v="111000306"/>
    <s v="120010"/>
    <s v="Sales Invoice 111000306"/>
    <s v="EUR"/>
    <n v="-900"/>
    <e v="#N/A"/>
    <s v="SO0000332"/>
    <x v="218"/>
  </r>
  <r>
    <d v="2017-06-20T00:00:00"/>
    <s v="111000307"/>
    <s v="120010"/>
    <s v="Sales Invoice 111000307"/>
    <s v="EUR"/>
    <n v="-827.78"/>
    <e v="#N/A"/>
    <s v="SO0000347"/>
    <x v="214"/>
  </r>
  <r>
    <d v="2017-06-20T00:00:00"/>
    <s v="111000307"/>
    <s v="120010"/>
    <s v="Sales Invoice 111000307"/>
    <s v="EUR"/>
    <n v="-120"/>
    <e v="#N/A"/>
    <s v="SO0000347"/>
    <x v="214"/>
  </r>
  <r>
    <d v="2017-06-20T00:00:00"/>
    <s v="SOPS00000383"/>
    <s v="120010"/>
    <s v="Packing slip SOPS00000383"/>
    <s v="EUR"/>
    <n v="2580.1999999999998"/>
    <s v="SO0000353"/>
    <e v="#N/A"/>
    <x v="219"/>
  </r>
  <r>
    <d v="2017-06-20T00:00:00"/>
    <s v="SOPS00000384"/>
    <s v="120010"/>
    <s v="Packing slip SOPS00000384"/>
    <s v="EUR"/>
    <n v="2934.25"/>
    <s v="SO0000354"/>
    <e v="#N/A"/>
    <x v="220"/>
  </r>
  <r>
    <d v="2017-06-20T00:00:00"/>
    <s v="SOPS00000385"/>
    <s v="120010"/>
    <s v="Packing slip SOPS00000385"/>
    <s v="EUR"/>
    <n v="11348.880000000001"/>
    <s v="SO0000317"/>
    <e v="#N/A"/>
    <x v="217"/>
  </r>
  <r>
    <d v="2017-06-20T00:00:00"/>
    <s v="SOPS00000386"/>
    <s v="120010"/>
    <s v="Packing slip SOPS00000386"/>
    <s v="EUR"/>
    <n v="900"/>
    <s v="SO0000332"/>
    <e v="#N/A"/>
    <x v="218"/>
  </r>
  <r>
    <d v="2017-06-20T00:00:00"/>
    <s v="SOPS00000387"/>
    <s v="120010"/>
    <s v="Packing slip SOPS00000387"/>
    <s v="EUR"/>
    <n v="275.03000000000003"/>
    <s v="SO0000310"/>
    <e v="#N/A"/>
    <x v="192"/>
  </r>
  <r>
    <d v="2017-06-21T00:00:00"/>
    <s v="111000310"/>
    <s v="120010"/>
    <s v="Sales Invoice 111000310"/>
    <s v="EUR"/>
    <n v="-277.88"/>
    <e v="#N/A"/>
    <s v="SO0000310"/>
    <x v="192"/>
  </r>
  <r>
    <d v="2017-06-21T00:00:00"/>
    <s v="SOPS00000390"/>
    <s v="120010"/>
    <s v="Packing slip SOPS00000390"/>
    <s v="EUR"/>
    <n v="3734.5"/>
    <s v="SO0000357"/>
    <e v="#N/A"/>
    <x v="221"/>
  </r>
  <r>
    <d v="2017-06-23T00:00:00"/>
    <s v="SOPS00000391"/>
    <s v="120010"/>
    <s v="Packing slip SOPS00000391"/>
    <s v="EUR"/>
    <n v="3175"/>
    <s v="SO0000302"/>
    <e v="#N/A"/>
    <x v="222"/>
  </r>
  <r>
    <d v="2017-06-23T00:00:00"/>
    <s v="SOPS00000391"/>
    <s v="120010"/>
    <s v="Packing slip SOPS00000391"/>
    <s v="EUR"/>
    <n v="13887.5"/>
    <s v="SO0000302"/>
    <e v="#N/A"/>
    <x v="222"/>
  </r>
  <r>
    <d v="2017-06-23T00:00:00"/>
    <s v="SOPS00000392"/>
    <s v="120010"/>
    <s v="Packing slip SOPS00000392"/>
    <s v="EUR"/>
    <n v="-562.38"/>
    <s v="SO0000302"/>
    <s v="SO0000302"/>
    <x v="222"/>
  </r>
  <r>
    <d v="2017-06-23T00:00:00"/>
    <s v="SOPS00000393"/>
    <s v="120010"/>
    <s v="Packing slip SOPS00000393"/>
    <s v="EUR"/>
    <n v="2897.5"/>
    <s v="SO0000294"/>
    <e v="#N/A"/>
    <x v="223"/>
  </r>
  <r>
    <d v="2017-06-23T00:00:00"/>
    <s v="SOPS00000393"/>
    <s v="120010"/>
    <s v="Packing slip SOPS00000393"/>
    <s v="EUR"/>
    <n v="11137.5"/>
    <s v="SO0000294"/>
    <e v="#N/A"/>
    <x v="223"/>
  </r>
  <r>
    <d v="2017-06-23T00:00:00"/>
    <s v="SOPS00000398"/>
    <s v="120010"/>
    <s v="Packing slip SOPS00000398"/>
    <s v="EUR"/>
    <n v="-1206.2"/>
    <s v="SO0000345"/>
    <s v="SO0000345"/>
    <x v="224"/>
  </r>
  <r>
    <d v="2017-06-23T00:00:00"/>
    <s v="SOPS00000400"/>
    <s v="120010"/>
    <s v="Packing slip SOPS00000400"/>
    <s v="EUR"/>
    <n v="-279"/>
    <s v="SO0000327"/>
    <s v="SO0000327"/>
    <x v="225"/>
  </r>
  <r>
    <d v="2017-06-23T00:00:00"/>
    <s v="SOPS00000402"/>
    <s v="120010"/>
    <s v="Packing slip SOPS00000402"/>
    <s v="EUR"/>
    <n v="-8811.18"/>
    <s v="SO0000285"/>
    <s v="SO0000285"/>
    <x v="205"/>
  </r>
  <r>
    <d v="2017-06-23T00:00:00"/>
    <s v="SOPS00000407"/>
    <s v="120010"/>
    <s v="Packing slip SOPS00000407"/>
    <s v="EUR"/>
    <n v="-290.45"/>
    <s v="SO0000293"/>
    <s v="SO0000293"/>
    <x v="226"/>
  </r>
  <r>
    <d v="2017-06-28T00:00:00"/>
    <s v="111000315"/>
    <s v="120010"/>
    <s v="Sales Invoice 111000315"/>
    <s v="EUR"/>
    <n v="-24324.3"/>
    <e v="#N/A"/>
    <s v="SO0000285"/>
    <x v="205"/>
  </r>
  <r>
    <d v="2017-06-28T00:00:00"/>
    <s v="111000316"/>
    <s v="120010"/>
    <s v="Sales Invoice 111000316"/>
    <s v="EUR"/>
    <n v="-2934.25"/>
    <e v="#N/A"/>
    <s v="SO0000354"/>
    <x v="220"/>
  </r>
  <r>
    <d v="2017-06-28T00:00:00"/>
    <s v="111000318"/>
    <s v="120010"/>
    <s v="Sales Invoice 111000318"/>
    <s v="EUR"/>
    <n v="-2580.1999999999998"/>
    <e v="#N/A"/>
    <s v="SO0000353"/>
    <x v="219"/>
  </r>
  <r>
    <d v="2017-06-28T00:00:00"/>
    <s v="111000319"/>
    <s v="120010"/>
    <s v="Sales Invoice 111000319"/>
    <s v="EUR"/>
    <n v="-13325.12"/>
    <e v="#N/A"/>
    <s v="SO0000302"/>
    <x v="222"/>
  </r>
  <r>
    <d v="2017-06-28T00:00:00"/>
    <s v="111000319"/>
    <s v="120010"/>
    <s v="Sales Invoice 111000319"/>
    <s v="EUR"/>
    <n v="-3175"/>
    <e v="#N/A"/>
    <s v="SO0000302"/>
    <x v="222"/>
  </r>
  <r>
    <d v="2017-06-28T00:00:00"/>
    <s v="111000320"/>
    <s v="120010"/>
    <s v="Sales Invoice 111000320"/>
    <s v="EUR"/>
    <n v="-11137.5"/>
    <e v="#N/A"/>
    <s v="SO0000294"/>
    <x v="223"/>
  </r>
  <r>
    <d v="2017-06-28T00:00:00"/>
    <s v="111000320"/>
    <s v="120010"/>
    <s v="Sales Invoice 111000320"/>
    <s v="EUR"/>
    <n v="-2897.5"/>
    <e v="#N/A"/>
    <s v="SO0000294"/>
    <x v="223"/>
  </r>
  <r>
    <d v="2017-06-28T00:00:00"/>
    <s v="SOPS00000412"/>
    <s v="120010"/>
    <s v="Packing slip SOPS00000412"/>
    <s v="EUR"/>
    <n v="-10471.5"/>
    <s v="SO0000334"/>
    <s v="SO0000334"/>
    <x v="227"/>
  </r>
  <r>
    <d v="2017-06-28T00:00:00"/>
    <s v="SOPS00000424"/>
    <s v="120010"/>
    <s v="Packing slip SOPS00000424"/>
    <s v="EUR"/>
    <n v="-358.9"/>
    <s v="SO0000287"/>
    <s v="SO0000287"/>
    <x v="228"/>
  </r>
  <r>
    <d v="2017-06-28T00:00:00"/>
    <s v="SOPS00000425"/>
    <s v="120010"/>
    <s v="Packing slip SOPS00000425"/>
    <s v="EUR"/>
    <n v="-4458.5"/>
    <s v="SO0000287"/>
    <s v="SO0000287"/>
    <x v="228"/>
  </r>
  <r>
    <d v="2017-06-28T00:00:00"/>
    <s v="SOPS00000427"/>
    <s v="120010"/>
    <s v="Packing slip SOPS00000427"/>
    <s v="EUR"/>
    <n v="-767.75"/>
    <s v="SO0000295"/>
    <s v="SO0000295"/>
    <x v="229"/>
  </r>
  <r>
    <d v="2017-06-28T00:00:00"/>
    <s v="SOPS00000432"/>
    <s v="120010"/>
    <s v="Packing slip SOPS00000432"/>
    <s v="EUR"/>
    <n v="-99.45"/>
    <s v="SO0000364"/>
    <s v="SO0000364"/>
    <x v="230"/>
  </r>
  <r>
    <d v="2017-06-29T00:00:00"/>
    <s v="111000323"/>
    <s v="120010"/>
    <s v="Sales Invoice 111000323"/>
    <s v="EUR"/>
    <n v="-3734.5"/>
    <e v="#N/A"/>
    <s v="SO0000357"/>
    <x v="221"/>
  </r>
  <r>
    <d v="2017-06-29T00:00:00"/>
    <s v="111000325"/>
    <s v="120010"/>
    <s v="Sales Invoice 111000325"/>
    <s v="EUR"/>
    <n v="-26190"/>
    <e v="#N/A"/>
    <s v="SO0000388"/>
    <x v="231"/>
  </r>
  <r>
    <d v="2017-06-29T00:00:00"/>
    <s v="2222000015"/>
    <s v="120010"/>
    <s v="Sales Credit Note 2222000015"/>
    <s v="EUR"/>
    <n v="3734.5"/>
    <e v="#N/A"/>
    <s v="SO0000384"/>
    <x v="232"/>
  </r>
  <r>
    <d v="2017-06-29T00:00:00"/>
    <s v="2222000016"/>
    <s v="120010"/>
    <s v="Sales Credit Note 2222000016"/>
    <s v="EUR"/>
    <n v="26190.45"/>
    <e v="#N/A"/>
    <s v="SO0000387"/>
    <x v="233"/>
  </r>
  <r>
    <d v="2017-06-29T00:00:00"/>
    <s v="2222000017"/>
    <s v="120010"/>
    <s v="Sales Credit Note 2222000017"/>
    <s v="EUR"/>
    <n v="26190"/>
    <e v="#N/A"/>
    <s v="SO0000389"/>
    <x v="234"/>
  </r>
  <r>
    <d v="2017-06-29T00:00:00"/>
    <s v="SOPS00000433"/>
    <s v="120010"/>
    <s v="Packing slip SOPS00000433"/>
    <s v="EUR"/>
    <n v="-3734.5"/>
    <s v="SO0000384"/>
    <e v="#N/A"/>
    <x v="232"/>
  </r>
  <r>
    <d v="2017-06-29T00:00:00"/>
    <s v="SOPS00000435"/>
    <s v="120010"/>
    <s v="Packing slip SOPS00000435"/>
    <s v="EUR"/>
    <n v="-4458.5"/>
    <s v="SO0000287"/>
    <s v="SO0000287"/>
    <x v="228"/>
  </r>
  <r>
    <d v="2017-06-29T00:00:00"/>
    <s v="SOPS00000436"/>
    <s v="120010"/>
    <s v="Packing slip SOPS00000436"/>
    <s v="EUR"/>
    <n v="-26190.45"/>
    <s v="SO0000387"/>
    <e v="#N/A"/>
    <x v="233"/>
  </r>
  <r>
    <d v="2017-06-29T00:00:00"/>
    <s v="SOPS00000438"/>
    <s v="120010"/>
    <s v="Packing slip SOPS00000438"/>
    <s v="EUR"/>
    <n v="26190"/>
    <s v="SO0000388"/>
    <e v="#N/A"/>
    <x v="231"/>
  </r>
  <r>
    <d v="2017-06-29T00:00:00"/>
    <s v="SOPS00000439"/>
    <s v="120010"/>
    <s v="Packing slip SOPS00000439"/>
    <s v="EUR"/>
    <n v="-26190"/>
    <s v="SO0000389"/>
    <e v="#N/A"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238" firstHeaderRow="1" firstDataRow="1" firstDataCol="1"/>
  <pivotFields count="9">
    <pivotField numFmtId="14" showAll="0"/>
    <pivotField showAll="0"/>
    <pivotField showAll="0"/>
    <pivotField showAll="0"/>
    <pivotField showAll="0"/>
    <pivotField dataField="1" numFmtId="164" showAll="0"/>
    <pivotField showAll="0"/>
    <pivotField showAll="0"/>
    <pivotField axis="axisRow" showAll="0">
      <items count="236">
        <item x="1"/>
        <item x="2"/>
        <item x="0"/>
        <item x="3"/>
        <item x="5"/>
        <item x="4"/>
        <item x="6"/>
        <item x="9"/>
        <item x="8"/>
        <item x="7"/>
        <item x="16"/>
        <item x="11"/>
        <item x="10"/>
        <item x="12"/>
        <item x="13"/>
        <item x="14"/>
        <item x="15"/>
        <item x="56"/>
        <item x="30"/>
        <item x="17"/>
        <item x="18"/>
        <item x="19"/>
        <item x="23"/>
        <item x="24"/>
        <item x="21"/>
        <item x="20"/>
        <item x="22"/>
        <item x="25"/>
        <item x="27"/>
        <item x="26"/>
        <item x="28"/>
        <item x="29"/>
        <item x="31"/>
        <item x="57"/>
        <item x="32"/>
        <item x="91"/>
        <item x="33"/>
        <item x="43"/>
        <item x="34"/>
        <item x="35"/>
        <item x="36"/>
        <item x="37"/>
        <item x="39"/>
        <item x="40"/>
        <item x="38"/>
        <item x="41"/>
        <item x="42"/>
        <item x="45"/>
        <item x="44"/>
        <item x="46"/>
        <item x="47"/>
        <item x="53"/>
        <item x="48"/>
        <item x="49"/>
        <item x="50"/>
        <item x="51"/>
        <item x="52"/>
        <item x="54"/>
        <item x="55"/>
        <item x="62"/>
        <item x="58"/>
        <item x="59"/>
        <item x="60"/>
        <item x="61"/>
        <item x="63"/>
        <item x="64"/>
        <item x="66"/>
        <item x="65"/>
        <item x="67"/>
        <item x="72"/>
        <item x="69"/>
        <item x="68"/>
        <item x="70"/>
        <item x="94"/>
        <item x="154"/>
        <item x="79"/>
        <item x="78"/>
        <item x="77"/>
        <item x="71"/>
        <item x="73"/>
        <item x="75"/>
        <item x="74"/>
        <item x="87"/>
        <item x="76"/>
        <item x="80"/>
        <item x="81"/>
        <item x="82"/>
        <item x="101"/>
        <item x="84"/>
        <item x="83"/>
        <item x="85"/>
        <item x="86"/>
        <item x="119"/>
        <item x="102"/>
        <item x="88"/>
        <item x="89"/>
        <item x="98"/>
        <item x="93"/>
        <item x="90"/>
        <item x="92"/>
        <item x="126"/>
        <item x="112"/>
        <item x="95"/>
        <item x="203"/>
        <item x="108"/>
        <item x="96"/>
        <item x="97"/>
        <item x="99"/>
        <item x="100"/>
        <item x="169"/>
        <item x="104"/>
        <item x="103"/>
        <item x="134"/>
        <item x="150"/>
        <item x="107"/>
        <item x="115"/>
        <item x="120"/>
        <item x="111"/>
        <item x="105"/>
        <item x="106"/>
        <item x="110"/>
        <item x="130"/>
        <item x="109"/>
        <item x="131"/>
        <item x="132"/>
        <item x="200"/>
        <item x="113"/>
        <item x="116"/>
        <item x="114"/>
        <item x="125"/>
        <item x="117"/>
        <item x="118"/>
        <item x="133"/>
        <item x="141"/>
        <item x="157"/>
        <item x="122"/>
        <item x="121"/>
        <item x="129"/>
        <item x="123"/>
        <item x="124"/>
        <item x="142"/>
        <item x="127"/>
        <item x="128"/>
        <item x="143"/>
        <item x="144"/>
        <item x="148"/>
        <item x="162"/>
        <item x="216"/>
        <item x="140"/>
        <item x="139"/>
        <item x="145"/>
        <item x="178"/>
        <item x="146"/>
        <item x="137"/>
        <item x="180"/>
        <item x="172"/>
        <item x="212"/>
        <item x="135"/>
        <item x="147"/>
        <item x="163"/>
        <item x="138"/>
        <item x="136"/>
        <item x="151"/>
        <item x="158"/>
        <item x="149"/>
        <item x="152"/>
        <item x="155"/>
        <item x="153"/>
        <item x="160"/>
        <item x="156"/>
        <item x="159"/>
        <item x="184"/>
        <item x="161"/>
        <item x="168"/>
        <item x="164"/>
        <item x="165"/>
        <item x="171"/>
        <item x="167"/>
        <item x="170"/>
        <item x="166"/>
        <item x="174"/>
        <item x="173"/>
        <item x="177"/>
        <item x="189"/>
        <item x="175"/>
        <item x="190"/>
        <item x="211"/>
        <item x="182"/>
        <item x="179"/>
        <item x="181"/>
        <item x="213"/>
        <item x="176"/>
        <item x="198"/>
        <item x="194"/>
        <item x="183"/>
        <item x="185"/>
        <item x="208"/>
        <item x="202"/>
        <item x="197"/>
        <item x="199"/>
        <item x="210"/>
        <item x="186"/>
        <item x="205"/>
        <item x="188"/>
        <item x="228"/>
        <item x="187"/>
        <item x="204"/>
        <item x="226"/>
        <item x="223"/>
        <item x="229"/>
        <item x="222"/>
        <item x="201"/>
        <item x="191"/>
        <item x="192"/>
        <item x="193"/>
        <item x="195"/>
        <item x="196"/>
        <item x="217"/>
        <item x="206"/>
        <item x="209"/>
        <item x="207"/>
        <item x="225"/>
        <item x="218"/>
        <item x="215"/>
        <item x="227"/>
        <item x="224"/>
        <item x="214"/>
        <item x="219"/>
        <item x="220"/>
        <item x="221"/>
        <item x="230"/>
        <item x="232"/>
        <item x="233"/>
        <item x="231"/>
        <item x="234"/>
        <item t="default"/>
      </items>
    </pivotField>
  </pivotFields>
  <rowFields count="1">
    <field x="8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Items count="1">
    <i/>
  </colItems>
  <dataFields count="1">
    <dataField name="Sum of Amount currency" fld="5" baseField="0" baseItem="0" numFmtId="164"/>
  </dataFields>
  <formats count="15">
    <format dxfId="14">
      <pivotArea outline="0" collapsedLevelsAreSubtotals="1" fieldPosition="0"/>
    </format>
    <format dxfId="13">
      <pivotArea collapsedLevelsAreSubtotals="1" fieldPosition="0">
        <references count="1">
          <reference field="8" count="1">
            <x v="204"/>
          </reference>
        </references>
      </pivotArea>
    </format>
    <format dxfId="12">
      <pivotArea dataOnly="0" labelOnly="1" fieldPosition="0">
        <references count="1">
          <reference field="8" count="1">
            <x v="204"/>
          </reference>
        </references>
      </pivotArea>
    </format>
    <format dxfId="11">
      <pivotArea collapsedLevelsAreSubtotals="1" fieldPosition="0">
        <references count="1">
          <reference field="8" count="1">
            <x v="207"/>
          </reference>
        </references>
      </pivotArea>
    </format>
    <format dxfId="10">
      <pivotArea dataOnly="0" labelOnly="1" fieldPosition="0">
        <references count="1">
          <reference field="8" count="1">
            <x v="207"/>
          </reference>
        </references>
      </pivotArea>
    </format>
    <format dxfId="9">
      <pivotArea collapsedLevelsAreSubtotals="1" fieldPosition="0">
        <references count="1">
          <reference field="8" count="1">
            <x v="209"/>
          </reference>
        </references>
      </pivotArea>
    </format>
    <format dxfId="8">
      <pivotArea dataOnly="0" labelOnly="1" fieldPosition="0">
        <references count="1">
          <reference field="8" count="1">
            <x v="209"/>
          </reference>
        </references>
      </pivotArea>
    </format>
    <format dxfId="7">
      <pivotArea collapsedLevelsAreSubtotals="1" fieldPosition="0">
        <references count="1">
          <reference field="8" count="1">
            <x v="221"/>
          </reference>
        </references>
      </pivotArea>
    </format>
    <format dxfId="6">
      <pivotArea dataOnly="0" labelOnly="1" fieldPosition="0">
        <references count="1">
          <reference field="8" count="1">
            <x v="221"/>
          </reference>
        </references>
      </pivotArea>
    </format>
    <format dxfId="5">
      <pivotArea collapsedLevelsAreSubtotals="1" fieldPosition="0">
        <references count="1">
          <reference field="8" count="1">
            <x v="224"/>
          </reference>
        </references>
      </pivotArea>
    </format>
    <format dxfId="4">
      <pivotArea dataOnly="0" labelOnly="1" fieldPosition="0">
        <references count="1">
          <reference field="8" count="1">
            <x v="224"/>
          </reference>
        </references>
      </pivotArea>
    </format>
    <format dxfId="3">
      <pivotArea collapsedLevelsAreSubtotals="1" fieldPosition="0">
        <references count="1">
          <reference field="8" count="1">
            <x v="225"/>
          </reference>
        </references>
      </pivotArea>
    </format>
    <format dxfId="2">
      <pivotArea dataOnly="0" labelOnly="1" fieldPosition="0">
        <references count="1">
          <reference field="8" count="1">
            <x v="225"/>
          </reference>
        </references>
      </pivotArea>
    </format>
    <format dxfId="1">
      <pivotArea collapsedLevelsAreSubtotals="1" fieldPosition="0">
        <references count="1">
          <reference field="8" count="1">
            <x v="230"/>
          </reference>
        </references>
      </pivotArea>
    </format>
    <format dxfId="0">
      <pivotArea dataOnly="0" labelOnly="1" fieldPosition="0">
        <references count="1">
          <reference field="8" count="1">
            <x v="2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4" name="AtlasReport_4_Table_1" displayName="AtlasReport_4_Table_1" ref="A2:M88" totalsRowCount="1">
  <autoFilter ref="A2:M87"/>
  <tableColumns count="13">
    <tableColumn id="1" name="PO number" totalsRowLabel="Total" dataDxfId="215" totalsRowDxfId="214"/>
    <tableColumn id="2" name="Vendor account" dataDxfId="213" totalsRowDxfId="212">
      <calculatedColumnFormula>_xll.AtlasFormulas.AtlasFunctions.AtlasTable("PROD",DataAreaId,"T.PurchTable","%OrderAccount","","","","","","","PurchId",$A3)</calculatedColumnFormula>
    </tableColumn>
    <tableColumn id="3" name="Vendor name" dataDxfId="211" totalsRowDxfId="210">
      <calculatedColumnFormula>_xll.AtlasFormulas.AtlasFunctions.AtlasTable("PROD",DataAreaId,"T.VendTable","%Name","","","","","","","AccountNum",$B3)</calculatedColumnFormula>
    </tableColumn>
    <tableColumn id="4" name="Lot ID" dataDxfId="209" totalsRowDxfId="208"/>
    <tableColumn id="5" name="Item number" totalsRowLabel="Total" dataDxfId="207" totalsRowDxfId="206"/>
    <tableColumn id="6" name="Item name" dataDxfId="205" totalsRowDxfId="204"/>
    <tableColumn id="7" name="Order date" dataDxfId="203" totalsRowDxfId="202">
      <calculatedColumnFormula>_xll.AtlasFormulas.AtlasFunctions.AtlasTable("PROD",DataAreaId,"T.PurchLine","%DeliveryDate","","","","","","","ItemId|InventTransId",$E3,$D3)</calculatedColumnFormula>
    </tableColumn>
    <tableColumn id="8" name="Quantity" totalsRowFunction="sum" dataDxfId="201" totalsRowDxfId="200"/>
    <tableColumn id="9" name="Unit price" dataDxfId="199" totalsRowDxfId="198">
      <calculatedColumnFormula>_xll.AtlasFormulas.AtlasFunctions.AtlasBalance("PROD",DataAreaId,"T.PurchLine","Sum|PurchPrice|0","","","","","","","ItemId|InventTransId",$E3,$D3)</calculatedColumnFormula>
    </tableColumn>
    <tableColumn id="10" name="Currency" dataDxfId="197" totalsRowDxfId="196">
      <calculatedColumnFormula>_xll.AtlasFormulas.AtlasFunctions.AtlasTable("PROD",DataAreaId,"T.PurchLine","%CurrencyCode","","","","","","","ItemId|InventTransId",$E3,$D3)</calculatedColumnFormula>
    </tableColumn>
    <tableColumn id="11" name="Net amount currency" dataDxfId="195" totalsRowDxfId="194">
      <calculatedColumnFormula>_xll.AtlasFormulas.AtlasFunctions.AtlasBalance("PROD",DataAreaId,"T.PurchLine","Sum|LineAmount|0","","","","","","","ItemId|InventTransId",$E3,$D3)</calculatedColumnFormula>
    </tableColumn>
    <tableColumn id="12" name="Financial date" dataDxfId="193" totalsRowDxfId="192"/>
    <tableColumn id="13" name="Physical date" dataDxfId="191" totalsRowDxfId="1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6" name="AtlasReport_10_Table_1" displayName="AtlasReport_10_Table_1" ref="A2:J961" totalsRowCount="1">
  <autoFilter ref="A2:J960">
    <filterColumn colId="8">
      <filters>
        <filter val="0"/>
        <filter val="1000"/>
        <filter val="-1000"/>
        <filter val="100288.5"/>
        <filter val="10143.75"/>
        <filter val="-10234.14"/>
        <filter val="1030"/>
        <filter val="-1030"/>
        <filter val="1033.25"/>
        <filter val="-1033.25"/>
        <filter val="-1033.5"/>
        <filter val="10366"/>
        <filter val="1040.52"/>
        <filter val="10400"/>
        <filter val="-10400"/>
        <filter val="-10471.5"/>
        <filter val="1057.88"/>
        <filter val="-1057.88"/>
        <filter val="-1065.52"/>
        <filter val="1067"/>
        <filter val="-1067"/>
        <filter val="108.75"/>
        <filter val="-108.75"/>
        <filter val="-10819"/>
        <filter val="-10865.42"/>
        <filter val="1091.25"/>
        <filter val="-1091.25"/>
        <filter val="11080.13"/>
        <filter val="-11080.13"/>
        <filter val="1118"/>
        <filter val="-1118"/>
        <filter val="1125"/>
        <filter val="-1125"/>
        <filter val="11298.15"/>
        <filter val="-113.44"/>
        <filter val="11348.88"/>
        <filter val="-11348.88"/>
        <filter val="1135.2"/>
        <filter val="-1135.2"/>
        <filter val="1137.92"/>
        <filter val="-1137.92"/>
        <filter val="115"/>
        <filter val="-115"/>
        <filter val="11595"/>
        <filter val="-11595"/>
        <filter val="-1181.25"/>
        <filter val="-119.44"/>
        <filter val="-1206.2"/>
        <filter val="1212.5"/>
        <filter val="-1212.5"/>
        <filter val="125"/>
        <filter val="-125"/>
        <filter val="125.3"/>
        <filter val="-125.3"/>
        <filter val="1269"/>
        <filter val="-1269"/>
        <filter val="12804"/>
        <filter val="12825"/>
        <filter val="-12825"/>
        <filter val="-1287.1"/>
        <filter val="1287.8"/>
        <filter val="-1287.8"/>
        <filter val="129.81"/>
        <filter val="-129.81"/>
        <filter val="1290.1"/>
        <filter val="-1290.1"/>
        <filter val="1309.5"/>
        <filter val="-1309.5"/>
        <filter val="1312.5"/>
        <filter val="-1312.5"/>
        <filter val="1333.75"/>
        <filter val="-1333.75"/>
        <filter val="13345.9"/>
        <filter val="137.3"/>
        <filter val="-137.3"/>
        <filter val="14035"/>
        <filter val="-14035"/>
        <filter val="1425"/>
        <filter val="-1425"/>
        <filter val="143.08"/>
        <filter val="1438.13"/>
        <filter val="-1438.13"/>
        <filter val="1450"/>
        <filter val="-1450"/>
        <filter val="1452.5"/>
        <filter val="-1452.5"/>
        <filter val="14625"/>
        <filter val="-14625"/>
        <filter val="-14672"/>
        <filter val="147.93"/>
        <filter val="-147.93"/>
        <filter val="1503.5"/>
        <filter val="15067.56"/>
        <filter val="-15067.56"/>
        <filter val="15132.38"/>
        <filter val="-15132.38"/>
        <filter val="15194.25"/>
        <filter val="-1521"/>
        <filter val="15288"/>
        <filter val="-1540.5"/>
        <filter val="1550"/>
        <filter val="-155704.88"/>
        <filter val="1575"/>
        <filter val="-1575"/>
        <filter val="1584"/>
        <filter val="-1584"/>
        <filter val="1600.5"/>
        <filter val="1605.75"/>
        <filter val="1625"/>
        <filter val="-1625"/>
        <filter val="163.8"/>
        <filter val="-163.8"/>
        <filter val="1632"/>
        <filter val="-1632"/>
        <filter val="1636.47"/>
        <filter val="-1636.47"/>
        <filter val="1643.9"/>
        <filter val="-1643.9"/>
        <filter val="165"/>
        <filter val="-165"/>
        <filter val="1650"/>
        <filter val="-1650"/>
        <filter val="-16500.12"/>
        <filter val="1655.55"/>
        <filter val="-1655.55"/>
        <filter val="16583.4"/>
        <filter val="1661.13"/>
        <filter val="-1661.13"/>
        <filter val="168734.8"/>
        <filter val="1702"/>
        <filter val="17062.5"/>
        <filter val="17313.75"/>
        <filter val="-17313.75"/>
        <filter val="1738.24"/>
        <filter val="-1738.24"/>
        <filter val="1755"/>
        <filter val="-1755"/>
        <filter val="1762.88"/>
        <filter val="-1762.88"/>
        <filter val="-1765.95"/>
        <filter val="1774.5"/>
        <filter val="-1774.5"/>
        <filter val="-17773.75"/>
        <filter val="1793.75"/>
        <filter val="18.61"/>
        <filter val="-18.61"/>
        <filter val="180"/>
        <filter val="1828.45"/>
        <filter val="-184.14"/>
        <filter val="18522"/>
        <filter val="-18522"/>
        <filter val="1881"/>
        <filter val="-1881"/>
        <filter val="189"/>
        <filter val="-189"/>
        <filter val="19.25"/>
        <filter val="192.78"/>
        <filter val="-192.78"/>
        <filter val="1969.1"/>
        <filter val="19795"/>
        <filter val="2.85"/>
        <filter val="-2021.25"/>
        <filter val="204.21"/>
        <filter val="-2045.95"/>
        <filter val="-2052"/>
        <filter val="206.85"/>
        <filter val="-206.85"/>
        <filter val="2079.08"/>
        <filter val="-2079.08"/>
        <filter val="2099.03"/>
        <filter val="-2099.03"/>
        <filter val="21010.01"/>
        <filter val="-21010.01"/>
        <filter val="2115.75"/>
        <filter val="-2115.75"/>
        <filter val="-212.51"/>
        <filter val="-213.08"/>
        <filter val="2134"/>
        <filter val="-2134"/>
        <filter val="2136"/>
        <filter val="-2136"/>
        <filter val="-2164.5"/>
        <filter val="217.5"/>
        <filter val="2174.5"/>
        <filter val="-2174.5"/>
        <filter val="2200"/>
        <filter val="2218.88"/>
        <filter val="-2218.88"/>
        <filter val="22533.25"/>
        <filter val="227"/>
        <filter val="-22933.13"/>
        <filter val="-2302.83"/>
        <filter val="23142.38"/>
        <filter val="-23142.38"/>
        <filter val="2359.04"/>
        <filter val="-2359.04"/>
        <filter val="-2383.5"/>
        <filter val="-2388.75"/>
        <filter val="2393.75"/>
        <filter val="-2393.75"/>
        <filter val="-24324.3"/>
        <filter val="24410.85"/>
        <filter val="-24410.85"/>
        <filter val="24488.44"/>
        <filter val="2458.56"/>
        <filter val="-2458.56"/>
        <filter val="2466"/>
        <filter val="2475"/>
        <filter val="-2475"/>
        <filter val="25"/>
        <filter val="-250.8"/>
        <filter val="2520"/>
        <filter val="-2520"/>
        <filter val="2522"/>
        <filter val="-2522"/>
        <filter val="2565.75"/>
        <filter val="-2565.75"/>
        <filter val="2574"/>
        <filter val="258.38"/>
        <filter val="-258.38"/>
        <filter val="2580.2"/>
        <filter val="-2580.2"/>
        <filter val="2583.75"/>
        <filter val="-2583.75"/>
        <filter val="2590.5"/>
        <filter val="-2590.5"/>
        <filter val="260.13"/>
        <filter val="-260.13"/>
        <filter val="26190"/>
        <filter val="-26190"/>
        <filter val="26190.45"/>
        <filter val="-26190.45"/>
        <filter val="2641.98"/>
        <filter val="-2641.98"/>
        <filter val="2643.75"/>
        <filter val="-2643.75"/>
        <filter val="2646"/>
        <filter val="-2646"/>
        <filter val="266.75"/>
        <filter val="-266.75"/>
        <filter val="-26850"/>
        <filter val="-2739.96"/>
        <filter val="275.03"/>
        <filter val="2754.8"/>
        <filter val="-2754.8"/>
        <filter val="-277.88"/>
        <filter val="27703.2"/>
        <filter val="-27703.2"/>
        <filter val="2789"/>
        <filter val="-2789"/>
        <filter val="-279"/>
        <filter val="281.3"/>
        <filter val="283.32"/>
        <filter val="-283.32"/>
        <filter val="283.5"/>
        <filter val="-283.5"/>
        <filter val="2866.5"/>
        <filter val="28754.5"/>
        <filter val="-28754.5"/>
        <filter val="2885.11"/>
        <filter val="-290.45"/>
        <filter val="2934.25"/>
        <filter val="-2934.25"/>
        <filter val="2979"/>
        <filter val="-2979"/>
        <filter val="30"/>
        <filter val="-30"/>
        <filter val="30119"/>
        <filter val="-3027.78"/>
        <filter val="3082.5"/>
        <filter val="-3082.5"/>
        <filter val="30939.91"/>
        <filter val="-30939.91"/>
        <filter val="312.5"/>
        <filter val="-312.5"/>
        <filter val="3165.5"/>
        <filter val="-3165.5"/>
        <filter val="323.4"/>
        <filter val="-323.4"/>
        <filter val="329.55"/>
        <filter val="-329.55"/>
        <filter val="331.3"/>
        <filter val="33135.48"/>
        <filter val="3366"/>
        <filter val="-3366"/>
        <filter val="337.5"/>
        <filter val="-337.5"/>
        <filter val="-338.55"/>
        <filter val="3381.6"/>
        <filter val="-3381.6"/>
        <filter val="-33852.96"/>
        <filter val="34"/>
        <filter val="-34"/>
        <filter val="340"/>
        <filter val="-340"/>
        <filter val="3406.8"/>
        <filter val="-3406.8"/>
        <filter val="344.35"/>
        <filter val="350"/>
        <filter val="-3544.81"/>
        <filter val="358.31"/>
        <filter val="-358.31"/>
        <filter val="-358.9"/>
        <filter val="35955"/>
        <filter val="360"/>
        <filter val="-360"/>
        <filter val="-369"/>
        <filter val="37.5"/>
        <filter val="-37.5"/>
        <filter val="3734.5"/>
        <filter val="-3734.5"/>
        <filter val="375"/>
        <filter val="-375"/>
        <filter val="376.68"/>
        <filter val="-376.68"/>
        <filter val="3780"/>
        <filter val="-3780"/>
        <filter val="3786"/>
        <filter val="-3786"/>
        <filter val="3792"/>
        <filter val="-3792"/>
        <filter val="38.5"/>
        <filter val="-38.5"/>
        <filter val="3805"/>
        <filter val="-3805"/>
        <filter val="-385"/>
        <filter val="396"/>
        <filter val="-396"/>
        <filter val="3998"/>
        <filter val="-3998"/>
        <filter val="40"/>
        <filter val="4001.25"/>
        <filter val="-4001.25"/>
        <filter val="420"/>
        <filter val="4262.38"/>
        <filter val="429.23"/>
        <filter val="-429.23"/>
        <filter val="-4298.97"/>
        <filter val="435.75"/>
        <filter val="-435.75"/>
        <filter val="4353.04"/>
        <filter val="-4353.04"/>
        <filter val="44.64"/>
        <filter val="-44.64"/>
        <filter val="4410.79"/>
        <filter val="-4410.79"/>
        <filter val="-4428"/>
        <filter val="445"/>
        <filter val="-445"/>
        <filter val="4458.5"/>
        <filter val="-4458.5"/>
        <filter val="-4478.93"/>
        <filter val="45"/>
        <filter val="-45"/>
        <filter val="457.85"/>
        <filter val="-457.85"/>
        <filter val="459.38"/>
        <filter val="-459.38"/>
        <filter val="4620"/>
        <filter val="-46378.11"/>
        <filter val="4649.4"/>
        <filter val="-4649.4"/>
        <filter val="-479.15"/>
        <filter val="4797"/>
        <filter val="481.25"/>
        <filter val="-481.25"/>
        <filter val="4822.2"/>
        <filter val="-4822.2"/>
        <filter val="48995"/>
        <filter val="49"/>
        <filter val="-49"/>
        <filter val="49.95"/>
        <filter val="-49.95"/>
        <filter val="4916.25"/>
        <filter val="-4916.25"/>
        <filter val="-492.28"/>
        <filter val="49619.06"/>
        <filter val="-49619.06"/>
        <filter val="497.5"/>
        <filter val="5.43"/>
        <filter val="5.66"/>
        <filter val="50"/>
        <filter val="-50"/>
        <filter val="502.5"/>
        <filter val="-502.5"/>
        <filter val="509.78"/>
        <filter val="-509.78"/>
        <filter val="5115"/>
        <filter val="-5115"/>
        <filter val="516.75"/>
        <filter val="52675.2"/>
        <filter val="5297.8"/>
        <filter val="-54834.6"/>
        <filter val="556.88"/>
        <filter val="-558.16"/>
        <filter val="5592.38"/>
        <filter val="-5592.38"/>
        <filter val="-562.38"/>
        <filter val="-56306"/>
        <filter val="5699.7"/>
        <filter val="-5728.5"/>
        <filter val="576"/>
        <filter val="5772"/>
        <filter val="-5772"/>
        <filter val="-581.43"/>
        <filter val="-581.75"/>
        <filter val="5912.64"/>
        <filter val="594.75"/>
        <filter val="-594.75"/>
        <filter val="60"/>
        <filter val="-60"/>
        <filter val="603.5"/>
        <filter val="-603.5"/>
        <filter val="6097.5"/>
        <filter val="-6097.5"/>
        <filter val="6128.93"/>
        <filter val="615.5"/>
        <filter val="-615.5"/>
        <filter val="-616"/>
        <filter val="6239.88"/>
        <filter val="-6253.76"/>
        <filter val="6267.75"/>
        <filter val="-6342"/>
        <filter val="641.25"/>
        <filter val="-641.25"/>
        <filter val="6417.9"/>
        <filter val="-6417.9"/>
        <filter val="64813.86"/>
        <filter val="65"/>
        <filter val="6504.56"/>
        <filter val="659.7"/>
        <filter val="665"/>
        <filter val="-665"/>
        <filter val="6680.55"/>
        <filter val="6681.5"/>
        <filter val="-6681.5"/>
        <filter val="67.5"/>
        <filter val="-67.5"/>
        <filter val="6741.5"/>
        <filter val="-6741.5"/>
        <filter val="680"/>
        <filter val="-680"/>
        <filter val="6860.35"/>
        <filter val="-6860.35"/>
        <filter val="-6901.38"/>
        <filter val="70"/>
        <filter val="-70"/>
        <filter val="7014.82"/>
        <filter val="70456.3"/>
        <filter val="71.4"/>
        <filter val="-71.4"/>
        <filter val="7199.97"/>
        <filter val="-7199.97"/>
        <filter val="-7239.3"/>
        <filter val="727.5"/>
        <filter val="-727.5"/>
        <filter val="7311"/>
        <filter val="732.88"/>
        <filter val="-732.88"/>
        <filter val="-7392.75"/>
        <filter val="75"/>
        <filter val="-75"/>
        <filter val="-767.75"/>
        <filter val="7802.5"/>
        <filter val="785.7"/>
        <filter val="7912.36"/>
        <filter val="-7912.36"/>
        <filter val="-8.25"/>
        <filter val="801.25"/>
        <filter val="-801.25"/>
        <filter val="827.78"/>
        <filter val="-827.78"/>
        <filter val="8301.15"/>
        <filter val="-8301.15"/>
        <filter val="833.63"/>
        <filter val="-833.63"/>
        <filter val="8364.38"/>
        <filter val="839.75"/>
        <filter val="-839.75"/>
        <filter val="848.25"/>
        <filter val="-848.25"/>
        <filter val="-8810.7"/>
        <filter val="-8811.18"/>
        <filter val="8818.95"/>
        <filter val="-885.5"/>
        <filter val="-896.8"/>
        <filter val="900"/>
        <filter val="-900"/>
        <filter val="903.9"/>
        <filter val="924"/>
        <filter val="-924"/>
        <filter val="9363"/>
        <filter val="-9363"/>
        <filter val="-94.25"/>
        <filter val="94.54"/>
        <filter val="-945"/>
        <filter val="-9465.75"/>
        <filter val="947.78"/>
        <filter val="-947.78"/>
        <filter val="952"/>
        <filter val="-952"/>
        <filter val="9629.75"/>
        <filter val="-9629.75"/>
        <filter val="-987.19"/>
        <filter val="99"/>
        <filter val="-99.45"/>
        <filter val="990"/>
        <filter val="-990"/>
        <filter val="9958.03"/>
      </filters>
    </filterColumn>
    <filterColumn colId="9">
      <filters>
        <filter val="#N/A"/>
      </filters>
    </filterColumn>
  </autoFilter>
  <tableColumns count="10">
    <tableColumn id="1" name="Date" totalsRowLabel="Total" dataDxfId="43" totalsRowDxfId="34"/>
    <tableColumn id="2" name="Voucher" dataDxfId="42" totalsRowDxfId="33"/>
    <tableColumn id="3" name="Ledger account" dataDxfId="41" totalsRowDxfId="32"/>
    <tableColumn id="4" name="Transaction text" dataDxfId="40" totalsRowDxfId="31"/>
    <tableColumn id="5" name="Currency" dataDxfId="39" totalsRowDxfId="30"/>
    <tableColumn id="6" name="Amount currency" totalsRowFunction="sum" dataDxfId="38" totalsRowDxfId="29" dataCellStyle="Comma"/>
    <tableColumn id="7" name="Amount" totalsRowFunction="sum" dataDxfId="37" totalsRowDxfId="28" dataCellStyle="Comma"/>
    <tableColumn id="8" name="Amount secondary currency" totalsRowFunction="sum" dataDxfId="36" totalsRowDxfId="27"/>
    <tableColumn id="9" name="Column1" dataDxfId="35" totalsRowDxfId="26"/>
    <tableColumn id="10" name="Column2" dataDxfId="24" totalsRowDxfId="25">
      <calculatedColumnFormula>VLOOKUP(AtlasReport_10_Table_1[[#This Row],[Voucher]],'Sales_Delived not invoiced'!D:F,3,0)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1:I692" totalsRowCount="1" headerRowDxfId="21" headerRowBorderDxfId="22" tableBorderDxfId="23">
  <autoFilter ref="A1:I691"/>
  <tableColumns count="9">
    <tableColumn id="1" name="Date" totalsRowLabel="Total"/>
    <tableColumn id="2" name="Voucher"/>
    <tableColumn id="3" name="Ledger account"/>
    <tableColumn id="4" name="Transaction text"/>
    <tableColumn id="5" name="Currency"/>
    <tableColumn id="6" name="Amount currency" totalsRowFunction="sum" totalsRowDxfId="15"/>
    <tableColumn id="7" name="Column1" dataDxfId="18">
      <calculatedColumnFormula>VLOOKUP(Table1[[#This Row],[Voucher]],'All trans'!J:N,5,0)</calculatedColumnFormula>
    </tableColumn>
    <tableColumn id="8" name="Column2" dataDxfId="17">
      <calculatedColumnFormula>VLOOKUP(Table1[[#This Row],[Voucher]],'All trans'!K:N,4,0)</calculatedColumnFormula>
    </tableColumn>
    <tableColumn id="9" name="Order Id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AtlasReport_1_Table_1" displayName="AtlasReport_1_Table_1" ref="A2:K4" totalsRowCount="1">
  <autoFilter ref="A2:K3"/>
  <tableColumns count="11">
    <tableColumn id="1" name="Prod number" totalsRowLabel="Total" dataDxfId="189" totalsRowDxfId="188"/>
    <tableColumn id="2" name="Vendor account" dataDxfId="187" totalsRowDxfId="186"/>
    <tableColumn id="3" name="Vendor name" dataDxfId="185" totalsRowDxfId="184"/>
    <tableColumn id="4" name="Item name" dataDxfId="183" totalsRowDxfId="182"/>
    <tableColumn id="5" name="Item number" totalsRowLabel="Total" dataDxfId="181" totalsRowDxfId="180"/>
    <tableColumn id="6" name="Physical date" dataDxfId="179" totalsRowDxfId="178"/>
    <tableColumn id="7" name="Receipt status" dataDxfId="177" totalsRowDxfId="176"/>
    <tableColumn id="8" name="Quantity" totalsRowFunction="sum" dataDxfId="175" totalsRowDxfId="174"/>
    <tableColumn id="9" name="Financial date" dataDxfId="173" totalsRowDxfId="172"/>
    <tableColumn id="10" name="Physical voucher" dataDxfId="171" totalsRowDxfId="170"/>
    <tableColumn id="11" name="210010 balance" dataDxfId="169" totalsRowDxfId="1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AtlasReport_5_Table_1" displayName="AtlasReport_5_Table_1" ref="A2:M76" totalsRowCount="1">
  <autoFilter ref="A2:M75"/>
  <tableColumns count="13">
    <tableColumn id="1" name="SO number" totalsRowLabel="Total" dataDxfId="167" totalsRowDxfId="166"/>
    <tableColumn id="2" name="Customer account" dataDxfId="165" totalsRowDxfId="164">
      <calculatedColumnFormula>_xll.AtlasFormulas.AtlasFunctions.AtlasTable("PROD",DataAreaId,"T.SalesTable","%CustAccount","","","","","","","SalesId",$A3)</calculatedColumnFormula>
    </tableColumn>
    <tableColumn id="3" name="Customer name" dataDxfId="163" totalsRowDxfId="162">
      <calculatedColumnFormula>_xll.AtlasFormulas.AtlasFunctions.AtlasTable("PROD",DataAreaId,"T.CustTable","%Name","","","","","","","AccountNum",$B3)</calculatedColumnFormula>
    </tableColumn>
    <tableColumn id="4" name="Item number" totalsRowLabel="Total" dataDxfId="161" totalsRowDxfId="160"/>
    <tableColumn id="5" name="Lot ID" dataDxfId="159" totalsRowDxfId="158"/>
    <tableColumn id="6" name="Item name" dataDxfId="157" totalsRowDxfId="156"/>
    <tableColumn id="7" name="Delivery date" dataDxfId="155" totalsRowDxfId="154">
      <calculatedColumnFormula>_xll.AtlasFormulas.AtlasFunctions.AtlasTable("PROD",DataAreaId,"T.SalesLine","%ShippingDateRequested","","","","","","","ItemId|InventTransId",$D3,$E3)</calculatedColumnFormula>
    </tableColumn>
    <tableColumn id="8" name="Quantity" totalsRowFunction="sum" dataDxfId="153" totalsRowDxfId="152"/>
    <tableColumn id="9" name="Unit price" dataDxfId="151" totalsRowDxfId="150">
      <calculatedColumnFormula>_xll.AtlasFormulas.AtlasFunctions.AtlasBalance("PROD",DataAreaId,"T.SalesLine","Sum|SalesPrice|0","","","","","","","ItemId|InventTransId",$D3,$E3)</calculatedColumnFormula>
    </tableColumn>
    <tableColumn id="10" name="Currency" dataDxfId="149" totalsRowDxfId="148">
      <calculatedColumnFormula>_xll.AtlasFormulas.AtlasFunctions.AtlasTable("PROD",DataAreaId,"T.SalesLine","%CurrencyCode","","","","","","","ItemId|InventTransId",$D3,$E3)</calculatedColumnFormula>
    </tableColumn>
    <tableColumn id="11" name="Net amount" dataDxfId="147" totalsRowDxfId="146">
      <calculatedColumnFormula>_xll.AtlasFormulas.AtlasFunctions.AtlasBalance("PROD",DataAreaId,"T.SalesLine","Sum|LineAmount|0","","","","","","","ItemId|InventTransId",$D3,$E3)</calculatedColumnFormula>
    </tableColumn>
    <tableColumn id="12" name="Financial date" dataDxfId="145" totalsRowDxfId="144"/>
    <tableColumn id="13" name="Physical date" dataDxfId="143" totalsRowDxfId="1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5" name="AtlasReport_2_Table_1" displayName="AtlasReport_2_Table_1" ref="A2:F43" totalsRowCount="1">
  <autoFilter ref="A2:F42">
    <filterColumn colId="0">
      <filters>
        <filter val="SO0000287"/>
      </filters>
    </filterColumn>
  </autoFilter>
  <tableColumns count="6">
    <tableColumn id="1" name="SO number" totalsRowLabel="Total" dataDxfId="141" totalsRowDxfId="140"/>
    <tableColumn id="2" name="Customer account" dataDxfId="139" totalsRowDxfId="138">
      <calculatedColumnFormula>_xll.AtlasFormulas.AtlasFunctions.AtlasTable("PROD",DataAreaId,"T.SalesTable","%CustAccount","","","","","","","SalesId",$A3)</calculatedColumnFormula>
    </tableColumn>
    <tableColumn id="3" name="Customer name" dataDxfId="137" totalsRowDxfId="136">
      <calculatedColumnFormula>_xll.AtlasFormulas.AtlasFunctions.AtlasTable("PROD",DataAreaId,"T.CustTable","%Name","","","","","","","AccountNum",$B3)</calculatedColumnFormula>
    </tableColumn>
    <tableColumn id="4" name="Physical voucher" dataDxfId="135" totalsRowDxfId="134"/>
    <tableColumn id="5" name="Quantity" totalsRowFunction="sum"/>
    <tableColumn id="6" name="120010 balance" totalsRowFunction="sum" dataDxfId="133" totalsRowDxfId="132" dataCellStyle="Comma">
      <calculatedColumnFormula>_xll.AtlasFormulas.AtlasFunctions.AtlasBalance("PROD",DataAreaId,"T.LedgerTrans","Sum|AmountMST|0","","","","","","","AccountNum|Voucher","120010",$D3)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0" name="AtlasReport_3_Table_1" displayName="AtlasReport_3_Table_1" ref="A2:G4" totalsRowCount="1">
  <autoFilter ref="A2:G3"/>
  <tableColumns count="7">
    <tableColumn id="1" name="Prod number" totalsRowLabel="Total" dataDxfId="131" totalsRowDxfId="130"/>
    <tableColumn id="2" name="Item number" totalsRowLabel="Total" dataDxfId="129" totalsRowDxfId="128"/>
    <tableColumn id="3" name="Item name" dataDxfId="127" totalsRowDxfId="126"/>
    <tableColumn id="4" name="Physical date" dataDxfId="125" totalsRowDxfId="124"/>
    <tableColumn id="5" name="Quantity" totalsRowFunction="sum" dataDxfId="123" totalsRowDxfId="122"/>
    <tableColumn id="6" name="Physical cost amount" totalsRowFunction="sum" dataDxfId="121" totalsRowDxfId="120"/>
    <tableColumn id="7" name="Financial date" dataDxfId="119" totalsRowDxfId="1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AtlasReport_6_Table_1" displayName="AtlasReport_6_Table_1" ref="A2:F4" totalsRowCount="1">
  <autoFilter ref="A2:F3"/>
  <tableColumns count="6">
    <tableColumn id="1" name="Prod number" totalsRowLabel="Total" dataDxfId="117" totalsRowDxfId="116"/>
    <tableColumn id="2" name="Item number" totalsRowLabel="Total" dataDxfId="115" totalsRowDxfId="114"/>
    <tableColumn id="3" name="Item name" dataDxfId="113" totalsRowDxfId="112"/>
    <tableColumn id="4" name="Physical date" dataDxfId="111" totalsRowDxfId="110"/>
    <tableColumn id="5" name="Quantity" totalsRowFunction="sum" dataDxfId="109" totalsRowDxfId="108"/>
    <tableColumn id="6" name="Physical cost amount" totalsRowFunction="sum" dataDxfId="107" totalsRowDxfId="1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AtlasReport_7_Table_1" displayName="AtlasReport_7_Table_1" ref="A2:G4" totalsRowCount="1">
  <autoFilter ref="A2:G3"/>
  <tableColumns count="7">
    <tableColumn id="1" name="Prod number" totalsRowLabel="Total" dataDxfId="105" totalsRowDxfId="104"/>
    <tableColumn id="2" name="Item number" totalsRowLabel="Total" dataDxfId="103" totalsRowDxfId="102"/>
    <tableColumn id="3" name="Item name" dataDxfId="101" totalsRowDxfId="100"/>
    <tableColumn id="4" name="Reference" dataDxfId="99" totalsRowDxfId="98"/>
    <tableColumn id="5" name="Quantity" totalsRowFunction="sum" dataDxfId="97" totalsRowDxfId="96"/>
    <tableColumn id="6" name="Financial date" dataDxfId="95" totalsRowDxfId="94"/>
    <tableColumn id="7" name="Physical date" dataDxfId="93" totalsRowDxfId="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AtlasReport_8_Table_1" displayName="AtlasReport_8_Table_1" ref="A2:M68" totalsRowCount="1">
  <autoFilter ref="A2:M67"/>
  <tableColumns count="13">
    <tableColumn id="1" name="SO number" totalsRowLabel="Total" dataDxfId="91" totalsRowDxfId="90"/>
    <tableColumn id="2" name="Customer account" dataDxfId="89" totalsRowDxfId="88">
      <calculatedColumnFormula>_xll.AtlasFormulas.AtlasFunctions.AtlasTable("PROD",DataAreaId,"T.SalesTable","%CustAccount","","","","","","","SalesId",$A3)</calculatedColumnFormula>
    </tableColumn>
    <tableColumn id="3" name="Customer name" dataDxfId="87" totalsRowDxfId="86">
      <calculatedColumnFormula>_xll.AtlasFormulas.AtlasFunctions.AtlasTable("PROD",DataAreaId,"T.CustTable","%Name","","","","","","","AccountNum",$B3)</calculatedColumnFormula>
    </tableColumn>
    <tableColumn id="4" name="Item number" totalsRowLabel="Total" dataDxfId="85" totalsRowDxfId="84"/>
    <tableColumn id="5" name="Item name" dataDxfId="83" totalsRowDxfId="82"/>
    <tableColumn id="6" name="Physical date" dataDxfId="81" totalsRowDxfId="80"/>
    <tableColumn id="7" name="Issue status" dataDxfId="79" totalsRowDxfId="78"/>
    <tableColumn id="8" name="Quantity" totalsRowFunction="sum" dataDxfId="77" totalsRowDxfId="76"/>
    <tableColumn id="9" name="Financial date" dataDxfId="75" totalsRowDxfId="74"/>
    <tableColumn id="10" name="Physical voucher" dataDxfId="73" totalsRowDxfId="72"/>
    <tableColumn id="11" name="120010 balance" dataDxfId="71" totalsRowDxfId="70">
      <calculatedColumnFormula>_xll.AtlasFormulas.AtlasFunctions.AtlasBalance("PROD",DataAreaId,"T.LedgerTrans","Sum|AmountMST|0","","","","","","","AccountNum|Voucher","120010",$J3)</calculatedColumnFormula>
    </tableColumn>
    <tableColumn id="12" name="Financial voucher"/>
    <tableColumn id="13" name="120010 fin vouch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7" name="AtlasReport_9_Table_1" displayName="AtlasReport_9_Table_1" ref="A2:N926" totalsRowCount="1">
  <autoFilter ref="A2:N925"/>
  <tableColumns count="14">
    <tableColumn id="1" name="SO number" totalsRowLabel="Total" dataDxfId="69" totalsRowDxfId="68"/>
    <tableColumn id="2" name="Customer account" dataDxfId="67" totalsRowDxfId="66">
      <calculatedColumnFormula>_xll.AtlasFormulas.AtlasFunctions.AtlasTable("PROD",DataAreaId,"T.SalesTable","%CustAccount","","","","","","","SalesId",$A3)</calculatedColumnFormula>
    </tableColumn>
    <tableColumn id="3" name="Customer name" dataDxfId="65" totalsRowDxfId="64">
      <calculatedColumnFormula>_xll.AtlasFormulas.AtlasFunctions.AtlasTable("PROD",DataAreaId,"T.CustTable","%Name","","","","","","","AccountNum",$B3)</calculatedColumnFormula>
    </tableColumn>
    <tableColumn id="4" name="Item number" totalsRowLabel="Total" dataDxfId="63" totalsRowDxfId="62"/>
    <tableColumn id="5" name="Item name" dataDxfId="61" totalsRowDxfId="60"/>
    <tableColumn id="6" name="Physical date" dataDxfId="59" totalsRowDxfId="58"/>
    <tableColumn id="7" name="Issue status" dataDxfId="57" totalsRowDxfId="56"/>
    <tableColumn id="8" name="Quantity" totalsRowFunction="sum" dataDxfId="55" totalsRowDxfId="54"/>
    <tableColumn id="9" name="Financial date" dataDxfId="53" totalsRowDxfId="52"/>
    <tableColumn id="10" name="Physical voucher" dataDxfId="51" totalsRowDxfId="50"/>
    <tableColumn id="11" name="Financial voucher" dataDxfId="49" totalsRowDxfId="48"/>
    <tableColumn id="12" name="120010 balance" dataDxfId="47" totalsRowDxfId="46">
      <calculatedColumnFormula>_xll.AtlasFormulas.AtlasFunctions.AtlasBalance("PROD",DataAreaId,"T.LedgerTrans","Sum|AmountMST|0","","","","","","","AccountNum|Voucher","120010",$J3)</calculatedColumnFormula>
    </tableColumn>
    <tableColumn id="13" name="120010 fin balance" dataDxfId="45" totalsRowDxfId="44">
      <calculatedColumnFormula>_xll.AtlasFormulas.AtlasFunctions.AtlasBalance("PROD",DataAreaId,"T.LedgerTrans","Sum|AmountMST|0","","","","","","","AccountNum|Voucher","120010",$K3)</calculatedColumnFormula>
    </tableColumn>
    <tableColumn id="14" name="SO number2" dataDxfId="20" totalsRow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32" sqref="H32"/>
    </sheetView>
  </sheetViews>
  <sheetFormatPr defaultColWidth="9.140625" defaultRowHeight="15" x14ac:dyDescent="0.25"/>
  <cols>
    <col min="1" max="1" width="11.5703125" bestFit="1" customWidth="1"/>
    <col min="2" max="2" width="14.5703125" customWidth="1"/>
    <col min="6" max="6" width="16.140625" bestFit="1" customWidth="1"/>
    <col min="7" max="7" width="11.140625" bestFit="1" customWidth="1"/>
    <col min="8" max="8" width="19.140625" bestFit="1" customWidth="1"/>
  </cols>
  <sheetData>
    <row r="1" spans="1:8" x14ac:dyDescent="0.25">
      <c r="A1" t="s">
        <v>0</v>
      </c>
      <c r="B1">
        <v>364</v>
      </c>
      <c r="G1" t="s">
        <v>1026</v>
      </c>
    </row>
    <row r="2" spans="1:8" x14ac:dyDescent="0.25">
      <c r="A2" t="s">
        <v>1</v>
      </c>
      <c r="B2" s="1">
        <v>42916</v>
      </c>
      <c r="D2" t="str">
        <f xml:space="preserve"> TEXT(DATE(2008,1,1),DateFormat) &amp; " .. "&amp;TEXT(DATE(YEAR(B2),MONTH(B2),DAY(B2)),DateFormat)</f>
        <v>01.01.2008 .. 06.30.2017</v>
      </c>
      <c r="G2" t="str">
        <f>TEXT(RptDate+1,DateFormat) &amp; " .. " &amp; TEXT(DATE(2099,12,31),DateFormat) &amp; ", """""</f>
        <v>07.01.2017 .. 12.31.2099, ""</v>
      </c>
    </row>
    <row r="4" spans="1:8" x14ac:dyDescent="0.25">
      <c r="G4" t="s">
        <v>35</v>
      </c>
      <c r="H4" t="s">
        <v>36</v>
      </c>
    </row>
    <row r="5" spans="1:8" x14ac:dyDescent="0.25">
      <c r="F5" t="s">
        <v>22</v>
      </c>
      <c r="G5">
        <v>16</v>
      </c>
      <c r="H5">
        <v>1</v>
      </c>
    </row>
    <row r="6" spans="1:8" x14ac:dyDescent="0.25">
      <c r="F6" t="s">
        <v>27</v>
      </c>
      <c r="G6">
        <v>36</v>
      </c>
      <c r="H6">
        <v>13</v>
      </c>
    </row>
    <row r="7" spans="1:8" x14ac:dyDescent="0.25">
      <c r="F7" t="s">
        <v>34</v>
      </c>
      <c r="G7">
        <v>0</v>
      </c>
      <c r="H7">
        <v>0</v>
      </c>
    </row>
    <row r="10" spans="1:8" x14ac:dyDescent="0.25">
      <c r="B10" t="s">
        <v>1023</v>
      </c>
    </row>
    <row r="11" spans="1:8" x14ac:dyDescent="0.25">
      <c r="B11" s="1">
        <v>42909</v>
      </c>
      <c r="C11" t="s">
        <v>1024</v>
      </c>
      <c r="D11" t="s">
        <v>1025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8"/>
  <sheetViews>
    <sheetView workbookViewId="0">
      <selection activeCell="N2" sqref="N2:N925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8.85546875" customWidth="1"/>
    <col min="12" max="12" width="16.7109375" customWidth="1"/>
    <col min="13" max="13" width="19.7109375" customWidth="1"/>
  </cols>
  <sheetData>
    <row r="1" spans="1:14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2389</v>
      </c>
      <c r="L2" s="2" t="s">
        <v>607</v>
      </c>
      <c r="M2" s="2" t="s">
        <v>2390</v>
      </c>
      <c r="N2" s="2" t="s">
        <v>2694</v>
      </c>
    </row>
    <row r="3" spans="1:14" x14ac:dyDescent="0.25">
      <c r="A3" s="4" t="s">
        <v>190</v>
      </c>
      <c r="B3" s="7" t="s">
        <v>2506</v>
      </c>
      <c r="C3" s="7" t="s">
        <v>2507</v>
      </c>
      <c r="D3" s="4" t="s">
        <v>191</v>
      </c>
      <c r="E3" s="4" t="s">
        <v>192</v>
      </c>
      <c r="F3" s="6">
        <v>42809</v>
      </c>
      <c r="G3" s="4" t="s">
        <v>48</v>
      </c>
      <c r="H3" s="9">
        <v>-100</v>
      </c>
      <c r="I3" s="6">
        <v>42809</v>
      </c>
      <c r="J3" s="4" t="s">
        <v>608</v>
      </c>
      <c r="K3" s="4" t="s">
        <v>965</v>
      </c>
      <c r="L3" s="7">
        <v>-125</v>
      </c>
      <c r="M3" s="7">
        <v>125</v>
      </c>
      <c r="N3" s="4" t="s">
        <v>190</v>
      </c>
    </row>
    <row r="4" spans="1:14" x14ac:dyDescent="0.25">
      <c r="A4" s="4" t="s">
        <v>190</v>
      </c>
      <c r="B4" s="7" t="s">
        <v>2506</v>
      </c>
      <c r="C4" s="7" t="s">
        <v>2507</v>
      </c>
      <c r="D4" s="4" t="s">
        <v>191</v>
      </c>
      <c r="E4" s="4" t="s">
        <v>192</v>
      </c>
      <c r="F4" s="6">
        <v>42809</v>
      </c>
      <c r="G4" s="4" t="s">
        <v>48</v>
      </c>
      <c r="H4" s="9">
        <v>-100</v>
      </c>
      <c r="I4" s="6">
        <v>42809</v>
      </c>
      <c r="J4" s="4" t="s">
        <v>610</v>
      </c>
      <c r="K4" s="4" t="s">
        <v>610</v>
      </c>
      <c r="L4" s="7">
        <v>0</v>
      </c>
      <c r="M4" s="7">
        <v>0</v>
      </c>
      <c r="N4" s="4" t="s">
        <v>190</v>
      </c>
    </row>
    <row r="5" spans="1:14" x14ac:dyDescent="0.25">
      <c r="A5" s="4" t="s">
        <v>190</v>
      </c>
      <c r="B5" s="7" t="s">
        <v>2506</v>
      </c>
      <c r="C5" s="7" t="s">
        <v>2507</v>
      </c>
      <c r="D5" s="4" t="s">
        <v>191</v>
      </c>
      <c r="E5" s="4" t="s">
        <v>192</v>
      </c>
      <c r="F5" s="6">
        <v>42809</v>
      </c>
      <c r="G5" s="4" t="s">
        <v>48</v>
      </c>
      <c r="H5" s="9">
        <v>-100</v>
      </c>
      <c r="I5" s="6">
        <v>42809</v>
      </c>
      <c r="J5" s="4" t="s">
        <v>611</v>
      </c>
      <c r="K5" s="4" t="s">
        <v>611</v>
      </c>
      <c r="L5" s="7">
        <v>0</v>
      </c>
      <c r="M5" s="7">
        <v>0</v>
      </c>
      <c r="N5" s="4" t="s">
        <v>190</v>
      </c>
    </row>
    <row r="6" spans="1:14" x14ac:dyDescent="0.25">
      <c r="A6" s="4" t="s">
        <v>308</v>
      </c>
      <c r="B6" s="7" t="s">
        <v>2542</v>
      </c>
      <c r="C6" s="7" t="s">
        <v>2543</v>
      </c>
      <c r="D6" s="4" t="s">
        <v>235</v>
      </c>
      <c r="E6" s="4" t="s">
        <v>237</v>
      </c>
      <c r="F6" s="6">
        <v>42894</v>
      </c>
      <c r="G6" s="4" t="s">
        <v>48</v>
      </c>
      <c r="H6" s="9">
        <v>-1</v>
      </c>
      <c r="I6" s="6">
        <v>42894</v>
      </c>
      <c r="J6" s="4" t="s">
        <v>609</v>
      </c>
      <c r="K6" s="4" t="s">
        <v>609</v>
      </c>
      <c r="L6" s="7">
        <v>0</v>
      </c>
      <c r="M6" s="7">
        <v>0</v>
      </c>
      <c r="N6" s="4" t="s">
        <v>308</v>
      </c>
    </row>
    <row r="7" spans="1:14" x14ac:dyDescent="0.25">
      <c r="A7" s="4" t="s">
        <v>307</v>
      </c>
      <c r="B7" s="7" t="s">
        <v>2542</v>
      </c>
      <c r="C7" s="7" t="s">
        <v>2543</v>
      </c>
      <c r="D7" s="4" t="s">
        <v>235</v>
      </c>
      <c r="E7" s="4" t="s">
        <v>237</v>
      </c>
      <c r="F7" s="6">
        <v>42894</v>
      </c>
      <c r="G7" s="4" t="s">
        <v>48</v>
      </c>
      <c r="H7" s="9">
        <v>-1</v>
      </c>
      <c r="I7" s="6">
        <v>42894</v>
      </c>
      <c r="J7" s="4" t="s">
        <v>612</v>
      </c>
      <c r="K7" s="4" t="s">
        <v>612</v>
      </c>
      <c r="L7" s="7">
        <v>0</v>
      </c>
      <c r="M7" s="7">
        <v>0</v>
      </c>
      <c r="N7" s="4" t="s">
        <v>307</v>
      </c>
    </row>
    <row r="8" spans="1:14" x14ac:dyDescent="0.25">
      <c r="A8" s="4" t="s">
        <v>274</v>
      </c>
      <c r="B8" s="7" t="s">
        <v>2534</v>
      </c>
      <c r="C8" s="7" t="s">
        <v>2535</v>
      </c>
      <c r="D8" s="4" t="s">
        <v>235</v>
      </c>
      <c r="E8" s="4" t="s">
        <v>237</v>
      </c>
      <c r="F8" s="6">
        <v>42759</v>
      </c>
      <c r="G8" s="4" t="s">
        <v>48</v>
      </c>
      <c r="H8" s="9">
        <v>-1</v>
      </c>
      <c r="I8" s="6">
        <v>42759</v>
      </c>
      <c r="J8" s="4" t="s">
        <v>619</v>
      </c>
      <c r="K8" s="4" t="s">
        <v>619</v>
      </c>
      <c r="L8" s="7">
        <v>0</v>
      </c>
      <c r="M8" s="7">
        <v>0</v>
      </c>
      <c r="N8" s="4" t="s">
        <v>274</v>
      </c>
    </row>
    <row r="9" spans="1:14" x14ac:dyDescent="0.25">
      <c r="A9" s="4" t="s">
        <v>283</v>
      </c>
      <c r="B9" s="7" t="s">
        <v>2536</v>
      </c>
      <c r="C9" s="7" t="s">
        <v>2537</v>
      </c>
      <c r="D9" s="4" t="s">
        <v>235</v>
      </c>
      <c r="E9" s="4" t="s">
        <v>237</v>
      </c>
      <c r="F9" s="6">
        <v>42831</v>
      </c>
      <c r="G9" s="4" t="s">
        <v>48</v>
      </c>
      <c r="H9" s="9">
        <v>-1649</v>
      </c>
      <c r="I9" s="6">
        <v>42831</v>
      </c>
      <c r="J9" s="4" t="s">
        <v>613</v>
      </c>
      <c r="K9" s="4" t="s">
        <v>613</v>
      </c>
      <c r="L9" s="7">
        <v>0</v>
      </c>
      <c r="M9" s="7">
        <v>0</v>
      </c>
      <c r="N9" s="4" t="s">
        <v>283</v>
      </c>
    </row>
    <row r="10" spans="1:14" x14ac:dyDescent="0.25">
      <c r="A10" s="4" t="s">
        <v>276</v>
      </c>
      <c r="B10" s="7" t="s">
        <v>2534</v>
      </c>
      <c r="C10" s="7" t="s">
        <v>2535</v>
      </c>
      <c r="D10" s="4" t="s">
        <v>235</v>
      </c>
      <c r="E10" s="4" t="s">
        <v>237</v>
      </c>
      <c r="F10" s="6">
        <v>42759</v>
      </c>
      <c r="G10" s="4" t="s">
        <v>48</v>
      </c>
      <c r="H10" s="9">
        <v>-1</v>
      </c>
      <c r="I10" s="6">
        <v>42759</v>
      </c>
      <c r="J10" s="4" t="s">
        <v>614</v>
      </c>
      <c r="K10" s="4" t="s">
        <v>614</v>
      </c>
      <c r="L10" s="7">
        <v>0</v>
      </c>
      <c r="M10" s="7">
        <v>0</v>
      </c>
      <c r="N10" s="4" t="s">
        <v>276</v>
      </c>
    </row>
    <row r="11" spans="1:14" x14ac:dyDescent="0.25">
      <c r="A11" s="4" t="s">
        <v>310</v>
      </c>
      <c r="B11" s="7" t="s">
        <v>2572</v>
      </c>
      <c r="C11" s="7" t="s">
        <v>2573</v>
      </c>
      <c r="D11" s="4" t="s">
        <v>65</v>
      </c>
      <c r="E11" s="4" t="s">
        <v>64</v>
      </c>
      <c r="F11" s="6">
        <v>42902</v>
      </c>
      <c r="G11" s="4" t="s">
        <v>48</v>
      </c>
      <c r="H11" s="9">
        <v>-145.5</v>
      </c>
      <c r="I11" s="6">
        <v>42902</v>
      </c>
      <c r="J11" s="4" t="s">
        <v>615</v>
      </c>
      <c r="K11" s="4" t="s">
        <v>615</v>
      </c>
      <c r="L11" s="7">
        <v>-2383.5</v>
      </c>
      <c r="M11" s="7">
        <v>-2383.5</v>
      </c>
      <c r="N11" s="4" t="s">
        <v>310</v>
      </c>
    </row>
    <row r="12" spans="1:14" x14ac:dyDescent="0.25">
      <c r="A12" s="4" t="s">
        <v>302</v>
      </c>
      <c r="B12" s="7" t="s">
        <v>2548</v>
      </c>
      <c r="C12" s="7" t="s">
        <v>2549</v>
      </c>
      <c r="D12" s="4" t="s">
        <v>65</v>
      </c>
      <c r="E12" s="4" t="s">
        <v>64</v>
      </c>
      <c r="F12" s="6">
        <v>42887</v>
      </c>
      <c r="G12" s="4" t="s">
        <v>48</v>
      </c>
      <c r="H12" s="9">
        <v>-388</v>
      </c>
      <c r="I12" s="6">
        <v>42887</v>
      </c>
      <c r="J12" s="4" t="s">
        <v>616</v>
      </c>
      <c r="K12" s="4" t="s">
        <v>616</v>
      </c>
      <c r="L12" s="7">
        <v>-10234.14</v>
      </c>
      <c r="M12" s="7">
        <v>-10234.14</v>
      </c>
      <c r="N12" s="4" t="s">
        <v>302</v>
      </c>
    </row>
    <row r="13" spans="1:14" x14ac:dyDescent="0.25">
      <c r="A13" s="4" t="s">
        <v>296</v>
      </c>
      <c r="B13" s="7" t="s">
        <v>2574</v>
      </c>
      <c r="C13" s="7" t="s">
        <v>2575</v>
      </c>
      <c r="D13" s="4" t="s">
        <v>65</v>
      </c>
      <c r="E13" s="4" t="s">
        <v>64</v>
      </c>
      <c r="F13" s="6">
        <v>42871</v>
      </c>
      <c r="G13" s="4" t="s">
        <v>48</v>
      </c>
      <c r="H13" s="9">
        <v>-135.80000000000001</v>
      </c>
      <c r="I13" s="6">
        <v>42871</v>
      </c>
      <c r="J13" s="4" t="s">
        <v>617</v>
      </c>
      <c r="K13" s="4" t="s">
        <v>617</v>
      </c>
      <c r="L13" s="7">
        <v>0</v>
      </c>
      <c r="M13" s="7">
        <v>0</v>
      </c>
      <c r="N13" s="4" t="s">
        <v>296</v>
      </c>
    </row>
    <row r="14" spans="1:14" x14ac:dyDescent="0.25">
      <c r="A14" s="4" t="s">
        <v>262</v>
      </c>
      <c r="B14" s="7" t="s">
        <v>2548</v>
      </c>
      <c r="C14" s="7" t="s">
        <v>2549</v>
      </c>
      <c r="D14" s="4" t="s">
        <v>332</v>
      </c>
      <c r="E14" s="4" t="s">
        <v>105</v>
      </c>
      <c r="F14" s="6">
        <v>42914</v>
      </c>
      <c r="G14" s="4" t="s">
        <v>48</v>
      </c>
      <c r="H14" s="9">
        <v>-390</v>
      </c>
      <c r="I14" s="6">
        <v>42914</v>
      </c>
      <c r="J14" s="4" t="s">
        <v>2357</v>
      </c>
      <c r="K14" s="4" t="s">
        <v>2357</v>
      </c>
      <c r="L14" s="7">
        <v>-10471.5</v>
      </c>
      <c r="M14" s="7">
        <v>-10471.5</v>
      </c>
      <c r="N14" s="4" t="s">
        <v>262</v>
      </c>
    </row>
    <row r="15" spans="1:14" x14ac:dyDescent="0.25">
      <c r="A15" s="4" t="s">
        <v>358</v>
      </c>
      <c r="B15" s="7" t="s">
        <v>2530</v>
      </c>
      <c r="C15" s="7" t="s">
        <v>2531</v>
      </c>
      <c r="D15" s="4" t="s">
        <v>65</v>
      </c>
      <c r="E15" s="4" t="s">
        <v>64</v>
      </c>
      <c r="F15" s="6">
        <v>42914</v>
      </c>
      <c r="G15" s="4" t="s">
        <v>48</v>
      </c>
      <c r="H15" s="9">
        <v>-48.5</v>
      </c>
      <c r="I15" s="6">
        <v>42914</v>
      </c>
      <c r="J15" s="4" t="s">
        <v>2370</v>
      </c>
      <c r="K15" s="4" t="s">
        <v>2370</v>
      </c>
      <c r="L15" s="7">
        <v>-358.9</v>
      </c>
      <c r="M15" s="7">
        <v>-358.9</v>
      </c>
      <c r="N15" s="4" t="s">
        <v>358</v>
      </c>
    </row>
    <row r="16" spans="1:14" x14ac:dyDescent="0.25">
      <c r="A16" s="4" t="s">
        <v>286</v>
      </c>
      <c r="B16" s="7" t="s">
        <v>2548</v>
      </c>
      <c r="C16" s="7" t="s">
        <v>2549</v>
      </c>
      <c r="D16" s="4" t="s">
        <v>98</v>
      </c>
      <c r="E16" s="4" t="s">
        <v>99</v>
      </c>
      <c r="F16" s="6">
        <v>42835</v>
      </c>
      <c r="G16" s="4" t="s">
        <v>48</v>
      </c>
      <c r="H16" s="9">
        <v>-242.5</v>
      </c>
      <c r="I16" s="6">
        <v>42835</v>
      </c>
      <c r="J16" s="4" t="s">
        <v>620</v>
      </c>
      <c r="K16" s="4" t="s">
        <v>620</v>
      </c>
      <c r="L16" s="7">
        <v>-7239.3</v>
      </c>
      <c r="M16" s="7">
        <v>-7239.3</v>
      </c>
      <c r="N16" s="4" t="s">
        <v>286</v>
      </c>
    </row>
    <row r="17" spans="1:14" x14ac:dyDescent="0.25">
      <c r="A17" s="4" t="s">
        <v>344</v>
      </c>
      <c r="B17" s="7" t="s">
        <v>2542</v>
      </c>
      <c r="C17" s="7" t="s">
        <v>2543</v>
      </c>
      <c r="D17" s="4" t="s">
        <v>98</v>
      </c>
      <c r="E17" s="4" t="s">
        <v>99</v>
      </c>
      <c r="F17" s="6">
        <v>42859</v>
      </c>
      <c r="G17" s="4" t="s">
        <v>48</v>
      </c>
      <c r="H17" s="9">
        <v>-242.5</v>
      </c>
      <c r="I17" s="6">
        <v>42859</v>
      </c>
      <c r="J17" s="4" t="s">
        <v>618</v>
      </c>
      <c r="K17" s="4" t="s">
        <v>618</v>
      </c>
      <c r="L17" s="7">
        <v>-1333.75</v>
      </c>
      <c r="M17" s="7">
        <v>-1333.75</v>
      </c>
      <c r="N17" s="4" t="s">
        <v>344</v>
      </c>
    </row>
    <row r="18" spans="1:14" x14ac:dyDescent="0.25">
      <c r="A18" s="4" t="s">
        <v>238</v>
      </c>
      <c r="B18" s="7" t="s">
        <v>2542</v>
      </c>
      <c r="C18" s="7" t="s">
        <v>2543</v>
      </c>
      <c r="D18" s="4" t="s">
        <v>98</v>
      </c>
      <c r="E18" s="4" t="s">
        <v>99</v>
      </c>
      <c r="F18" s="6">
        <v>42909</v>
      </c>
      <c r="G18" s="4" t="s">
        <v>48</v>
      </c>
      <c r="H18" s="9">
        <v>-102.25</v>
      </c>
      <c r="I18" s="6">
        <v>42909</v>
      </c>
      <c r="J18" s="4" t="s">
        <v>2322</v>
      </c>
      <c r="K18" s="4" t="s">
        <v>2322</v>
      </c>
      <c r="L18" s="7">
        <v>-562.38</v>
      </c>
      <c r="M18" s="7">
        <v>-562.38</v>
      </c>
      <c r="N18" s="4" t="s">
        <v>238</v>
      </c>
    </row>
    <row r="19" spans="1:14" x14ac:dyDescent="0.25">
      <c r="A19" s="4" t="s">
        <v>296</v>
      </c>
      <c r="B19" s="7" t="s">
        <v>2574</v>
      </c>
      <c r="C19" s="7" t="s">
        <v>2575</v>
      </c>
      <c r="D19" s="4" t="s">
        <v>100</v>
      </c>
      <c r="E19" s="4" t="s">
        <v>64</v>
      </c>
      <c r="F19" s="6">
        <v>42871</v>
      </c>
      <c r="G19" s="4" t="s">
        <v>48</v>
      </c>
      <c r="H19" s="9">
        <v>-210</v>
      </c>
      <c r="I19" s="6">
        <v>42871</v>
      </c>
      <c r="J19" s="4" t="s">
        <v>617</v>
      </c>
      <c r="K19" s="4" t="s">
        <v>617</v>
      </c>
      <c r="L19" s="7">
        <v>0</v>
      </c>
      <c r="M19" s="7">
        <v>0</v>
      </c>
      <c r="N19" s="4" t="s">
        <v>296</v>
      </c>
    </row>
    <row r="20" spans="1:14" x14ac:dyDescent="0.25">
      <c r="A20" s="4" t="s">
        <v>302</v>
      </c>
      <c r="B20" s="7" t="s">
        <v>2548</v>
      </c>
      <c r="C20" s="7" t="s">
        <v>2549</v>
      </c>
      <c r="D20" s="4" t="s">
        <v>100</v>
      </c>
      <c r="E20" s="4" t="s">
        <v>64</v>
      </c>
      <c r="F20" s="6">
        <v>42887</v>
      </c>
      <c r="G20" s="4" t="s">
        <v>48</v>
      </c>
      <c r="H20" s="9">
        <v>-375</v>
      </c>
      <c r="I20" s="6">
        <v>42887</v>
      </c>
      <c r="J20" s="4" t="s">
        <v>616</v>
      </c>
      <c r="K20" s="4" t="s">
        <v>616</v>
      </c>
      <c r="L20" s="7">
        <v>-10234.14</v>
      </c>
      <c r="M20" s="7">
        <v>-10234.14</v>
      </c>
      <c r="N20" s="4" t="s">
        <v>302</v>
      </c>
    </row>
    <row r="21" spans="1:14" x14ac:dyDescent="0.25">
      <c r="A21" s="4" t="s">
        <v>299</v>
      </c>
      <c r="B21" s="7" t="s">
        <v>2542</v>
      </c>
      <c r="C21" s="7" t="s">
        <v>2543</v>
      </c>
      <c r="D21" s="4" t="s">
        <v>100</v>
      </c>
      <c r="E21" s="4" t="s">
        <v>64</v>
      </c>
      <c r="F21" s="6">
        <v>42887</v>
      </c>
      <c r="G21" s="4" t="s">
        <v>48</v>
      </c>
      <c r="H21" s="9">
        <v>-270</v>
      </c>
      <c r="I21" s="6">
        <v>42887</v>
      </c>
      <c r="J21" s="4" t="s">
        <v>621</v>
      </c>
      <c r="K21" s="4" t="s">
        <v>621</v>
      </c>
      <c r="L21" s="7">
        <v>-2021.25</v>
      </c>
      <c r="M21" s="7">
        <v>-2021.25</v>
      </c>
      <c r="N21" s="4" t="s">
        <v>299</v>
      </c>
    </row>
    <row r="22" spans="1:14" x14ac:dyDescent="0.25">
      <c r="A22" s="4" t="s">
        <v>279</v>
      </c>
      <c r="B22" s="7" t="s">
        <v>2566</v>
      </c>
      <c r="C22" s="7" t="s">
        <v>2567</v>
      </c>
      <c r="D22" s="4" t="s">
        <v>100</v>
      </c>
      <c r="E22" s="4" t="s">
        <v>64</v>
      </c>
      <c r="F22" s="6">
        <v>42829</v>
      </c>
      <c r="G22" s="4" t="s">
        <v>48</v>
      </c>
      <c r="H22" s="9">
        <v>-375</v>
      </c>
      <c r="I22" s="6">
        <v>42829</v>
      </c>
      <c r="J22" s="4" t="s">
        <v>622</v>
      </c>
      <c r="K22" s="4" t="s">
        <v>622</v>
      </c>
      <c r="L22" s="7">
        <v>204.21</v>
      </c>
      <c r="M22" s="7">
        <v>204.21</v>
      </c>
      <c r="N22" s="4" t="s">
        <v>279</v>
      </c>
    </row>
    <row r="23" spans="1:14" x14ac:dyDescent="0.25">
      <c r="A23" s="4" t="s">
        <v>318</v>
      </c>
      <c r="B23" s="7" t="s">
        <v>2552</v>
      </c>
      <c r="C23" s="7" t="s">
        <v>2553</v>
      </c>
      <c r="D23" s="4" t="s">
        <v>66</v>
      </c>
      <c r="E23" s="4" t="s">
        <v>64</v>
      </c>
      <c r="F23" s="6">
        <v>42909</v>
      </c>
      <c r="G23" s="4" t="s">
        <v>48</v>
      </c>
      <c r="H23" s="9">
        <v>-163</v>
      </c>
      <c r="I23" s="6">
        <v>42909</v>
      </c>
      <c r="J23" s="4" t="s">
        <v>2330</v>
      </c>
      <c r="K23" s="4" t="s">
        <v>2330</v>
      </c>
      <c r="L23" s="7">
        <v>-1206.2</v>
      </c>
      <c r="M23" s="7">
        <v>-1206.2</v>
      </c>
      <c r="N23" s="4" t="s">
        <v>318</v>
      </c>
    </row>
    <row r="24" spans="1:14" x14ac:dyDescent="0.25">
      <c r="A24" s="4" t="s">
        <v>304</v>
      </c>
      <c r="B24" s="7" t="s">
        <v>2576</v>
      </c>
      <c r="C24" s="7" t="s">
        <v>2577</v>
      </c>
      <c r="D24" s="4" t="s">
        <v>66</v>
      </c>
      <c r="E24" s="4" t="s">
        <v>64</v>
      </c>
      <c r="F24" s="6">
        <v>42892</v>
      </c>
      <c r="G24" s="4" t="s">
        <v>48</v>
      </c>
      <c r="H24" s="9">
        <v>-1.25</v>
      </c>
      <c r="I24" s="6">
        <v>42892</v>
      </c>
      <c r="J24" s="4" t="s">
        <v>623</v>
      </c>
      <c r="K24" s="4" t="s">
        <v>623</v>
      </c>
      <c r="L24" s="7">
        <v>-8.25</v>
      </c>
      <c r="M24" s="7">
        <v>-8.25</v>
      </c>
      <c r="N24" s="4" t="s">
        <v>304</v>
      </c>
    </row>
    <row r="25" spans="1:14" x14ac:dyDescent="0.25">
      <c r="A25" s="4" t="s">
        <v>330</v>
      </c>
      <c r="B25" s="7" t="s">
        <v>2530</v>
      </c>
      <c r="C25" s="7" t="s">
        <v>2531</v>
      </c>
      <c r="D25" s="4" t="s">
        <v>66</v>
      </c>
      <c r="E25" s="4" t="s">
        <v>64</v>
      </c>
      <c r="F25" s="6">
        <v>42902</v>
      </c>
      <c r="G25" s="4" t="s">
        <v>48</v>
      </c>
      <c r="H25" s="9">
        <v>-292.5</v>
      </c>
      <c r="I25" s="6">
        <v>42902</v>
      </c>
      <c r="J25" s="4" t="s">
        <v>624</v>
      </c>
      <c r="K25" s="4" t="s">
        <v>624</v>
      </c>
      <c r="L25" s="7">
        <v>-2164.5</v>
      </c>
      <c r="M25" s="7">
        <v>-2164.5</v>
      </c>
      <c r="N25" s="4" t="s">
        <v>330</v>
      </c>
    </row>
    <row r="26" spans="1:14" x14ac:dyDescent="0.25">
      <c r="A26" s="4" t="s">
        <v>330</v>
      </c>
      <c r="B26" s="7" t="s">
        <v>2530</v>
      </c>
      <c r="C26" s="7" t="s">
        <v>2531</v>
      </c>
      <c r="D26" s="4" t="s">
        <v>66</v>
      </c>
      <c r="E26" s="4" t="s">
        <v>64</v>
      </c>
      <c r="F26" s="6">
        <v>42902</v>
      </c>
      <c r="G26" s="4" t="s">
        <v>48</v>
      </c>
      <c r="H26" s="9">
        <v>-1468.3</v>
      </c>
      <c r="I26" s="6">
        <v>42902</v>
      </c>
      <c r="J26" s="4" t="s">
        <v>625</v>
      </c>
      <c r="K26" s="4" t="s">
        <v>625</v>
      </c>
      <c r="L26" s="7">
        <v>-10865.42</v>
      </c>
      <c r="M26" s="7">
        <v>-10865.42</v>
      </c>
      <c r="N26" s="4" t="s">
        <v>330</v>
      </c>
    </row>
    <row r="27" spans="1:14" x14ac:dyDescent="0.25">
      <c r="A27" s="4" t="s">
        <v>358</v>
      </c>
      <c r="B27" s="7" t="s">
        <v>2530</v>
      </c>
      <c r="C27" s="7" t="s">
        <v>2531</v>
      </c>
      <c r="D27" s="4" t="s">
        <v>66</v>
      </c>
      <c r="E27" s="4" t="s">
        <v>64</v>
      </c>
      <c r="F27" s="6">
        <v>42914</v>
      </c>
      <c r="G27" s="4" t="s">
        <v>48</v>
      </c>
      <c r="H27" s="9">
        <v>-602.5</v>
      </c>
      <c r="I27" s="6">
        <v>42914</v>
      </c>
      <c r="J27" s="4" t="s">
        <v>2372</v>
      </c>
      <c r="K27" s="4" t="s">
        <v>2372</v>
      </c>
      <c r="L27" s="7">
        <v>-4458.5</v>
      </c>
      <c r="M27" s="7">
        <v>-4458.5</v>
      </c>
      <c r="N27" s="4" t="s">
        <v>358</v>
      </c>
    </row>
    <row r="28" spans="1:14" x14ac:dyDescent="0.25">
      <c r="A28" s="4" t="s">
        <v>358</v>
      </c>
      <c r="B28" s="7" t="s">
        <v>2530</v>
      </c>
      <c r="C28" s="7" t="s">
        <v>2531</v>
      </c>
      <c r="D28" s="4" t="s">
        <v>66</v>
      </c>
      <c r="E28" s="4" t="s">
        <v>64</v>
      </c>
      <c r="F28" s="6">
        <v>42915</v>
      </c>
      <c r="G28" s="4" t="s">
        <v>48</v>
      </c>
      <c r="H28" s="9">
        <v>-602.5</v>
      </c>
      <c r="I28" s="6">
        <v>42915</v>
      </c>
      <c r="J28" s="4" t="s">
        <v>2477</v>
      </c>
      <c r="K28" s="4" t="s">
        <v>2477</v>
      </c>
      <c r="L28" s="7">
        <v>-4458.5</v>
      </c>
      <c r="M28" s="7">
        <v>-4458.5</v>
      </c>
      <c r="N28" s="4" t="s">
        <v>358</v>
      </c>
    </row>
    <row r="29" spans="1:14" x14ac:dyDescent="0.25">
      <c r="A29" s="4" t="s">
        <v>313</v>
      </c>
      <c r="B29" s="7" t="s">
        <v>2566</v>
      </c>
      <c r="C29" s="7" t="s">
        <v>2567</v>
      </c>
      <c r="D29" s="4" t="s">
        <v>66</v>
      </c>
      <c r="E29" s="4" t="s">
        <v>64</v>
      </c>
      <c r="F29" s="6">
        <v>42902</v>
      </c>
      <c r="G29" s="4" t="s">
        <v>48</v>
      </c>
      <c r="H29" s="9">
        <v>-146.25</v>
      </c>
      <c r="I29" s="6">
        <v>42902</v>
      </c>
      <c r="J29" s="4" t="s">
        <v>626</v>
      </c>
      <c r="K29" s="4" t="s">
        <v>626</v>
      </c>
      <c r="L29" s="7">
        <v>-987.19</v>
      </c>
      <c r="M29" s="7">
        <v>-987.19</v>
      </c>
      <c r="N29" s="4" t="s">
        <v>313</v>
      </c>
    </row>
    <row r="30" spans="1:14" x14ac:dyDescent="0.25">
      <c r="A30" s="4" t="s">
        <v>291</v>
      </c>
      <c r="B30" s="7" t="s">
        <v>2512</v>
      </c>
      <c r="C30" s="7" t="s">
        <v>2513</v>
      </c>
      <c r="D30" s="4" t="s">
        <v>66</v>
      </c>
      <c r="E30" s="4" t="s">
        <v>64</v>
      </c>
      <c r="F30" s="6">
        <v>42874</v>
      </c>
      <c r="G30" s="4" t="s">
        <v>48</v>
      </c>
      <c r="H30" s="9">
        <v>-48.75</v>
      </c>
      <c r="I30" s="6">
        <v>42874</v>
      </c>
      <c r="J30" s="4" t="s">
        <v>627</v>
      </c>
      <c r="K30" s="4" t="s">
        <v>627</v>
      </c>
      <c r="L30" s="7">
        <v>-358.31</v>
      </c>
      <c r="M30" s="7">
        <v>-358.31</v>
      </c>
      <c r="N30" s="4" t="s">
        <v>291</v>
      </c>
    </row>
    <row r="31" spans="1:14" x14ac:dyDescent="0.25">
      <c r="A31" s="4" t="s">
        <v>291</v>
      </c>
      <c r="B31" s="7" t="s">
        <v>2512</v>
      </c>
      <c r="C31" s="7" t="s">
        <v>2513</v>
      </c>
      <c r="D31" s="4" t="s">
        <v>66</v>
      </c>
      <c r="E31" s="4" t="s">
        <v>64</v>
      </c>
      <c r="F31" s="6">
        <v>42874</v>
      </c>
      <c r="G31" s="4" t="s">
        <v>48</v>
      </c>
      <c r="H31" s="9">
        <v>-16.25</v>
      </c>
      <c r="I31" s="6">
        <v>42874</v>
      </c>
      <c r="J31" s="4" t="s">
        <v>628</v>
      </c>
      <c r="K31" s="4" t="s">
        <v>628</v>
      </c>
      <c r="L31" s="7">
        <v>-119.44</v>
      </c>
      <c r="M31" s="7">
        <v>-119.44</v>
      </c>
      <c r="N31" s="4" t="s">
        <v>291</v>
      </c>
    </row>
    <row r="32" spans="1:14" x14ac:dyDescent="0.25">
      <c r="A32" s="4" t="s">
        <v>296</v>
      </c>
      <c r="B32" s="7" t="s">
        <v>2574</v>
      </c>
      <c r="C32" s="7" t="s">
        <v>2575</v>
      </c>
      <c r="D32" s="4" t="s">
        <v>66</v>
      </c>
      <c r="E32" s="4" t="s">
        <v>64</v>
      </c>
      <c r="F32" s="6">
        <v>42871</v>
      </c>
      <c r="G32" s="4" t="s">
        <v>48</v>
      </c>
      <c r="H32" s="9">
        <v>-235.2</v>
      </c>
      <c r="I32" s="6">
        <v>42871</v>
      </c>
      <c r="J32" s="4" t="s">
        <v>629</v>
      </c>
      <c r="K32" s="4" t="s">
        <v>629</v>
      </c>
      <c r="L32" s="7">
        <v>0</v>
      </c>
      <c r="M32" s="7">
        <v>0</v>
      </c>
      <c r="N32" s="4" t="s">
        <v>296</v>
      </c>
    </row>
    <row r="33" spans="1:14" x14ac:dyDescent="0.25">
      <c r="A33" s="4" t="s">
        <v>296</v>
      </c>
      <c r="B33" s="7" t="s">
        <v>2574</v>
      </c>
      <c r="C33" s="7" t="s">
        <v>2575</v>
      </c>
      <c r="D33" s="4" t="s">
        <v>66</v>
      </c>
      <c r="E33" s="4" t="s">
        <v>64</v>
      </c>
      <c r="F33" s="6">
        <v>42871</v>
      </c>
      <c r="G33" s="4" t="s">
        <v>48</v>
      </c>
      <c r="H33" s="9">
        <v>-195</v>
      </c>
      <c r="I33" s="6">
        <v>42871</v>
      </c>
      <c r="J33" s="4" t="s">
        <v>617</v>
      </c>
      <c r="K33" s="4" t="s">
        <v>617</v>
      </c>
      <c r="L33" s="7">
        <v>0</v>
      </c>
      <c r="M33" s="7">
        <v>0</v>
      </c>
      <c r="N33" s="4" t="s">
        <v>296</v>
      </c>
    </row>
    <row r="34" spans="1:14" x14ac:dyDescent="0.25">
      <c r="A34" s="4" t="s">
        <v>299</v>
      </c>
      <c r="B34" s="7" t="s">
        <v>2542</v>
      </c>
      <c r="C34" s="7" t="s">
        <v>2543</v>
      </c>
      <c r="D34" s="4" t="s">
        <v>66</v>
      </c>
      <c r="E34" s="4" t="s">
        <v>64</v>
      </c>
      <c r="F34" s="6">
        <v>42887</v>
      </c>
      <c r="G34" s="4" t="s">
        <v>48</v>
      </c>
      <c r="H34" s="9">
        <v>-97.5</v>
      </c>
      <c r="I34" s="6">
        <v>42887</v>
      </c>
      <c r="J34" s="4" t="s">
        <v>621</v>
      </c>
      <c r="K34" s="4" t="s">
        <v>621</v>
      </c>
      <c r="L34" s="7">
        <v>-2021.25</v>
      </c>
      <c r="M34" s="7">
        <v>-2021.25</v>
      </c>
      <c r="N34" s="4" t="s">
        <v>299</v>
      </c>
    </row>
    <row r="35" spans="1:14" x14ac:dyDescent="0.25">
      <c r="A35" s="4" t="s">
        <v>366</v>
      </c>
      <c r="B35" s="7" t="s">
        <v>2578</v>
      </c>
      <c r="C35" s="7" t="s">
        <v>2579</v>
      </c>
      <c r="D35" s="4" t="s">
        <v>66</v>
      </c>
      <c r="E35" s="4" t="s">
        <v>64</v>
      </c>
      <c r="F35" s="6">
        <v>42870</v>
      </c>
      <c r="G35" s="4" t="s">
        <v>48</v>
      </c>
      <c r="H35" s="9">
        <v>-253.5</v>
      </c>
      <c r="I35" s="6">
        <v>42870</v>
      </c>
      <c r="J35" s="4" t="s">
        <v>630</v>
      </c>
      <c r="K35" s="4" t="s">
        <v>630</v>
      </c>
      <c r="L35" s="7">
        <v>0</v>
      </c>
      <c r="M35" s="7">
        <v>0</v>
      </c>
      <c r="N35" s="4" t="s">
        <v>366</v>
      </c>
    </row>
    <row r="36" spans="1:14" x14ac:dyDescent="0.25">
      <c r="A36" s="4" t="s">
        <v>302</v>
      </c>
      <c r="B36" s="7" t="s">
        <v>2548</v>
      </c>
      <c r="C36" s="7" t="s">
        <v>2549</v>
      </c>
      <c r="D36" s="4" t="s">
        <v>66</v>
      </c>
      <c r="E36" s="4" t="s">
        <v>64</v>
      </c>
      <c r="F36" s="6">
        <v>42887</v>
      </c>
      <c r="G36" s="4" t="s">
        <v>48</v>
      </c>
      <c r="H36" s="9">
        <v>-682.5</v>
      </c>
      <c r="I36" s="6">
        <v>42887</v>
      </c>
      <c r="J36" s="4" t="s">
        <v>616</v>
      </c>
      <c r="K36" s="4" t="s">
        <v>616</v>
      </c>
      <c r="L36" s="7">
        <v>-10234.14</v>
      </c>
      <c r="M36" s="7">
        <v>-10234.14</v>
      </c>
      <c r="N36" s="4" t="s">
        <v>302</v>
      </c>
    </row>
    <row r="37" spans="1:14" x14ac:dyDescent="0.25">
      <c r="A37" s="4" t="s">
        <v>310</v>
      </c>
      <c r="B37" s="7" t="s">
        <v>2572</v>
      </c>
      <c r="C37" s="7" t="s">
        <v>2573</v>
      </c>
      <c r="D37" s="4" t="s">
        <v>66</v>
      </c>
      <c r="E37" s="4" t="s">
        <v>64</v>
      </c>
      <c r="F37" s="6">
        <v>42902</v>
      </c>
      <c r="G37" s="4" t="s">
        <v>48</v>
      </c>
      <c r="H37" s="9">
        <v>-195</v>
      </c>
      <c r="I37" s="6">
        <v>42902</v>
      </c>
      <c r="J37" s="4" t="s">
        <v>615</v>
      </c>
      <c r="K37" s="4" t="s">
        <v>615</v>
      </c>
      <c r="L37" s="7">
        <v>-2383.5</v>
      </c>
      <c r="M37" s="7">
        <v>-2383.5</v>
      </c>
      <c r="N37" s="4" t="s">
        <v>310</v>
      </c>
    </row>
    <row r="38" spans="1:14" x14ac:dyDescent="0.25">
      <c r="A38" s="4" t="s">
        <v>310</v>
      </c>
      <c r="B38" s="7" t="s">
        <v>2572</v>
      </c>
      <c r="C38" s="7" t="s">
        <v>2573</v>
      </c>
      <c r="D38" s="4" t="s">
        <v>66</v>
      </c>
      <c r="E38" s="4" t="s">
        <v>64</v>
      </c>
      <c r="F38" s="6">
        <v>42902</v>
      </c>
      <c r="G38" s="4" t="s">
        <v>48</v>
      </c>
      <c r="H38" s="9">
        <v>-126.5</v>
      </c>
      <c r="I38" s="6">
        <v>42902</v>
      </c>
      <c r="J38" s="4" t="s">
        <v>632</v>
      </c>
      <c r="K38" s="4" t="s">
        <v>632</v>
      </c>
      <c r="L38" s="7">
        <v>-885.5</v>
      </c>
      <c r="M38" s="7">
        <v>-885.5</v>
      </c>
      <c r="N38" s="4" t="s">
        <v>310</v>
      </c>
    </row>
    <row r="39" spans="1:14" x14ac:dyDescent="0.25">
      <c r="A39" s="4" t="s">
        <v>279</v>
      </c>
      <c r="B39" s="7" t="s">
        <v>2566</v>
      </c>
      <c r="C39" s="7" t="s">
        <v>2567</v>
      </c>
      <c r="D39" s="4" t="s">
        <v>66</v>
      </c>
      <c r="E39" s="4" t="s">
        <v>64</v>
      </c>
      <c r="F39" s="6">
        <v>42832</v>
      </c>
      <c r="G39" s="4" t="s">
        <v>48</v>
      </c>
      <c r="H39" s="9">
        <v>-175</v>
      </c>
      <c r="I39" s="6">
        <v>42832</v>
      </c>
      <c r="J39" s="4" t="s">
        <v>631</v>
      </c>
      <c r="K39" s="4" t="s">
        <v>631</v>
      </c>
      <c r="L39" s="7">
        <v>-1181.25</v>
      </c>
      <c r="M39" s="7">
        <v>-1181.25</v>
      </c>
      <c r="N39" s="4" t="s">
        <v>279</v>
      </c>
    </row>
    <row r="40" spans="1:14" x14ac:dyDescent="0.25">
      <c r="A40" s="4" t="s">
        <v>286</v>
      </c>
      <c r="B40" s="7" t="s">
        <v>2548</v>
      </c>
      <c r="C40" s="7" t="s">
        <v>2549</v>
      </c>
      <c r="D40" s="4" t="s">
        <v>103</v>
      </c>
      <c r="E40" s="4" t="s">
        <v>99</v>
      </c>
      <c r="F40" s="6">
        <v>42835</v>
      </c>
      <c r="G40" s="4" t="s">
        <v>48</v>
      </c>
      <c r="H40" s="9">
        <v>-387</v>
      </c>
      <c r="I40" s="6">
        <v>42835</v>
      </c>
      <c r="J40" s="4" t="s">
        <v>633</v>
      </c>
      <c r="K40" s="4" t="s">
        <v>633</v>
      </c>
      <c r="L40" s="7">
        <v>-2739.96</v>
      </c>
      <c r="M40" s="7">
        <v>-2739.96</v>
      </c>
      <c r="N40" s="4" t="s">
        <v>286</v>
      </c>
    </row>
    <row r="41" spans="1:14" x14ac:dyDescent="0.25">
      <c r="A41" s="4" t="s">
        <v>286</v>
      </c>
      <c r="B41" s="7" t="s">
        <v>2548</v>
      </c>
      <c r="C41" s="7" t="s">
        <v>2549</v>
      </c>
      <c r="D41" s="4" t="s">
        <v>103</v>
      </c>
      <c r="E41" s="4" t="s">
        <v>99</v>
      </c>
      <c r="F41" s="6">
        <v>42835</v>
      </c>
      <c r="G41" s="4" t="s">
        <v>48</v>
      </c>
      <c r="H41" s="9">
        <v>-780</v>
      </c>
      <c r="I41" s="6">
        <v>42835</v>
      </c>
      <c r="J41" s="4" t="s">
        <v>620</v>
      </c>
      <c r="K41" s="4" t="s">
        <v>620</v>
      </c>
      <c r="L41" s="7">
        <v>-7239.3</v>
      </c>
      <c r="M41" s="7">
        <v>-7239.3</v>
      </c>
      <c r="N41" s="4" t="s">
        <v>286</v>
      </c>
    </row>
    <row r="42" spans="1:14" x14ac:dyDescent="0.25">
      <c r="A42" s="4" t="s">
        <v>239</v>
      </c>
      <c r="B42" s="7" t="s">
        <v>2508</v>
      </c>
      <c r="C42" s="7" t="s">
        <v>2509</v>
      </c>
      <c r="D42" s="4" t="s">
        <v>104</v>
      </c>
      <c r="E42" s="4" t="s">
        <v>105</v>
      </c>
      <c r="F42" s="6">
        <v>42909</v>
      </c>
      <c r="G42" s="4" t="s">
        <v>48</v>
      </c>
      <c r="H42" s="9">
        <v>-39.25</v>
      </c>
      <c r="I42" s="6">
        <v>42909</v>
      </c>
      <c r="J42" s="4" t="s">
        <v>2341</v>
      </c>
      <c r="K42" s="4" t="s">
        <v>2341</v>
      </c>
      <c r="L42" s="7">
        <v>-290.45</v>
      </c>
      <c r="M42" s="7">
        <v>-290.45</v>
      </c>
      <c r="N42" s="4" t="s">
        <v>239</v>
      </c>
    </row>
    <row r="43" spans="1:14" x14ac:dyDescent="0.25">
      <c r="A43" s="4" t="s">
        <v>240</v>
      </c>
      <c r="B43" s="7" t="s">
        <v>2508</v>
      </c>
      <c r="C43" s="7" t="s">
        <v>2509</v>
      </c>
      <c r="D43" s="4" t="s">
        <v>104</v>
      </c>
      <c r="E43" s="4" t="s">
        <v>105</v>
      </c>
      <c r="F43" s="6">
        <v>42914</v>
      </c>
      <c r="G43" s="4" t="s">
        <v>48</v>
      </c>
      <c r="H43" s="9">
        <v>-103.75</v>
      </c>
      <c r="I43" s="6">
        <v>42914</v>
      </c>
      <c r="J43" s="4" t="s">
        <v>2375</v>
      </c>
      <c r="K43" s="4" t="s">
        <v>2375</v>
      </c>
      <c r="L43" s="7">
        <v>-767.75</v>
      </c>
      <c r="M43" s="7">
        <v>-767.75</v>
      </c>
      <c r="N43" s="4" t="s">
        <v>240</v>
      </c>
    </row>
    <row r="44" spans="1:14" x14ac:dyDescent="0.25">
      <c r="A44" s="4" t="s">
        <v>262</v>
      </c>
      <c r="B44" s="7" t="s">
        <v>2548</v>
      </c>
      <c r="C44" s="7" t="s">
        <v>2549</v>
      </c>
      <c r="D44" s="4" t="s">
        <v>104</v>
      </c>
      <c r="E44" s="4" t="s">
        <v>105</v>
      </c>
      <c r="F44" s="6">
        <v>42914</v>
      </c>
      <c r="G44" s="4" t="s">
        <v>48</v>
      </c>
      <c r="H44" s="9">
        <v>-780</v>
      </c>
      <c r="I44" s="6">
        <v>42914</v>
      </c>
      <c r="J44" s="4" t="s">
        <v>2357</v>
      </c>
      <c r="K44" s="4" t="s">
        <v>2357</v>
      </c>
      <c r="L44" s="7">
        <v>-10471.5</v>
      </c>
      <c r="M44" s="7">
        <v>-10471.5</v>
      </c>
      <c r="N44" s="4" t="s">
        <v>262</v>
      </c>
    </row>
    <row r="45" spans="1:14" x14ac:dyDescent="0.25">
      <c r="A45" s="4" t="s">
        <v>372</v>
      </c>
      <c r="B45" s="7" t="s">
        <v>2576</v>
      </c>
      <c r="C45" s="7" t="s">
        <v>2577</v>
      </c>
      <c r="D45" s="4" t="s">
        <v>373</v>
      </c>
      <c r="E45" s="4" t="s">
        <v>374</v>
      </c>
      <c r="F45" s="6">
        <v>42811</v>
      </c>
      <c r="G45" s="4" t="s">
        <v>48</v>
      </c>
      <c r="H45" s="9">
        <v>-14</v>
      </c>
      <c r="I45" s="6">
        <v>42811</v>
      </c>
      <c r="J45" s="4" t="s">
        <v>636</v>
      </c>
      <c r="K45" s="4" t="s">
        <v>636</v>
      </c>
      <c r="L45" s="7">
        <v>-125.3</v>
      </c>
      <c r="M45" s="7">
        <v>-125.3</v>
      </c>
      <c r="N45" s="4" t="s">
        <v>372</v>
      </c>
    </row>
    <row r="46" spans="1:14" x14ac:dyDescent="0.25">
      <c r="A46" s="4" t="s">
        <v>385</v>
      </c>
      <c r="B46" s="7" t="s">
        <v>2580</v>
      </c>
      <c r="C46" s="7" t="s">
        <v>2581</v>
      </c>
      <c r="D46" s="4" t="s">
        <v>111</v>
      </c>
      <c r="E46" s="4" t="s">
        <v>112</v>
      </c>
      <c r="F46" s="6">
        <v>42814</v>
      </c>
      <c r="G46" s="4" t="s">
        <v>48</v>
      </c>
      <c r="H46" s="9">
        <v>-727.5</v>
      </c>
      <c r="I46" s="6">
        <v>42814</v>
      </c>
      <c r="J46" s="4" t="s">
        <v>637</v>
      </c>
      <c r="K46" s="4" t="s">
        <v>637</v>
      </c>
      <c r="L46" s="7">
        <v>-2218.88</v>
      </c>
      <c r="M46" s="7">
        <v>-2218.88</v>
      </c>
      <c r="N46" s="4" t="s">
        <v>385</v>
      </c>
    </row>
    <row r="47" spans="1:14" x14ac:dyDescent="0.25">
      <c r="A47" s="4" t="s">
        <v>312</v>
      </c>
      <c r="B47" s="7" t="s">
        <v>2508</v>
      </c>
      <c r="C47" s="7" t="s">
        <v>2509</v>
      </c>
      <c r="D47" s="4" t="s">
        <v>104</v>
      </c>
      <c r="E47" s="4" t="s">
        <v>105</v>
      </c>
      <c r="F47" s="6">
        <v>42900</v>
      </c>
      <c r="G47" s="4" t="s">
        <v>48</v>
      </c>
      <c r="H47" s="9">
        <v>-64.75</v>
      </c>
      <c r="I47" s="6">
        <v>42900</v>
      </c>
      <c r="J47" s="4" t="s">
        <v>635</v>
      </c>
      <c r="K47" s="4" t="s">
        <v>635</v>
      </c>
      <c r="L47" s="7">
        <v>-479.15</v>
      </c>
      <c r="M47" s="7">
        <v>-479.15</v>
      </c>
      <c r="N47" s="4" t="s">
        <v>312</v>
      </c>
    </row>
    <row r="48" spans="1:14" x14ac:dyDescent="0.25">
      <c r="A48" s="4" t="s">
        <v>305</v>
      </c>
      <c r="B48" s="7" t="s">
        <v>2508</v>
      </c>
      <c r="C48" s="7" t="s">
        <v>2509</v>
      </c>
      <c r="D48" s="4" t="s">
        <v>104</v>
      </c>
      <c r="E48" s="4" t="s">
        <v>105</v>
      </c>
      <c r="F48" s="6">
        <v>42893</v>
      </c>
      <c r="G48" s="4" t="s">
        <v>48</v>
      </c>
      <c r="H48" s="9">
        <v>-45.75</v>
      </c>
      <c r="I48" s="6">
        <v>42893</v>
      </c>
      <c r="J48" s="4" t="s">
        <v>634</v>
      </c>
      <c r="K48" s="4" t="s">
        <v>634</v>
      </c>
      <c r="L48" s="7">
        <v>-338.55</v>
      </c>
      <c r="M48" s="7">
        <v>-338.55</v>
      </c>
      <c r="N48" s="4" t="s">
        <v>305</v>
      </c>
    </row>
    <row r="49" spans="1:14" x14ac:dyDescent="0.25">
      <c r="A49" s="4" t="s">
        <v>385</v>
      </c>
      <c r="B49" s="7" t="s">
        <v>2580</v>
      </c>
      <c r="C49" s="7" t="s">
        <v>2581</v>
      </c>
      <c r="D49" s="4" t="s">
        <v>40</v>
      </c>
      <c r="E49" s="4" t="s">
        <v>41</v>
      </c>
      <c r="F49" s="6">
        <v>42811</v>
      </c>
      <c r="G49" s="4" t="s">
        <v>48</v>
      </c>
      <c r="H49" s="9">
        <v>-727.5</v>
      </c>
      <c r="I49" s="6">
        <v>42811</v>
      </c>
      <c r="J49" s="4" t="s">
        <v>638</v>
      </c>
      <c r="K49" s="4" t="s">
        <v>638</v>
      </c>
      <c r="L49" s="7">
        <v>-2174.5</v>
      </c>
      <c r="M49" s="7">
        <v>-2174.5</v>
      </c>
      <c r="N49" s="4" t="s">
        <v>385</v>
      </c>
    </row>
    <row r="50" spans="1:14" x14ac:dyDescent="0.25">
      <c r="A50" s="4" t="s">
        <v>386</v>
      </c>
      <c r="B50" s="7" t="s">
        <v>2582</v>
      </c>
      <c r="C50" s="7" t="s">
        <v>2583</v>
      </c>
      <c r="D50" s="4" t="s">
        <v>40</v>
      </c>
      <c r="E50" s="4" t="s">
        <v>41</v>
      </c>
      <c r="F50" s="6">
        <v>42809</v>
      </c>
      <c r="G50" s="4" t="s">
        <v>48</v>
      </c>
      <c r="H50" s="9">
        <v>-921.5</v>
      </c>
      <c r="I50" s="6">
        <v>42809</v>
      </c>
      <c r="J50" s="4" t="s">
        <v>639</v>
      </c>
      <c r="K50" s="4" t="s">
        <v>1748</v>
      </c>
      <c r="L50" s="7">
        <v>-2458.56</v>
      </c>
      <c r="M50" s="7">
        <v>2458.56</v>
      </c>
      <c r="N50" s="4" t="s">
        <v>386</v>
      </c>
    </row>
    <row r="51" spans="1:14" x14ac:dyDescent="0.25">
      <c r="A51" s="4" t="s">
        <v>413</v>
      </c>
      <c r="B51" s="7" t="s">
        <v>2534</v>
      </c>
      <c r="C51" s="7" t="s">
        <v>2535</v>
      </c>
      <c r="D51" s="4" t="s">
        <v>111</v>
      </c>
      <c r="E51" s="4" t="s">
        <v>112</v>
      </c>
      <c r="F51" s="6">
        <v>42909</v>
      </c>
      <c r="G51" s="4" t="s">
        <v>48</v>
      </c>
      <c r="H51" s="9">
        <v>-1018.5</v>
      </c>
      <c r="I51" s="6">
        <v>42909</v>
      </c>
      <c r="J51" s="4" t="s">
        <v>2335</v>
      </c>
      <c r="K51" s="4" t="s">
        <v>2335</v>
      </c>
      <c r="L51" s="7">
        <v>-8811.18</v>
      </c>
      <c r="M51" s="7">
        <v>-8811.18</v>
      </c>
      <c r="N51" s="4" t="s">
        <v>413</v>
      </c>
    </row>
    <row r="52" spans="1:14" x14ac:dyDescent="0.25">
      <c r="A52" s="4" t="s">
        <v>2486</v>
      </c>
      <c r="B52" s="7" t="s">
        <v>2570</v>
      </c>
      <c r="C52" s="7" t="s">
        <v>2571</v>
      </c>
      <c r="D52" s="4" t="s">
        <v>111</v>
      </c>
      <c r="E52" s="4" t="s">
        <v>112</v>
      </c>
      <c r="F52" s="6">
        <v>42915</v>
      </c>
      <c r="G52" s="4" t="s">
        <v>48</v>
      </c>
      <c r="H52" s="9">
        <v>-1358</v>
      </c>
      <c r="I52" s="6">
        <v>42915</v>
      </c>
      <c r="J52" s="4" t="s">
        <v>2475</v>
      </c>
      <c r="K52" s="4" t="s">
        <v>2469</v>
      </c>
      <c r="L52" s="7">
        <v>-3734.5</v>
      </c>
      <c r="M52" s="7">
        <v>3734.5</v>
      </c>
      <c r="N52" s="4" t="s">
        <v>2486</v>
      </c>
    </row>
    <row r="53" spans="1:14" x14ac:dyDescent="0.25">
      <c r="A53" s="4" t="s">
        <v>284</v>
      </c>
      <c r="B53" s="7" t="s">
        <v>2536</v>
      </c>
      <c r="C53" s="7" t="s">
        <v>2537</v>
      </c>
      <c r="D53" s="4" t="s">
        <v>113</v>
      </c>
      <c r="E53" s="4" t="s">
        <v>114</v>
      </c>
      <c r="F53" s="6">
        <v>42835</v>
      </c>
      <c r="G53" s="4" t="s">
        <v>48</v>
      </c>
      <c r="H53" s="9">
        <v>-194</v>
      </c>
      <c r="I53" s="6">
        <v>42835</v>
      </c>
      <c r="J53" s="4" t="s">
        <v>641</v>
      </c>
      <c r="K53" s="4" t="s">
        <v>641</v>
      </c>
      <c r="L53" s="7">
        <v>-1287.0999999999999</v>
      </c>
      <c r="M53" s="7">
        <v>-1287.0999999999999</v>
      </c>
      <c r="N53" s="4" t="s">
        <v>284</v>
      </c>
    </row>
    <row r="54" spans="1:14" x14ac:dyDescent="0.25">
      <c r="A54" s="4" t="s">
        <v>283</v>
      </c>
      <c r="B54" s="7" t="s">
        <v>2536</v>
      </c>
      <c r="C54" s="7" t="s">
        <v>2537</v>
      </c>
      <c r="D54" s="4" t="s">
        <v>113</v>
      </c>
      <c r="E54" s="4" t="s">
        <v>114</v>
      </c>
      <c r="F54" s="6">
        <v>42835</v>
      </c>
      <c r="G54" s="4" t="s">
        <v>48</v>
      </c>
      <c r="H54" s="9">
        <v>-145.5</v>
      </c>
      <c r="I54" s="6">
        <v>42835</v>
      </c>
      <c r="J54" s="4" t="s">
        <v>640</v>
      </c>
      <c r="K54" s="4" t="s">
        <v>640</v>
      </c>
      <c r="L54" s="7">
        <v>-558.16</v>
      </c>
      <c r="M54" s="7">
        <v>-558.16</v>
      </c>
      <c r="N54" s="4" t="s">
        <v>283</v>
      </c>
    </row>
    <row r="55" spans="1:14" x14ac:dyDescent="0.25">
      <c r="A55" s="4" t="s">
        <v>413</v>
      </c>
      <c r="B55" s="7" t="s">
        <v>2534</v>
      </c>
      <c r="C55" s="7" t="s">
        <v>2535</v>
      </c>
      <c r="D55" s="4" t="s">
        <v>116</v>
      </c>
      <c r="E55" s="4" t="s">
        <v>112</v>
      </c>
      <c r="F55" s="6">
        <v>42909</v>
      </c>
      <c r="G55" s="4" t="s">
        <v>48</v>
      </c>
      <c r="H55" s="9">
        <v>-825</v>
      </c>
      <c r="I55" s="6">
        <v>42909</v>
      </c>
      <c r="J55" s="4" t="s">
        <v>2335</v>
      </c>
      <c r="K55" s="4" t="s">
        <v>2335</v>
      </c>
      <c r="L55" s="7">
        <v>-8811.18</v>
      </c>
      <c r="M55" s="7">
        <v>-8811.18</v>
      </c>
      <c r="N55" s="4" t="s">
        <v>413</v>
      </c>
    </row>
    <row r="56" spans="1:14" x14ac:dyDescent="0.25">
      <c r="A56" s="4" t="s">
        <v>284</v>
      </c>
      <c r="B56" s="7" t="s">
        <v>2536</v>
      </c>
      <c r="C56" s="7" t="s">
        <v>2537</v>
      </c>
      <c r="D56" s="4" t="s">
        <v>117</v>
      </c>
      <c r="E56" s="4" t="s">
        <v>114</v>
      </c>
      <c r="F56" s="6">
        <v>42835</v>
      </c>
      <c r="G56" s="4" t="s">
        <v>48</v>
      </c>
      <c r="H56" s="9">
        <v>-150</v>
      </c>
      <c r="I56" s="6">
        <v>42835</v>
      </c>
      <c r="J56" s="4" t="s">
        <v>641</v>
      </c>
      <c r="K56" s="4" t="s">
        <v>641</v>
      </c>
      <c r="L56" s="7">
        <v>-1287.0999999999999</v>
      </c>
      <c r="M56" s="7">
        <v>-1287.0999999999999</v>
      </c>
      <c r="N56" s="4" t="s">
        <v>284</v>
      </c>
    </row>
    <row r="57" spans="1:14" x14ac:dyDescent="0.25">
      <c r="A57" s="4" t="s">
        <v>283</v>
      </c>
      <c r="B57" s="7" t="s">
        <v>2536</v>
      </c>
      <c r="C57" s="7" t="s">
        <v>2537</v>
      </c>
      <c r="D57" s="4" t="s">
        <v>117</v>
      </c>
      <c r="E57" s="4" t="s">
        <v>114</v>
      </c>
      <c r="F57" s="6">
        <v>42835</v>
      </c>
      <c r="G57" s="4" t="s">
        <v>48</v>
      </c>
      <c r="H57" s="9">
        <v>-37.5</v>
      </c>
      <c r="I57" s="6">
        <v>42835</v>
      </c>
      <c r="J57" s="4" t="s">
        <v>640</v>
      </c>
      <c r="K57" s="4" t="s">
        <v>640</v>
      </c>
      <c r="L57" s="7">
        <v>-558.16</v>
      </c>
      <c r="M57" s="7">
        <v>-558.16</v>
      </c>
      <c r="N57" s="4" t="s">
        <v>283</v>
      </c>
    </row>
    <row r="58" spans="1:14" x14ac:dyDescent="0.25">
      <c r="A58" s="4" t="s">
        <v>309</v>
      </c>
      <c r="B58" s="7" t="s">
        <v>2584</v>
      </c>
      <c r="C58" s="7" t="s">
        <v>2585</v>
      </c>
      <c r="D58" s="4" t="s">
        <v>49</v>
      </c>
      <c r="E58" s="4" t="s">
        <v>41</v>
      </c>
      <c r="F58" s="6">
        <v>42894</v>
      </c>
      <c r="G58" s="4" t="s">
        <v>48</v>
      </c>
      <c r="H58" s="9">
        <v>-41.25</v>
      </c>
      <c r="I58" s="6">
        <v>42894</v>
      </c>
      <c r="J58" s="4" t="s">
        <v>642</v>
      </c>
      <c r="K58" s="4" t="s">
        <v>642</v>
      </c>
      <c r="L58" s="7">
        <v>-113.44</v>
      </c>
      <c r="M58" s="7">
        <v>-113.44</v>
      </c>
      <c r="N58" s="4" t="s">
        <v>309</v>
      </c>
    </row>
    <row r="59" spans="1:14" x14ac:dyDescent="0.25">
      <c r="A59" s="4" t="s">
        <v>297</v>
      </c>
      <c r="B59" s="7" t="s">
        <v>2586</v>
      </c>
      <c r="C59" s="7" t="s">
        <v>2587</v>
      </c>
      <c r="D59" s="4" t="s">
        <v>49</v>
      </c>
      <c r="E59" s="4" t="s">
        <v>41</v>
      </c>
      <c r="F59" s="6">
        <v>42873</v>
      </c>
      <c r="G59" s="4" t="s">
        <v>48</v>
      </c>
      <c r="H59" s="9">
        <v>-88</v>
      </c>
      <c r="I59" s="6">
        <v>42873</v>
      </c>
      <c r="J59" s="4" t="s">
        <v>650</v>
      </c>
      <c r="K59" s="4" t="s">
        <v>650</v>
      </c>
      <c r="L59" s="7">
        <v>-250.8</v>
      </c>
      <c r="M59" s="7">
        <v>-250.8</v>
      </c>
      <c r="N59" s="4" t="s">
        <v>297</v>
      </c>
    </row>
    <row r="60" spans="1:14" x14ac:dyDescent="0.25">
      <c r="A60" s="4" t="s">
        <v>289</v>
      </c>
      <c r="B60" s="7" t="s">
        <v>2508</v>
      </c>
      <c r="C60" s="7" t="s">
        <v>2509</v>
      </c>
      <c r="D60" s="4" t="s">
        <v>49</v>
      </c>
      <c r="E60" s="4" t="s">
        <v>41</v>
      </c>
      <c r="F60" s="6">
        <v>42859</v>
      </c>
      <c r="G60" s="4" t="s">
        <v>48</v>
      </c>
      <c r="H60" s="9">
        <v>-66</v>
      </c>
      <c r="I60" s="6">
        <v>42859</v>
      </c>
      <c r="J60" s="4" t="s">
        <v>643</v>
      </c>
      <c r="K60" s="4" t="s">
        <v>643</v>
      </c>
      <c r="L60" s="7">
        <v>-184.14</v>
      </c>
      <c r="M60" s="7">
        <v>-184.14</v>
      </c>
      <c r="N60" s="4" t="s">
        <v>289</v>
      </c>
    </row>
    <row r="61" spans="1:14" x14ac:dyDescent="0.25">
      <c r="A61" s="4" t="s">
        <v>293</v>
      </c>
      <c r="B61" s="7" t="s">
        <v>2576</v>
      </c>
      <c r="C61" s="7" t="s">
        <v>2577</v>
      </c>
      <c r="D61" s="4" t="s">
        <v>49</v>
      </c>
      <c r="E61" s="4" t="s">
        <v>41</v>
      </c>
      <c r="F61" s="6">
        <v>42856</v>
      </c>
      <c r="G61" s="4" t="s">
        <v>48</v>
      </c>
      <c r="H61" s="9">
        <v>-17.5</v>
      </c>
      <c r="I61" s="6">
        <v>42866</v>
      </c>
      <c r="J61" s="4" t="s">
        <v>644</v>
      </c>
      <c r="K61" s="4" t="s">
        <v>2005</v>
      </c>
      <c r="L61" s="7">
        <v>0</v>
      </c>
      <c r="M61" s="7">
        <v>0</v>
      </c>
      <c r="N61" s="4" t="s">
        <v>293</v>
      </c>
    </row>
    <row r="62" spans="1:14" x14ac:dyDescent="0.25">
      <c r="A62" s="4" t="s">
        <v>293</v>
      </c>
      <c r="B62" s="7" t="s">
        <v>2576</v>
      </c>
      <c r="C62" s="7" t="s">
        <v>2577</v>
      </c>
      <c r="D62" s="4" t="s">
        <v>49</v>
      </c>
      <c r="E62" s="4" t="s">
        <v>41</v>
      </c>
      <c r="F62" s="6">
        <v>42866</v>
      </c>
      <c r="G62" s="4" t="s">
        <v>48</v>
      </c>
      <c r="H62" s="9">
        <v>-1</v>
      </c>
      <c r="I62" s="6">
        <v>42866</v>
      </c>
      <c r="J62" s="4" t="s">
        <v>645</v>
      </c>
      <c r="K62" s="4" t="s">
        <v>2005</v>
      </c>
      <c r="L62" s="7">
        <v>0</v>
      </c>
      <c r="M62" s="7">
        <v>0</v>
      </c>
      <c r="N62" s="4" t="s">
        <v>293</v>
      </c>
    </row>
    <row r="63" spans="1:14" x14ac:dyDescent="0.25">
      <c r="A63" s="4" t="s">
        <v>293</v>
      </c>
      <c r="B63" s="7" t="s">
        <v>2576</v>
      </c>
      <c r="C63" s="7" t="s">
        <v>2577</v>
      </c>
      <c r="D63" s="4" t="s">
        <v>49</v>
      </c>
      <c r="E63" s="4" t="s">
        <v>41</v>
      </c>
      <c r="F63" s="6">
        <v>42856</v>
      </c>
      <c r="G63" s="4" t="s">
        <v>48</v>
      </c>
      <c r="H63" s="9">
        <v>-275</v>
      </c>
      <c r="I63" s="6">
        <v>42856</v>
      </c>
      <c r="J63" s="4" t="s">
        <v>651</v>
      </c>
      <c r="K63" s="4" t="s">
        <v>651</v>
      </c>
      <c r="L63" s="7">
        <v>-616</v>
      </c>
      <c r="M63" s="7">
        <v>-616</v>
      </c>
      <c r="N63" s="4" t="s">
        <v>293</v>
      </c>
    </row>
    <row r="64" spans="1:14" x14ac:dyDescent="0.25">
      <c r="A64" s="4" t="s">
        <v>464</v>
      </c>
      <c r="B64" s="7" t="s">
        <v>2588</v>
      </c>
      <c r="C64" s="7" t="s">
        <v>2589</v>
      </c>
      <c r="D64" s="4" t="s">
        <v>119</v>
      </c>
      <c r="E64" s="4" t="s">
        <v>112</v>
      </c>
      <c r="F64" s="6">
        <v>42900</v>
      </c>
      <c r="G64" s="4" t="s">
        <v>48</v>
      </c>
      <c r="H64" s="9">
        <v>-90</v>
      </c>
      <c r="I64" s="6">
        <v>42900</v>
      </c>
      <c r="J64" s="4" t="s">
        <v>652</v>
      </c>
      <c r="K64" s="4" t="s">
        <v>652</v>
      </c>
      <c r="L64" s="7">
        <v>-369</v>
      </c>
      <c r="M64" s="7">
        <v>-369</v>
      </c>
      <c r="N64" s="4" t="s">
        <v>464</v>
      </c>
    </row>
    <row r="65" spans="1:14" x14ac:dyDescent="0.25">
      <c r="A65" s="4" t="s">
        <v>457</v>
      </c>
      <c r="B65" s="7" t="s">
        <v>2590</v>
      </c>
      <c r="C65" s="7" t="s">
        <v>2591</v>
      </c>
      <c r="D65" s="4" t="s">
        <v>119</v>
      </c>
      <c r="E65" s="4" t="s">
        <v>112</v>
      </c>
      <c r="F65" s="6">
        <v>42870</v>
      </c>
      <c r="G65" s="4" t="s">
        <v>48</v>
      </c>
      <c r="H65" s="9">
        <v>-390</v>
      </c>
      <c r="I65" s="6">
        <v>42870</v>
      </c>
      <c r="J65" s="4" t="s">
        <v>646</v>
      </c>
      <c r="K65" s="4" t="s">
        <v>2071</v>
      </c>
      <c r="L65" s="7">
        <v>-1540.5</v>
      </c>
      <c r="M65" s="7">
        <v>2574</v>
      </c>
      <c r="N65" s="4" t="s">
        <v>457</v>
      </c>
    </row>
    <row r="66" spans="1:14" x14ac:dyDescent="0.25">
      <c r="A66" s="4" t="s">
        <v>446</v>
      </c>
      <c r="B66" s="7" t="s">
        <v>2508</v>
      </c>
      <c r="C66" s="7" t="s">
        <v>2509</v>
      </c>
      <c r="D66" s="4" t="s">
        <v>119</v>
      </c>
      <c r="E66" s="4" t="s">
        <v>112</v>
      </c>
      <c r="F66" s="6">
        <v>42879</v>
      </c>
      <c r="G66" s="4" t="s">
        <v>48</v>
      </c>
      <c r="H66" s="9">
        <v>-97.5</v>
      </c>
      <c r="I66" s="6">
        <v>42879</v>
      </c>
      <c r="J66" s="4" t="s">
        <v>653</v>
      </c>
      <c r="K66" s="4" t="s">
        <v>653</v>
      </c>
      <c r="L66" s="7">
        <v>0</v>
      </c>
      <c r="M66" s="7">
        <v>0</v>
      </c>
      <c r="N66" s="4" t="s">
        <v>446</v>
      </c>
    </row>
    <row r="67" spans="1:14" x14ac:dyDescent="0.25">
      <c r="A67" s="4" t="s">
        <v>413</v>
      </c>
      <c r="B67" s="7" t="s">
        <v>2534</v>
      </c>
      <c r="C67" s="7" t="s">
        <v>2535</v>
      </c>
      <c r="D67" s="4" t="s">
        <v>119</v>
      </c>
      <c r="E67" s="4" t="s">
        <v>112</v>
      </c>
      <c r="F67" s="6">
        <v>42909</v>
      </c>
      <c r="G67" s="4" t="s">
        <v>48</v>
      </c>
      <c r="H67" s="9">
        <v>-487.5</v>
      </c>
      <c r="I67" s="6">
        <v>42909</v>
      </c>
      <c r="J67" s="4" t="s">
        <v>2335</v>
      </c>
      <c r="K67" s="4" t="s">
        <v>2335</v>
      </c>
      <c r="L67" s="7">
        <v>-8811.18</v>
      </c>
      <c r="M67" s="7">
        <v>-8811.18</v>
      </c>
      <c r="N67" s="4" t="s">
        <v>413</v>
      </c>
    </row>
    <row r="68" spans="1:14" x14ac:dyDescent="0.25">
      <c r="A68" s="4" t="s">
        <v>2487</v>
      </c>
      <c r="B68" s="7" t="s">
        <v>2534</v>
      </c>
      <c r="C68" s="7" t="s">
        <v>2535</v>
      </c>
      <c r="D68" s="4" t="s">
        <v>119</v>
      </c>
      <c r="E68" s="4" t="s">
        <v>112</v>
      </c>
      <c r="F68" s="6">
        <v>42915</v>
      </c>
      <c r="G68" s="4" t="s">
        <v>48</v>
      </c>
      <c r="H68" s="9">
        <v>-6435</v>
      </c>
      <c r="I68" s="6">
        <v>42915</v>
      </c>
      <c r="J68" s="4" t="s">
        <v>2479</v>
      </c>
      <c r="K68" s="4" t="s">
        <v>2471</v>
      </c>
      <c r="L68" s="7">
        <v>-26190.45</v>
      </c>
      <c r="M68" s="7">
        <v>26190.45</v>
      </c>
      <c r="N68" s="4" t="s">
        <v>2487</v>
      </c>
    </row>
    <row r="69" spans="1:14" x14ac:dyDescent="0.25">
      <c r="A69" s="4" t="s">
        <v>2488</v>
      </c>
      <c r="B69" s="7" t="s">
        <v>2534</v>
      </c>
      <c r="C69" s="7" t="s">
        <v>2535</v>
      </c>
      <c r="D69" s="4" t="s">
        <v>119</v>
      </c>
      <c r="E69" s="4" t="s">
        <v>112</v>
      </c>
      <c r="F69" s="6">
        <v>42915</v>
      </c>
      <c r="G69" s="4" t="s">
        <v>48</v>
      </c>
      <c r="H69" s="9">
        <v>-1</v>
      </c>
      <c r="I69" s="6">
        <v>42915</v>
      </c>
      <c r="J69" s="4" t="s">
        <v>2484</v>
      </c>
      <c r="K69" s="4" t="s">
        <v>2473</v>
      </c>
      <c r="L69" s="7">
        <v>-26190</v>
      </c>
      <c r="M69" s="7">
        <v>26190</v>
      </c>
      <c r="N69" s="4" t="s">
        <v>2488</v>
      </c>
    </row>
    <row r="70" spans="1:14" x14ac:dyDescent="0.25">
      <c r="A70" s="4" t="s">
        <v>284</v>
      </c>
      <c r="B70" s="7" t="s">
        <v>2536</v>
      </c>
      <c r="C70" s="7" t="s">
        <v>2537</v>
      </c>
      <c r="D70" s="4" t="s">
        <v>122</v>
      </c>
      <c r="E70" s="4" t="s">
        <v>123</v>
      </c>
      <c r="F70" s="6">
        <v>42835</v>
      </c>
      <c r="G70" s="4" t="s">
        <v>48</v>
      </c>
      <c r="H70" s="9">
        <v>-195</v>
      </c>
      <c r="I70" s="6">
        <v>42835</v>
      </c>
      <c r="J70" s="4" t="s">
        <v>654</v>
      </c>
      <c r="K70" s="4" t="s">
        <v>654</v>
      </c>
      <c r="L70" s="7">
        <v>-594.75</v>
      </c>
      <c r="M70" s="7">
        <v>-594.75</v>
      </c>
      <c r="N70" s="4" t="s">
        <v>284</v>
      </c>
    </row>
    <row r="71" spans="1:14" x14ac:dyDescent="0.25">
      <c r="A71" s="4" t="s">
        <v>272</v>
      </c>
      <c r="B71" s="7" t="s">
        <v>2546</v>
      </c>
      <c r="C71" s="7" t="s">
        <v>2547</v>
      </c>
      <c r="D71" s="4" t="s">
        <v>122</v>
      </c>
      <c r="E71" s="4" t="s">
        <v>123</v>
      </c>
      <c r="F71" s="6">
        <v>42909</v>
      </c>
      <c r="G71" s="4" t="s">
        <v>48</v>
      </c>
      <c r="H71" s="9">
        <v>-90</v>
      </c>
      <c r="I71" s="6">
        <v>42909</v>
      </c>
      <c r="J71" s="4" t="s">
        <v>2333</v>
      </c>
      <c r="K71" s="4" t="s">
        <v>2333</v>
      </c>
      <c r="L71" s="7">
        <v>-279</v>
      </c>
      <c r="M71" s="7">
        <v>-279</v>
      </c>
      <c r="N71" s="4" t="s">
        <v>272</v>
      </c>
    </row>
    <row r="72" spans="1:14" x14ac:dyDescent="0.25">
      <c r="A72" s="4" t="s">
        <v>512</v>
      </c>
      <c r="B72" s="7" t="s">
        <v>2558</v>
      </c>
      <c r="C72" s="7" t="s">
        <v>2559</v>
      </c>
      <c r="D72" s="4" t="s">
        <v>57</v>
      </c>
      <c r="E72" s="4" t="s">
        <v>56</v>
      </c>
      <c r="F72" s="6">
        <v>42775</v>
      </c>
      <c r="G72" s="4" t="s">
        <v>48</v>
      </c>
      <c r="H72" s="9">
        <v>-100</v>
      </c>
      <c r="I72" s="6">
        <v>42775</v>
      </c>
      <c r="J72" s="4" t="s">
        <v>649</v>
      </c>
      <c r="K72" s="4" t="s">
        <v>1636</v>
      </c>
      <c r="L72" s="7">
        <v>-2565.75</v>
      </c>
      <c r="M72" s="7">
        <v>2565.75</v>
      </c>
      <c r="N72" s="4" t="s">
        <v>512</v>
      </c>
    </row>
    <row r="73" spans="1:14" x14ac:dyDescent="0.25">
      <c r="A73" s="4" t="s">
        <v>512</v>
      </c>
      <c r="B73" s="7" t="s">
        <v>2558</v>
      </c>
      <c r="C73" s="7" t="s">
        <v>2559</v>
      </c>
      <c r="D73" s="4" t="s">
        <v>57</v>
      </c>
      <c r="E73" s="4" t="s">
        <v>56</v>
      </c>
      <c r="F73" s="6">
        <v>42775</v>
      </c>
      <c r="G73" s="4" t="s">
        <v>48</v>
      </c>
      <c r="H73" s="9">
        <v>-100</v>
      </c>
      <c r="I73" s="6">
        <v>42775</v>
      </c>
      <c r="J73" s="4" t="s">
        <v>649</v>
      </c>
      <c r="K73" s="4" t="s">
        <v>1636</v>
      </c>
      <c r="L73" s="7">
        <v>-2565.75</v>
      </c>
      <c r="M73" s="7">
        <v>2565.75</v>
      </c>
      <c r="N73" s="4" t="s">
        <v>512</v>
      </c>
    </row>
    <row r="74" spans="1:14" x14ac:dyDescent="0.25">
      <c r="A74" s="4" t="s">
        <v>483</v>
      </c>
      <c r="B74" s="7" t="s">
        <v>2592</v>
      </c>
      <c r="C74" s="7" t="s">
        <v>2593</v>
      </c>
      <c r="D74" s="4" t="s">
        <v>126</v>
      </c>
      <c r="E74" s="4" t="s">
        <v>127</v>
      </c>
      <c r="F74" s="6">
        <v>42797</v>
      </c>
      <c r="G74" s="4" t="s">
        <v>48</v>
      </c>
      <c r="H74" s="9">
        <v>-30</v>
      </c>
      <c r="I74" s="6">
        <v>42797</v>
      </c>
      <c r="J74" s="4" t="s">
        <v>648</v>
      </c>
      <c r="K74" s="4" t="s">
        <v>1702</v>
      </c>
      <c r="L74" s="7">
        <v>-283.5</v>
      </c>
      <c r="M74" s="7">
        <v>283.5</v>
      </c>
      <c r="N74" s="4" t="s">
        <v>483</v>
      </c>
    </row>
    <row r="75" spans="1:14" x14ac:dyDescent="0.25">
      <c r="A75" s="4" t="s">
        <v>532</v>
      </c>
      <c r="B75" s="7" t="s">
        <v>2558</v>
      </c>
      <c r="C75" s="7" t="s">
        <v>2559</v>
      </c>
      <c r="D75" s="4" t="s">
        <v>530</v>
      </c>
      <c r="E75" s="4" t="s">
        <v>531</v>
      </c>
      <c r="F75" s="6">
        <v>42790</v>
      </c>
      <c r="G75" s="4" t="s">
        <v>48</v>
      </c>
      <c r="H75" s="9">
        <v>-24</v>
      </c>
      <c r="I75" s="6">
        <v>42790</v>
      </c>
      <c r="J75" s="4" t="s">
        <v>656</v>
      </c>
      <c r="K75" s="4" t="s">
        <v>656</v>
      </c>
      <c r="L75" s="7">
        <v>0</v>
      </c>
      <c r="M75" s="7">
        <v>0</v>
      </c>
      <c r="N75" s="4" t="s">
        <v>532</v>
      </c>
    </row>
    <row r="76" spans="1:14" x14ac:dyDescent="0.25">
      <c r="A76" s="4" t="s">
        <v>284</v>
      </c>
      <c r="B76" s="7" t="s">
        <v>2536</v>
      </c>
      <c r="C76" s="7" t="s">
        <v>2537</v>
      </c>
      <c r="D76" s="4" t="s">
        <v>122</v>
      </c>
      <c r="E76" s="4" t="s">
        <v>123</v>
      </c>
      <c r="F76" s="6">
        <v>42835</v>
      </c>
      <c r="G76" s="4" t="s">
        <v>48</v>
      </c>
      <c r="H76" s="9">
        <v>-78</v>
      </c>
      <c r="I76" s="6">
        <v>42835</v>
      </c>
      <c r="J76" s="4" t="s">
        <v>641</v>
      </c>
      <c r="K76" s="4" t="s">
        <v>641</v>
      </c>
      <c r="L76" s="7">
        <v>-1287.0999999999999</v>
      </c>
      <c r="M76" s="7">
        <v>-1287.0999999999999</v>
      </c>
      <c r="N76" s="4" t="s">
        <v>284</v>
      </c>
    </row>
    <row r="77" spans="1:14" x14ac:dyDescent="0.25">
      <c r="A77" s="4" t="s">
        <v>467</v>
      </c>
      <c r="B77" s="7" t="s">
        <v>2520</v>
      </c>
      <c r="C77" s="7" t="s">
        <v>2521</v>
      </c>
      <c r="D77" s="4" t="s">
        <v>122</v>
      </c>
      <c r="E77" s="4" t="s">
        <v>123</v>
      </c>
      <c r="F77" s="6">
        <v>42831</v>
      </c>
      <c r="G77" s="4" t="s">
        <v>48</v>
      </c>
      <c r="H77" s="9">
        <v>-234</v>
      </c>
      <c r="I77" s="6">
        <v>42831</v>
      </c>
      <c r="J77" s="4" t="s">
        <v>647</v>
      </c>
      <c r="K77" s="4" t="s">
        <v>647</v>
      </c>
      <c r="L77" s="7">
        <v>0</v>
      </c>
      <c r="M77" s="7">
        <v>0</v>
      </c>
      <c r="N77" s="4" t="s">
        <v>467</v>
      </c>
    </row>
    <row r="78" spans="1:14" x14ac:dyDescent="0.25">
      <c r="A78" s="4" t="s">
        <v>1109</v>
      </c>
      <c r="B78" s="7" t="s">
        <v>2524</v>
      </c>
      <c r="C78" s="7" t="s">
        <v>2525</v>
      </c>
      <c r="D78" s="4" t="s">
        <v>122</v>
      </c>
      <c r="E78" s="4" t="s">
        <v>123</v>
      </c>
      <c r="F78" s="6">
        <v>42914</v>
      </c>
      <c r="G78" s="4" t="s">
        <v>48</v>
      </c>
      <c r="H78" s="9">
        <v>-39</v>
      </c>
      <c r="I78" s="6">
        <v>42914</v>
      </c>
      <c r="J78" s="4" t="s">
        <v>2381</v>
      </c>
      <c r="K78" s="4" t="s">
        <v>2381</v>
      </c>
      <c r="L78" s="7">
        <v>-99.45</v>
      </c>
      <c r="M78" s="7">
        <v>-99.45</v>
      </c>
      <c r="N78" s="4" t="s">
        <v>1109</v>
      </c>
    </row>
    <row r="79" spans="1:14" x14ac:dyDescent="0.25">
      <c r="A79" s="4" t="s">
        <v>510</v>
      </c>
      <c r="B79" s="7" t="s">
        <v>2558</v>
      </c>
      <c r="C79" s="7" t="s">
        <v>2559</v>
      </c>
      <c r="D79" s="4" t="s">
        <v>57</v>
      </c>
      <c r="E79" s="4" t="s">
        <v>56</v>
      </c>
      <c r="F79" s="6">
        <v>42775</v>
      </c>
      <c r="G79" s="4" t="s">
        <v>48</v>
      </c>
      <c r="H79" s="9">
        <v>-100</v>
      </c>
      <c r="I79" s="6">
        <v>42775</v>
      </c>
      <c r="J79" s="4" t="s">
        <v>655</v>
      </c>
      <c r="K79" s="4" t="s">
        <v>1634</v>
      </c>
      <c r="L79" s="7">
        <v>-3805</v>
      </c>
      <c r="M79" s="7">
        <v>3805</v>
      </c>
      <c r="N79" s="4" t="s">
        <v>510</v>
      </c>
    </row>
    <row r="80" spans="1:14" x14ac:dyDescent="0.25">
      <c r="A80" s="4" t="s">
        <v>510</v>
      </c>
      <c r="B80" s="7" t="s">
        <v>2558</v>
      </c>
      <c r="C80" s="7" t="s">
        <v>2559</v>
      </c>
      <c r="D80" s="4" t="s">
        <v>57</v>
      </c>
      <c r="E80" s="4" t="s">
        <v>56</v>
      </c>
      <c r="F80" s="6">
        <v>42775</v>
      </c>
      <c r="G80" s="4" t="s">
        <v>48</v>
      </c>
      <c r="H80" s="9">
        <v>-100</v>
      </c>
      <c r="I80" s="6">
        <v>42775</v>
      </c>
      <c r="J80" s="4" t="s">
        <v>655</v>
      </c>
      <c r="K80" s="4" t="s">
        <v>1634</v>
      </c>
      <c r="L80" s="7">
        <v>-3805</v>
      </c>
      <c r="M80" s="7">
        <v>3805</v>
      </c>
      <c r="N80" s="4" t="s">
        <v>510</v>
      </c>
    </row>
    <row r="81" spans="1:14" x14ac:dyDescent="0.25">
      <c r="A81" s="4" t="s">
        <v>510</v>
      </c>
      <c r="B81" s="7" t="s">
        <v>2558</v>
      </c>
      <c r="C81" s="7" t="s">
        <v>2559</v>
      </c>
      <c r="D81" s="4" t="s">
        <v>57</v>
      </c>
      <c r="E81" s="4" t="s">
        <v>56</v>
      </c>
      <c r="F81" s="6">
        <v>42775</v>
      </c>
      <c r="G81" s="4" t="s">
        <v>48</v>
      </c>
      <c r="H81" s="9">
        <v>-100</v>
      </c>
      <c r="I81" s="6">
        <v>42775</v>
      </c>
      <c r="J81" s="4" t="s">
        <v>655</v>
      </c>
      <c r="K81" s="4" t="s">
        <v>1634</v>
      </c>
      <c r="L81" s="7">
        <v>-3805</v>
      </c>
      <c r="M81" s="7">
        <v>3805</v>
      </c>
      <c r="N81" s="4" t="s">
        <v>510</v>
      </c>
    </row>
    <row r="82" spans="1:14" x14ac:dyDescent="0.25">
      <c r="A82" s="4" t="s">
        <v>564</v>
      </c>
      <c r="B82" s="7" t="s">
        <v>2592</v>
      </c>
      <c r="C82" s="7" t="s">
        <v>2593</v>
      </c>
      <c r="D82" s="4" t="s">
        <v>151</v>
      </c>
      <c r="E82" s="4" t="s">
        <v>152</v>
      </c>
      <c r="F82" s="6">
        <v>42779</v>
      </c>
      <c r="G82" s="4" t="s">
        <v>48</v>
      </c>
      <c r="H82" s="9">
        <v>-10</v>
      </c>
      <c r="I82" s="6">
        <v>42779</v>
      </c>
      <c r="J82" s="4" t="s">
        <v>657</v>
      </c>
      <c r="K82" s="4" t="s">
        <v>1657</v>
      </c>
      <c r="L82" s="7">
        <v>-75</v>
      </c>
      <c r="M82" s="7">
        <v>75</v>
      </c>
      <c r="N82" s="4" t="s">
        <v>564</v>
      </c>
    </row>
    <row r="83" spans="1:14" x14ac:dyDescent="0.25">
      <c r="A83" s="4" t="s">
        <v>498</v>
      </c>
      <c r="B83" s="7" t="s">
        <v>2592</v>
      </c>
      <c r="C83" s="7" t="s">
        <v>2593</v>
      </c>
      <c r="D83" s="4" t="s">
        <v>55</v>
      </c>
      <c r="E83" s="4" t="s">
        <v>557</v>
      </c>
      <c r="F83" s="6">
        <v>42822</v>
      </c>
      <c r="G83" s="4" t="s">
        <v>48</v>
      </c>
      <c r="H83" s="9">
        <v>-1</v>
      </c>
      <c r="I83" s="6">
        <v>42822</v>
      </c>
      <c r="J83" s="4" t="s">
        <v>659</v>
      </c>
      <c r="K83" s="4" t="s">
        <v>659</v>
      </c>
      <c r="L83" s="7">
        <v>0</v>
      </c>
      <c r="M83" s="7">
        <v>0</v>
      </c>
      <c r="N83" s="4" t="s">
        <v>498</v>
      </c>
    </row>
    <row r="84" spans="1:14" x14ac:dyDescent="0.25">
      <c r="A84" s="4" t="s">
        <v>510</v>
      </c>
      <c r="B84" s="7" t="s">
        <v>2558</v>
      </c>
      <c r="C84" s="7" t="s">
        <v>2559</v>
      </c>
      <c r="D84" s="4" t="s">
        <v>151</v>
      </c>
      <c r="E84" s="4" t="s">
        <v>152</v>
      </c>
      <c r="F84" s="6">
        <v>42775</v>
      </c>
      <c r="G84" s="4" t="s">
        <v>48</v>
      </c>
      <c r="H84" s="9">
        <v>-30</v>
      </c>
      <c r="I84" s="6">
        <v>42775</v>
      </c>
      <c r="J84" s="4" t="s">
        <v>655</v>
      </c>
      <c r="K84" s="4" t="s">
        <v>1634</v>
      </c>
      <c r="L84" s="7">
        <v>-3805</v>
      </c>
      <c r="M84" s="7">
        <v>3805</v>
      </c>
      <c r="N84" s="4" t="s">
        <v>510</v>
      </c>
    </row>
    <row r="85" spans="1:14" ht="30" x14ac:dyDescent="0.25">
      <c r="A85" s="4" t="s">
        <v>602</v>
      </c>
      <c r="B85" s="7" t="s">
        <v>2594</v>
      </c>
      <c r="C85" s="7" t="s">
        <v>2595</v>
      </c>
      <c r="D85" s="4" t="s">
        <v>600</v>
      </c>
      <c r="E85" s="12" t="s">
        <v>601</v>
      </c>
      <c r="F85" s="6">
        <v>42870</v>
      </c>
      <c r="G85" s="4" t="s">
        <v>48</v>
      </c>
      <c r="H85" s="9">
        <v>-1</v>
      </c>
      <c r="I85" s="6">
        <v>42856</v>
      </c>
      <c r="J85" s="4" t="s">
        <v>658</v>
      </c>
      <c r="K85" s="4" t="s">
        <v>2391</v>
      </c>
      <c r="L85" s="7">
        <v>0</v>
      </c>
      <c r="M85" s="7">
        <v>0</v>
      </c>
      <c r="N85" s="4" t="s">
        <v>602</v>
      </c>
    </row>
    <row r="86" spans="1:14" x14ac:dyDescent="0.25">
      <c r="A86" s="4" t="s">
        <v>512</v>
      </c>
      <c r="B86" s="7" t="s">
        <v>2558</v>
      </c>
      <c r="C86" s="7" t="s">
        <v>2559</v>
      </c>
      <c r="D86" s="4" t="s">
        <v>153</v>
      </c>
      <c r="E86" s="4" t="s">
        <v>154</v>
      </c>
      <c r="F86" s="6">
        <v>42775</v>
      </c>
      <c r="G86" s="4" t="s">
        <v>48</v>
      </c>
      <c r="H86" s="9">
        <v>-15</v>
      </c>
      <c r="I86" s="6">
        <v>42775</v>
      </c>
      <c r="J86" s="4" t="s">
        <v>649</v>
      </c>
      <c r="K86" s="4" t="s">
        <v>1636</v>
      </c>
      <c r="L86" s="7">
        <v>-2565.75</v>
      </c>
      <c r="M86" s="7">
        <v>2565.75</v>
      </c>
      <c r="N86" s="4" t="s">
        <v>512</v>
      </c>
    </row>
    <row r="87" spans="1:14" x14ac:dyDescent="0.25">
      <c r="A87" s="4" t="s">
        <v>510</v>
      </c>
      <c r="B87" s="7" t="s">
        <v>2558</v>
      </c>
      <c r="C87" s="7" t="s">
        <v>2559</v>
      </c>
      <c r="D87" s="4" t="s">
        <v>153</v>
      </c>
      <c r="E87" s="4" t="s">
        <v>154</v>
      </c>
      <c r="F87" s="6">
        <v>42775</v>
      </c>
      <c r="G87" s="4" t="s">
        <v>48</v>
      </c>
      <c r="H87" s="9">
        <v>-4</v>
      </c>
      <c r="I87" s="6">
        <v>42775</v>
      </c>
      <c r="J87" s="4" t="s">
        <v>655</v>
      </c>
      <c r="K87" s="4" t="s">
        <v>1634</v>
      </c>
      <c r="L87" s="7">
        <v>-3805</v>
      </c>
      <c r="M87" s="7">
        <v>3805</v>
      </c>
      <c r="N87" s="4" t="s">
        <v>510</v>
      </c>
    </row>
    <row r="88" spans="1:14" x14ac:dyDescent="0.25">
      <c r="A88" s="4" t="s">
        <v>594</v>
      </c>
      <c r="B88" s="7" t="s">
        <v>2596</v>
      </c>
      <c r="C88" s="7" t="s">
        <v>2597</v>
      </c>
      <c r="D88" s="4" t="s">
        <v>54</v>
      </c>
      <c r="E88" s="4" t="s">
        <v>53</v>
      </c>
      <c r="F88" s="6">
        <v>42894</v>
      </c>
      <c r="G88" s="4" t="s">
        <v>48</v>
      </c>
      <c r="H88" s="9">
        <v>-55</v>
      </c>
      <c r="I88" s="6">
        <v>42894</v>
      </c>
      <c r="J88" s="4" t="s">
        <v>660</v>
      </c>
      <c r="K88" s="4" t="s">
        <v>2234</v>
      </c>
      <c r="L88" s="7">
        <v>-5115</v>
      </c>
      <c r="M88" s="7">
        <v>5115</v>
      </c>
      <c r="N88" s="4" t="s">
        <v>594</v>
      </c>
    </row>
    <row r="89" spans="1:14" x14ac:dyDescent="0.25">
      <c r="A89" s="4" t="s">
        <v>604</v>
      </c>
      <c r="B89" s="7" t="s">
        <v>2506</v>
      </c>
      <c r="C89" s="7" t="s">
        <v>2507</v>
      </c>
      <c r="D89" s="4" t="s">
        <v>15</v>
      </c>
      <c r="E89" s="4" t="s">
        <v>16</v>
      </c>
      <c r="F89" s="6">
        <v>42900</v>
      </c>
      <c r="G89" s="4" t="s">
        <v>48</v>
      </c>
      <c r="H89" s="9">
        <v>-1</v>
      </c>
      <c r="I89" s="6">
        <v>42900</v>
      </c>
      <c r="J89" s="4" t="s">
        <v>661</v>
      </c>
      <c r="K89" s="4" t="s">
        <v>2258</v>
      </c>
      <c r="L89" s="7">
        <v>-37.5</v>
      </c>
      <c r="M89" s="7">
        <v>37.5</v>
      </c>
      <c r="N89" s="4" t="s">
        <v>604</v>
      </c>
    </row>
    <row r="90" spans="1:14" x14ac:dyDescent="0.25">
      <c r="A90" s="4" t="s">
        <v>604</v>
      </c>
      <c r="B90" s="7" t="s">
        <v>2506</v>
      </c>
      <c r="C90" s="7" t="s">
        <v>2507</v>
      </c>
      <c r="D90" s="4" t="s">
        <v>15</v>
      </c>
      <c r="E90" s="4" t="s">
        <v>16</v>
      </c>
      <c r="F90" s="6">
        <v>42900</v>
      </c>
      <c r="G90" s="4" t="s">
        <v>605</v>
      </c>
      <c r="H90" s="9">
        <v>1</v>
      </c>
      <c r="I90" s="6">
        <v>42900</v>
      </c>
      <c r="J90" s="4" t="s">
        <v>661</v>
      </c>
      <c r="K90" s="4" t="s">
        <v>2258</v>
      </c>
      <c r="L90" s="7">
        <v>-37.5</v>
      </c>
      <c r="M90" s="7">
        <v>37.5</v>
      </c>
      <c r="N90" s="4" t="s">
        <v>604</v>
      </c>
    </row>
    <row r="91" spans="1:14" x14ac:dyDescent="0.25">
      <c r="A91" s="4" t="s">
        <v>560</v>
      </c>
      <c r="B91" s="7" t="s">
        <v>2564</v>
      </c>
      <c r="C91" s="7" t="s">
        <v>2565</v>
      </c>
      <c r="D91" s="4" t="s">
        <v>561</v>
      </c>
      <c r="E91" s="4" t="s">
        <v>562</v>
      </c>
      <c r="F91" s="6">
        <v>42809</v>
      </c>
      <c r="G91" s="4" t="s">
        <v>605</v>
      </c>
      <c r="H91" s="9">
        <v>60</v>
      </c>
      <c r="I91" s="6">
        <v>42811</v>
      </c>
      <c r="J91" s="4" t="s">
        <v>693</v>
      </c>
      <c r="K91" s="4" t="s">
        <v>2414</v>
      </c>
      <c r="L91" s="7">
        <v>0</v>
      </c>
      <c r="M91" s="7">
        <v>0</v>
      </c>
      <c r="N91" s="4" t="s">
        <v>560</v>
      </c>
    </row>
    <row r="92" spans="1:14" x14ac:dyDescent="0.25">
      <c r="A92" s="4" t="s">
        <v>563</v>
      </c>
      <c r="B92" s="7" t="s">
        <v>2540</v>
      </c>
      <c r="C92" s="7" t="s">
        <v>2541</v>
      </c>
      <c r="D92" s="4" t="s">
        <v>147</v>
      </c>
      <c r="E92" s="4" t="s">
        <v>148</v>
      </c>
      <c r="F92" s="6">
        <v>42780</v>
      </c>
      <c r="G92" s="4" t="s">
        <v>605</v>
      </c>
      <c r="H92" s="9">
        <v>48</v>
      </c>
      <c r="I92" s="6">
        <v>42780</v>
      </c>
      <c r="J92" s="4" t="s">
        <v>679</v>
      </c>
      <c r="K92" s="4" t="s">
        <v>1663</v>
      </c>
      <c r="L92" s="7">
        <v>1137.92</v>
      </c>
      <c r="M92" s="7">
        <v>-1137.92</v>
      </c>
      <c r="N92" s="4" t="s">
        <v>563</v>
      </c>
    </row>
    <row r="93" spans="1:14" x14ac:dyDescent="0.25">
      <c r="A93" s="4" t="s">
        <v>508</v>
      </c>
      <c r="B93" s="7" t="s">
        <v>2558</v>
      </c>
      <c r="C93" s="7" t="s">
        <v>2559</v>
      </c>
      <c r="D93" s="4" t="s">
        <v>151</v>
      </c>
      <c r="E93" s="4" t="s">
        <v>152</v>
      </c>
      <c r="F93" s="6">
        <v>42769</v>
      </c>
      <c r="G93" s="4" t="s">
        <v>605</v>
      </c>
      <c r="H93" s="9">
        <v>30</v>
      </c>
      <c r="I93" s="6">
        <v>42774</v>
      </c>
      <c r="J93" s="4" t="s">
        <v>676</v>
      </c>
      <c r="K93" s="4" t="s">
        <v>1625</v>
      </c>
      <c r="L93" s="7">
        <v>3805</v>
      </c>
      <c r="M93" s="7">
        <v>-3805</v>
      </c>
      <c r="N93" s="4" t="s">
        <v>508</v>
      </c>
    </row>
    <row r="94" spans="1:14" x14ac:dyDescent="0.25">
      <c r="A94" s="4" t="s">
        <v>189</v>
      </c>
      <c r="B94" s="7" t="s">
        <v>2598</v>
      </c>
      <c r="C94" s="7" t="s">
        <v>2599</v>
      </c>
      <c r="D94" s="4" t="s">
        <v>15</v>
      </c>
      <c r="E94" s="4" t="s">
        <v>16</v>
      </c>
      <c r="F94" s="6">
        <v>42901</v>
      </c>
      <c r="G94" s="4" t="s">
        <v>605</v>
      </c>
      <c r="H94" s="9">
        <v>1</v>
      </c>
      <c r="I94" s="6">
        <v>42906</v>
      </c>
      <c r="J94" s="4" t="s">
        <v>662</v>
      </c>
      <c r="K94" s="4" t="s">
        <v>2308</v>
      </c>
      <c r="L94" s="7">
        <v>947.78</v>
      </c>
      <c r="M94" s="7">
        <v>-947.78</v>
      </c>
      <c r="N94" s="4" t="s">
        <v>189</v>
      </c>
    </row>
    <row r="95" spans="1:14" x14ac:dyDescent="0.25">
      <c r="A95" s="4" t="s">
        <v>423</v>
      </c>
      <c r="B95" s="7" t="s">
        <v>2600</v>
      </c>
      <c r="C95" s="7" t="s">
        <v>2601</v>
      </c>
      <c r="D95" s="4" t="s">
        <v>15</v>
      </c>
      <c r="E95" s="4" t="s">
        <v>16</v>
      </c>
      <c r="F95" s="6">
        <v>42906</v>
      </c>
      <c r="G95" s="4" t="s">
        <v>605</v>
      </c>
      <c r="H95" s="9">
        <v>1</v>
      </c>
      <c r="I95" s="6">
        <v>42906</v>
      </c>
      <c r="J95" s="4" t="s">
        <v>665</v>
      </c>
      <c r="K95" s="4" t="s">
        <v>2306</v>
      </c>
      <c r="L95" s="7">
        <v>900</v>
      </c>
      <c r="M95" s="7">
        <v>-900</v>
      </c>
      <c r="N95" s="4" t="s">
        <v>423</v>
      </c>
    </row>
    <row r="96" spans="1:14" x14ac:dyDescent="0.25">
      <c r="A96" s="4" t="s">
        <v>476</v>
      </c>
      <c r="B96" s="7" t="s">
        <v>2506</v>
      </c>
      <c r="C96" s="7" t="s">
        <v>2507</v>
      </c>
      <c r="D96" s="4" t="s">
        <v>15</v>
      </c>
      <c r="E96" s="4" t="s">
        <v>16</v>
      </c>
      <c r="F96" s="6">
        <v>42886</v>
      </c>
      <c r="G96" s="4" t="s">
        <v>605</v>
      </c>
      <c r="H96" s="9">
        <v>1</v>
      </c>
      <c r="I96" s="6">
        <v>42886</v>
      </c>
      <c r="J96" s="4" t="s">
        <v>790</v>
      </c>
      <c r="K96" s="4" t="s">
        <v>2163</v>
      </c>
      <c r="L96" s="7">
        <v>70</v>
      </c>
      <c r="M96" s="7">
        <v>-70</v>
      </c>
      <c r="N96" s="4" t="s">
        <v>476</v>
      </c>
    </row>
    <row r="97" spans="1:14" x14ac:dyDescent="0.25">
      <c r="A97" s="4" t="s">
        <v>184</v>
      </c>
      <c r="B97" s="7" t="s">
        <v>2538</v>
      </c>
      <c r="C97" s="7" t="s">
        <v>2539</v>
      </c>
      <c r="D97" s="4" t="s">
        <v>15</v>
      </c>
      <c r="E97" s="4" t="s">
        <v>16</v>
      </c>
      <c r="F97" s="6">
        <v>42879</v>
      </c>
      <c r="G97" s="4" t="s">
        <v>605</v>
      </c>
      <c r="H97" s="9">
        <v>1</v>
      </c>
      <c r="I97" s="6">
        <v>42879</v>
      </c>
      <c r="J97" s="4" t="s">
        <v>791</v>
      </c>
      <c r="K97" s="4" t="s">
        <v>2130</v>
      </c>
      <c r="L97" s="7">
        <v>49</v>
      </c>
      <c r="M97" s="7">
        <v>-49</v>
      </c>
      <c r="N97" s="4" t="s">
        <v>184</v>
      </c>
    </row>
    <row r="98" spans="1:14" x14ac:dyDescent="0.25">
      <c r="A98" s="4" t="s">
        <v>408</v>
      </c>
      <c r="B98" s="7" t="s">
        <v>2508</v>
      </c>
      <c r="C98" s="7" t="s">
        <v>2509</v>
      </c>
      <c r="D98" s="4" t="s">
        <v>15</v>
      </c>
      <c r="E98" s="4" t="s">
        <v>16</v>
      </c>
      <c r="F98" s="6">
        <v>42877</v>
      </c>
      <c r="G98" s="4" t="s">
        <v>605</v>
      </c>
      <c r="H98" s="9">
        <v>1</v>
      </c>
      <c r="I98" s="6">
        <v>42886</v>
      </c>
      <c r="J98" s="4" t="s">
        <v>792</v>
      </c>
      <c r="K98" s="4" t="s">
        <v>2396</v>
      </c>
      <c r="L98" s="7">
        <v>0</v>
      </c>
      <c r="M98" s="7">
        <v>0</v>
      </c>
      <c r="N98" s="4" t="s">
        <v>408</v>
      </c>
    </row>
    <row r="99" spans="1:14" x14ac:dyDescent="0.25">
      <c r="A99" s="4" t="s">
        <v>446</v>
      </c>
      <c r="B99" s="7" t="s">
        <v>2508</v>
      </c>
      <c r="C99" s="7" t="s">
        <v>2509</v>
      </c>
      <c r="D99" s="4" t="s">
        <v>15</v>
      </c>
      <c r="E99" s="4" t="s">
        <v>16</v>
      </c>
      <c r="F99" s="6">
        <v>42878</v>
      </c>
      <c r="G99" s="4" t="s">
        <v>605</v>
      </c>
      <c r="H99" s="9">
        <v>1</v>
      </c>
      <c r="I99" s="6">
        <v>42886</v>
      </c>
      <c r="J99" s="4" t="s">
        <v>793</v>
      </c>
      <c r="K99" s="4" t="s">
        <v>2143</v>
      </c>
      <c r="L99" s="7">
        <v>0</v>
      </c>
      <c r="M99" s="7">
        <v>-260.13</v>
      </c>
      <c r="N99" s="4" t="s">
        <v>446</v>
      </c>
    </row>
    <row r="100" spans="1:14" x14ac:dyDescent="0.25">
      <c r="A100" s="4" t="s">
        <v>422</v>
      </c>
      <c r="B100" s="7" t="s">
        <v>2600</v>
      </c>
      <c r="C100" s="7" t="s">
        <v>2601</v>
      </c>
      <c r="D100" s="4" t="s">
        <v>15</v>
      </c>
      <c r="E100" s="4" t="s">
        <v>16</v>
      </c>
      <c r="F100" s="6">
        <v>42886</v>
      </c>
      <c r="G100" s="4" t="s">
        <v>605</v>
      </c>
      <c r="H100" s="9">
        <v>1</v>
      </c>
      <c r="I100" s="6">
        <v>42886</v>
      </c>
      <c r="J100" s="4" t="s">
        <v>794</v>
      </c>
      <c r="K100" s="4" t="s">
        <v>2167</v>
      </c>
      <c r="L100" s="7">
        <v>115</v>
      </c>
      <c r="M100" s="7">
        <v>-115</v>
      </c>
      <c r="N100" s="4" t="s">
        <v>422</v>
      </c>
    </row>
    <row r="101" spans="1:14" x14ac:dyDescent="0.25">
      <c r="A101" s="4" t="s">
        <v>576</v>
      </c>
      <c r="B101" s="7" t="s">
        <v>2602</v>
      </c>
      <c r="C101" s="7" t="s">
        <v>2603</v>
      </c>
      <c r="D101" s="4" t="s">
        <v>15</v>
      </c>
      <c r="E101" s="4" t="s">
        <v>16</v>
      </c>
      <c r="F101" s="6">
        <v>42873</v>
      </c>
      <c r="G101" s="4" t="s">
        <v>605</v>
      </c>
      <c r="H101" s="9">
        <v>1</v>
      </c>
      <c r="I101" s="6">
        <v>42877</v>
      </c>
      <c r="J101" s="4" t="s">
        <v>756</v>
      </c>
      <c r="K101" s="4" t="s">
        <v>2119</v>
      </c>
      <c r="L101" s="7">
        <v>360</v>
      </c>
      <c r="M101" s="7">
        <v>-360</v>
      </c>
      <c r="N101" s="4" t="s">
        <v>576</v>
      </c>
    </row>
    <row r="102" spans="1:14" x14ac:dyDescent="0.25">
      <c r="A102" s="4" t="s">
        <v>421</v>
      </c>
      <c r="B102" s="7" t="s">
        <v>2556</v>
      </c>
      <c r="C102" s="7" t="s">
        <v>2557</v>
      </c>
      <c r="D102" s="4" t="s">
        <v>15</v>
      </c>
      <c r="E102" s="4" t="s">
        <v>16</v>
      </c>
      <c r="F102" s="6">
        <v>42877</v>
      </c>
      <c r="G102" s="4" t="s">
        <v>605</v>
      </c>
      <c r="H102" s="9">
        <v>1</v>
      </c>
      <c r="I102" s="6">
        <v>42894</v>
      </c>
      <c r="J102" s="4" t="s">
        <v>796</v>
      </c>
      <c r="K102" s="4" t="s">
        <v>2220</v>
      </c>
      <c r="L102" s="7">
        <v>457.85</v>
      </c>
      <c r="M102" s="7">
        <v>-457.85</v>
      </c>
      <c r="N102" s="4" t="s">
        <v>421</v>
      </c>
    </row>
    <row r="103" spans="1:14" x14ac:dyDescent="0.25">
      <c r="A103" s="4" t="s">
        <v>172</v>
      </c>
      <c r="B103" s="7" t="s">
        <v>2604</v>
      </c>
      <c r="C103" s="7" t="s">
        <v>2605</v>
      </c>
      <c r="D103" s="4" t="s">
        <v>15</v>
      </c>
      <c r="E103" s="4" t="s">
        <v>16</v>
      </c>
      <c r="F103" s="6">
        <v>42872</v>
      </c>
      <c r="G103" s="4" t="s">
        <v>605</v>
      </c>
      <c r="H103" s="9">
        <v>1</v>
      </c>
      <c r="I103" s="6">
        <v>42874</v>
      </c>
      <c r="J103" s="4" t="s">
        <v>797</v>
      </c>
      <c r="K103" s="4" t="s">
        <v>2397</v>
      </c>
      <c r="L103" s="7">
        <v>0</v>
      </c>
      <c r="M103" s="7">
        <v>0</v>
      </c>
      <c r="N103" s="4" t="s">
        <v>172</v>
      </c>
    </row>
    <row r="104" spans="1:14" x14ac:dyDescent="0.25">
      <c r="A104" s="4" t="s">
        <v>491</v>
      </c>
      <c r="B104" s="7" t="s">
        <v>2606</v>
      </c>
      <c r="C104" s="7" t="s">
        <v>2607</v>
      </c>
      <c r="D104" s="4" t="s">
        <v>15</v>
      </c>
      <c r="E104" s="4" t="s">
        <v>16</v>
      </c>
      <c r="F104" s="6">
        <v>42873</v>
      </c>
      <c r="G104" s="4" t="s">
        <v>605</v>
      </c>
      <c r="H104" s="9">
        <v>1</v>
      </c>
      <c r="I104" s="6">
        <v>42879</v>
      </c>
      <c r="J104" s="4" t="s">
        <v>755</v>
      </c>
      <c r="K104" s="4" t="s">
        <v>2128</v>
      </c>
      <c r="L104" s="7">
        <v>312.5</v>
      </c>
      <c r="M104" s="7">
        <v>-312.5</v>
      </c>
      <c r="N104" s="4" t="s">
        <v>491</v>
      </c>
    </row>
    <row r="105" spans="1:14" x14ac:dyDescent="0.25">
      <c r="A105" s="4" t="s">
        <v>175</v>
      </c>
      <c r="B105" s="7" t="s">
        <v>2604</v>
      </c>
      <c r="C105" s="7" t="s">
        <v>2605</v>
      </c>
      <c r="D105" s="4" t="s">
        <v>15</v>
      </c>
      <c r="E105" s="4" t="s">
        <v>16</v>
      </c>
      <c r="F105" s="6">
        <v>42873</v>
      </c>
      <c r="G105" s="4" t="s">
        <v>605</v>
      </c>
      <c r="H105" s="9">
        <v>1</v>
      </c>
      <c r="I105" s="6">
        <v>42877</v>
      </c>
      <c r="J105" s="4" t="s">
        <v>798</v>
      </c>
      <c r="K105" s="4" t="s">
        <v>2115</v>
      </c>
      <c r="L105" s="7">
        <v>3998</v>
      </c>
      <c r="M105" s="7">
        <v>-3998</v>
      </c>
      <c r="N105" s="4" t="s">
        <v>175</v>
      </c>
    </row>
    <row r="106" spans="1:14" x14ac:dyDescent="0.25">
      <c r="A106" s="4" t="s">
        <v>593</v>
      </c>
      <c r="B106" s="7" t="s">
        <v>2506</v>
      </c>
      <c r="C106" s="7" t="s">
        <v>2507</v>
      </c>
      <c r="D106" s="4" t="s">
        <v>54</v>
      </c>
      <c r="E106" s="4" t="s">
        <v>53</v>
      </c>
      <c r="F106" s="6">
        <v>42867</v>
      </c>
      <c r="G106" s="4" t="s">
        <v>605</v>
      </c>
      <c r="H106" s="9">
        <v>15</v>
      </c>
      <c r="I106" s="6">
        <v>42867</v>
      </c>
      <c r="J106" s="4" t="s">
        <v>684</v>
      </c>
      <c r="K106" s="4" t="s">
        <v>2041</v>
      </c>
      <c r="L106" s="7">
        <v>1269</v>
      </c>
      <c r="M106" s="7">
        <v>-1269</v>
      </c>
      <c r="N106" s="4" t="s">
        <v>593</v>
      </c>
    </row>
    <row r="107" spans="1:14" x14ac:dyDescent="0.25">
      <c r="A107" s="4" t="s">
        <v>382</v>
      </c>
      <c r="B107" s="7" t="s">
        <v>2568</v>
      </c>
      <c r="C107" s="7" t="s">
        <v>2569</v>
      </c>
      <c r="D107" s="4" t="s">
        <v>54</v>
      </c>
      <c r="E107" s="4" t="s">
        <v>53</v>
      </c>
      <c r="F107" s="6">
        <v>42858</v>
      </c>
      <c r="G107" s="4" t="s">
        <v>605</v>
      </c>
      <c r="H107" s="9">
        <v>9</v>
      </c>
      <c r="I107" s="6">
        <v>42863</v>
      </c>
      <c r="J107" s="4" t="s">
        <v>685</v>
      </c>
      <c r="K107" s="4" t="s">
        <v>2394</v>
      </c>
      <c r="L107" s="7">
        <v>0</v>
      </c>
      <c r="M107" s="7">
        <v>0</v>
      </c>
      <c r="N107" s="4" t="s">
        <v>382</v>
      </c>
    </row>
    <row r="108" spans="1:14" x14ac:dyDescent="0.25">
      <c r="A108" s="4" t="s">
        <v>523</v>
      </c>
      <c r="B108" s="7" t="s">
        <v>2608</v>
      </c>
      <c r="C108" s="7" t="s">
        <v>2609</v>
      </c>
      <c r="D108" s="4" t="s">
        <v>54</v>
      </c>
      <c r="E108" s="4" t="s">
        <v>53</v>
      </c>
      <c r="F108" s="6">
        <v>42851</v>
      </c>
      <c r="G108" s="4" t="s">
        <v>605</v>
      </c>
      <c r="H108" s="9">
        <v>10</v>
      </c>
      <c r="I108" s="6">
        <v>42863</v>
      </c>
      <c r="J108" s="4" t="s">
        <v>667</v>
      </c>
      <c r="K108" s="4" t="s">
        <v>2393</v>
      </c>
      <c r="L108" s="7">
        <v>0</v>
      </c>
      <c r="M108" s="7">
        <v>0</v>
      </c>
      <c r="N108" s="4" t="s">
        <v>523</v>
      </c>
    </row>
    <row r="109" spans="1:14" x14ac:dyDescent="0.25">
      <c r="A109" s="4" t="s">
        <v>472</v>
      </c>
      <c r="B109" s="7" t="s">
        <v>2596</v>
      </c>
      <c r="C109" s="7" t="s">
        <v>2597</v>
      </c>
      <c r="D109" s="4" t="s">
        <v>54</v>
      </c>
      <c r="E109" s="4" t="s">
        <v>53</v>
      </c>
      <c r="F109" s="6">
        <v>42828</v>
      </c>
      <c r="G109" s="4" t="s">
        <v>605</v>
      </c>
      <c r="H109" s="9">
        <v>55</v>
      </c>
      <c r="I109" s="6">
        <v>42830</v>
      </c>
      <c r="J109" s="4" t="s">
        <v>686</v>
      </c>
      <c r="K109" s="4" t="s">
        <v>2395</v>
      </c>
      <c r="L109" s="7">
        <v>0</v>
      </c>
      <c r="M109" s="7">
        <v>0</v>
      </c>
      <c r="N109" s="4" t="s">
        <v>472</v>
      </c>
    </row>
    <row r="110" spans="1:14" x14ac:dyDescent="0.25">
      <c r="A110" s="4" t="s">
        <v>592</v>
      </c>
      <c r="B110" s="7" t="s">
        <v>2610</v>
      </c>
      <c r="C110" s="7" t="s">
        <v>2611</v>
      </c>
      <c r="D110" s="4" t="s">
        <v>54</v>
      </c>
      <c r="E110" s="4" t="s">
        <v>53</v>
      </c>
      <c r="F110" s="6">
        <v>42831</v>
      </c>
      <c r="G110" s="4" t="s">
        <v>605</v>
      </c>
      <c r="H110" s="9">
        <v>8</v>
      </c>
      <c r="I110" s="6">
        <v>42832</v>
      </c>
      <c r="J110" s="4" t="s">
        <v>687</v>
      </c>
      <c r="K110" s="4" t="s">
        <v>1846</v>
      </c>
      <c r="L110" s="7">
        <v>396</v>
      </c>
      <c r="M110" s="7">
        <v>-396</v>
      </c>
      <c r="N110" s="4" t="s">
        <v>592</v>
      </c>
    </row>
    <row r="111" spans="1:14" ht="30" x14ac:dyDescent="0.25">
      <c r="A111" s="4" t="s">
        <v>381</v>
      </c>
      <c r="B111" s="7" t="s">
        <v>2596</v>
      </c>
      <c r="C111" s="7" t="s">
        <v>2597</v>
      </c>
      <c r="D111" s="4" t="s">
        <v>595</v>
      </c>
      <c r="E111" s="12" t="s">
        <v>596</v>
      </c>
      <c r="F111" s="6">
        <v>42844</v>
      </c>
      <c r="G111" s="4" t="s">
        <v>605</v>
      </c>
      <c r="H111" s="9">
        <v>1</v>
      </c>
      <c r="I111" s="6">
        <v>42844</v>
      </c>
      <c r="J111" s="4" t="s">
        <v>666</v>
      </c>
      <c r="K111" s="4" t="s">
        <v>2392</v>
      </c>
      <c r="L111" s="7">
        <v>0</v>
      </c>
      <c r="M111" s="7">
        <v>0</v>
      </c>
      <c r="N111" s="4" t="s">
        <v>381</v>
      </c>
    </row>
    <row r="112" spans="1:14" x14ac:dyDescent="0.25">
      <c r="A112" s="4" t="s">
        <v>523</v>
      </c>
      <c r="B112" s="7" t="s">
        <v>2608</v>
      </c>
      <c r="C112" s="7" t="s">
        <v>2609</v>
      </c>
      <c r="D112" s="4" t="s">
        <v>597</v>
      </c>
      <c r="E112" s="4" t="s">
        <v>598</v>
      </c>
      <c r="F112" s="6">
        <v>42851</v>
      </c>
      <c r="G112" s="4" t="s">
        <v>605</v>
      </c>
      <c r="H112" s="9">
        <v>1</v>
      </c>
      <c r="I112" s="6">
        <v>42863</v>
      </c>
      <c r="J112" s="4" t="s">
        <v>667</v>
      </c>
      <c r="K112" s="4" t="s">
        <v>2393</v>
      </c>
      <c r="L112" s="7">
        <v>0</v>
      </c>
      <c r="M112" s="7">
        <v>0</v>
      </c>
      <c r="N112" s="4" t="s">
        <v>523</v>
      </c>
    </row>
    <row r="113" spans="1:14" x14ac:dyDescent="0.25">
      <c r="A113" s="4" t="s">
        <v>484</v>
      </c>
      <c r="B113" s="7" t="s">
        <v>2592</v>
      </c>
      <c r="C113" s="7" t="s">
        <v>2593</v>
      </c>
      <c r="D113" s="4" t="s">
        <v>597</v>
      </c>
      <c r="E113" s="4" t="s">
        <v>598</v>
      </c>
      <c r="F113" s="6">
        <v>42797</v>
      </c>
      <c r="G113" s="4" t="s">
        <v>605</v>
      </c>
      <c r="H113" s="9">
        <v>4</v>
      </c>
      <c r="I113" s="6">
        <v>42797</v>
      </c>
      <c r="J113" s="4" t="s">
        <v>668</v>
      </c>
      <c r="K113" s="4" t="s">
        <v>1700</v>
      </c>
      <c r="L113" s="7">
        <v>15067.56</v>
      </c>
      <c r="M113" s="7">
        <v>-15067.56</v>
      </c>
      <c r="N113" s="4" t="s">
        <v>484</v>
      </c>
    </row>
    <row r="114" spans="1:14" ht="30" x14ac:dyDescent="0.25">
      <c r="A114" s="4" t="s">
        <v>599</v>
      </c>
      <c r="B114" s="7" t="s">
        <v>2594</v>
      </c>
      <c r="C114" s="7" t="s">
        <v>2595</v>
      </c>
      <c r="D114" s="4" t="s">
        <v>600</v>
      </c>
      <c r="E114" s="12" t="s">
        <v>601</v>
      </c>
      <c r="F114" s="6">
        <v>42821</v>
      </c>
      <c r="G114" s="4" t="s">
        <v>605</v>
      </c>
      <c r="H114" s="9">
        <v>1</v>
      </c>
      <c r="I114" s="6">
        <v>42821</v>
      </c>
      <c r="J114" s="4" t="s">
        <v>669</v>
      </c>
      <c r="K114" s="4" t="s">
        <v>669</v>
      </c>
      <c r="L114" s="7">
        <v>0</v>
      </c>
      <c r="M114" s="7">
        <v>0</v>
      </c>
      <c r="N114" s="4" t="s">
        <v>599</v>
      </c>
    </row>
    <row r="115" spans="1:14" x14ac:dyDescent="0.25">
      <c r="A115" s="4" t="s">
        <v>508</v>
      </c>
      <c r="B115" s="7" t="s">
        <v>2558</v>
      </c>
      <c r="C115" s="7" t="s">
        <v>2559</v>
      </c>
      <c r="D115" s="4" t="s">
        <v>153</v>
      </c>
      <c r="E115" s="4" t="s">
        <v>154</v>
      </c>
      <c r="F115" s="6">
        <v>42769</v>
      </c>
      <c r="G115" s="4" t="s">
        <v>605</v>
      </c>
      <c r="H115" s="9">
        <v>4</v>
      </c>
      <c r="I115" s="6">
        <v>42774</v>
      </c>
      <c r="J115" s="4" t="s">
        <v>676</v>
      </c>
      <c r="K115" s="4" t="s">
        <v>1625</v>
      </c>
      <c r="L115" s="7">
        <v>3805</v>
      </c>
      <c r="M115" s="7">
        <v>-3805</v>
      </c>
      <c r="N115" s="4" t="s">
        <v>508</v>
      </c>
    </row>
    <row r="116" spans="1:14" x14ac:dyDescent="0.25">
      <c r="A116" s="4" t="s">
        <v>506</v>
      </c>
      <c r="B116" s="7" t="s">
        <v>2558</v>
      </c>
      <c r="C116" s="7" t="s">
        <v>2559</v>
      </c>
      <c r="D116" s="4" t="s">
        <v>153</v>
      </c>
      <c r="E116" s="4" t="s">
        <v>154</v>
      </c>
      <c r="F116" s="6">
        <v>42775</v>
      </c>
      <c r="G116" s="4" t="s">
        <v>605</v>
      </c>
      <c r="H116" s="9">
        <v>5</v>
      </c>
      <c r="I116" s="6">
        <v>42775</v>
      </c>
      <c r="J116" s="4" t="s">
        <v>677</v>
      </c>
      <c r="K116" s="4" t="s">
        <v>1630</v>
      </c>
      <c r="L116" s="7">
        <v>435.75</v>
      </c>
      <c r="M116" s="7">
        <v>-435.75</v>
      </c>
      <c r="N116" s="4" t="s">
        <v>506</v>
      </c>
    </row>
    <row r="117" spans="1:14" x14ac:dyDescent="0.25">
      <c r="A117" s="4" t="s">
        <v>509</v>
      </c>
      <c r="B117" s="7" t="s">
        <v>2558</v>
      </c>
      <c r="C117" s="7" t="s">
        <v>2559</v>
      </c>
      <c r="D117" s="4" t="s">
        <v>153</v>
      </c>
      <c r="E117" s="4" t="s">
        <v>154</v>
      </c>
      <c r="F117" s="6">
        <v>42773</v>
      </c>
      <c r="G117" s="4" t="s">
        <v>605</v>
      </c>
      <c r="H117" s="9">
        <v>15</v>
      </c>
      <c r="I117" s="6">
        <v>42774</v>
      </c>
      <c r="J117" s="4" t="s">
        <v>678</v>
      </c>
      <c r="K117" s="4" t="s">
        <v>1627</v>
      </c>
      <c r="L117" s="7">
        <v>18.61</v>
      </c>
      <c r="M117" s="7">
        <v>-18.61</v>
      </c>
      <c r="N117" s="4" t="s">
        <v>509</v>
      </c>
    </row>
    <row r="118" spans="1:14" x14ac:dyDescent="0.25">
      <c r="A118" s="4" t="s">
        <v>2489</v>
      </c>
      <c r="B118" s="7" t="s">
        <v>2534</v>
      </c>
      <c r="C118" s="7" t="s">
        <v>2535</v>
      </c>
      <c r="D118" s="4" t="s">
        <v>2490</v>
      </c>
      <c r="E118" s="4" t="s">
        <v>2491</v>
      </c>
      <c r="F118" s="6">
        <v>42915</v>
      </c>
      <c r="G118" s="4" t="s">
        <v>605</v>
      </c>
      <c r="H118" s="9">
        <v>9908</v>
      </c>
      <c r="I118" s="6">
        <v>42915</v>
      </c>
      <c r="J118" s="4" t="s">
        <v>2492</v>
      </c>
      <c r="K118" s="4" t="s">
        <v>2493</v>
      </c>
      <c r="L118" s="7">
        <v>26190</v>
      </c>
      <c r="M118" s="7">
        <v>-26190</v>
      </c>
      <c r="N118" s="4" t="s">
        <v>2489</v>
      </c>
    </row>
    <row r="119" spans="1:14" x14ac:dyDescent="0.25">
      <c r="A119" s="4" t="s">
        <v>563</v>
      </c>
      <c r="B119" s="7" t="s">
        <v>2540</v>
      </c>
      <c r="C119" s="7" t="s">
        <v>2541</v>
      </c>
      <c r="D119" s="4" t="s">
        <v>44</v>
      </c>
      <c r="E119" s="4" t="s">
        <v>45</v>
      </c>
      <c r="F119" s="6">
        <v>42780</v>
      </c>
      <c r="G119" s="4" t="s">
        <v>605</v>
      </c>
      <c r="H119" s="9">
        <v>1</v>
      </c>
      <c r="I119" s="6">
        <v>42780</v>
      </c>
      <c r="J119" s="4" t="s">
        <v>679</v>
      </c>
      <c r="K119" s="4" t="s">
        <v>1663</v>
      </c>
      <c r="L119" s="7">
        <v>1137.92</v>
      </c>
      <c r="M119" s="7">
        <v>-1137.92</v>
      </c>
      <c r="N119" s="4" t="s">
        <v>563</v>
      </c>
    </row>
    <row r="120" spans="1:14" x14ac:dyDescent="0.25">
      <c r="A120" s="4" t="s">
        <v>590</v>
      </c>
      <c r="B120" s="7" t="s">
        <v>2612</v>
      </c>
      <c r="C120" s="7" t="s">
        <v>2613</v>
      </c>
      <c r="D120" s="4" t="s">
        <v>44</v>
      </c>
      <c r="E120" s="4" t="s">
        <v>45</v>
      </c>
      <c r="F120" s="6">
        <v>42871</v>
      </c>
      <c r="G120" s="4" t="s">
        <v>605</v>
      </c>
      <c r="H120" s="9">
        <v>1</v>
      </c>
      <c r="I120" s="6">
        <v>42871</v>
      </c>
      <c r="J120" s="4" t="s">
        <v>680</v>
      </c>
      <c r="K120" s="4" t="s">
        <v>2079</v>
      </c>
      <c r="L120" s="7">
        <v>1450</v>
      </c>
      <c r="M120" s="7">
        <v>-1450</v>
      </c>
      <c r="N120" s="4" t="s">
        <v>590</v>
      </c>
    </row>
    <row r="121" spans="1:14" x14ac:dyDescent="0.25">
      <c r="A121" s="4" t="s">
        <v>588</v>
      </c>
      <c r="B121" s="7" t="s">
        <v>2608</v>
      </c>
      <c r="C121" s="7" t="s">
        <v>2609</v>
      </c>
      <c r="D121" s="4" t="s">
        <v>44</v>
      </c>
      <c r="E121" s="4" t="s">
        <v>45</v>
      </c>
      <c r="F121" s="6">
        <v>42823</v>
      </c>
      <c r="G121" s="4" t="s">
        <v>605</v>
      </c>
      <c r="H121" s="9">
        <v>1</v>
      </c>
      <c r="I121" s="6">
        <v>42823</v>
      </c>
      <c r="J121" s="4" t="s">
        <v>681</v>
      </c>
      <c r="K121" s="4" t="s">
        <v>681</v>
      </c>
      <c r="L121" s="7">
        <v>0</v>
      </c>
      <c r="M121" s="7">
        <v>0</v>
      </c>
      <c r="N121" s="4" t="s">
        <v>588</v>
      </c>
    </row>
    <row r="122" spans="1:14" x14ac:dyDescent="0.25">
      <c r="A122" s="4" t="s">
        <v>589</v>
      </c>
      <c r="B122" s="7" t="s">
        <v>2592</v>
      </c>
      <c r="C122" s="7" t="s">
        <v>2593</v>
      </c>
      <c r="D122" s="4" t="s">
        <v>44</v>
      </c>
      <c r="E122" s="4" t="s">
        <v>45</v>
      </c>
      <c r="F122" s="6">
        <v>42838</v>
      </c>
      <c r="G122" s="4" t="s">
        <v>605</v>
      </c>
      <c r="H122" s="9">
        <v>1</v>
      </c>
      <c r="I122" s="6">
        <v>42838</v>
      </c>
      <c r="J122" s="4" t="s">
        <v>682</v>
      </c>
      <c r="K122" s="4" t="s">
        <v>1916</v>
      </c>
      <c r="L122" s="7">
        <v>665</v>
      </c>
      <c r="M122" s="7">
        <v>-665</v>
      </c>
      <c r="N122" s="4" t="s">
        <v>589</v>
      </c>
    </row>
    <row r="123" spans="1:14" x14ac:dyDescent="0.25">
      <c r="A123" s="4" t="s">
        <v>591</v>
      </c>
      <c r="B123" s="7" t="s">
        <v>2614</v>
      </c>
      <c r="C123" s="7" t="s">
        <v>2615</v>
      </c>
      <c r="D123" s="4" t="s">
        <v>157</v>
      </c>
      <c r="E123" s="4" t="s">
        <v>157</v>
      </c>
      <c r="F123" s="6">
        <v>42866</v>
      </c>
      <c r="G123" s="4" t="s">
        <v>605</v>
      </c>
      <c r="H123" s="9">
        <v>2</v>
      </c>
      <c r="I123" s="6">
        <v>42866</v>
      </c>
      <c r="J123" s="4" t="s">
        <v>683</v>
      </c>
      <c r="K123" s="4" t="s">
        <v>2001</v>
      </c>
      <c r="L123" s="7">
        <v>30</v>
      </c>
      <c r="M123" s="7">
        <v>-30</v>
      </c>
      <c r="N123" s="4" t="s">
        <v>591</v>
      </c>
    </row>
    <row r="124" spans="1:14" x14ac:dyDescent="0.25">
      <c r="A124" s="4" t="s">
        <v>2489</v>
      </c>
      <c r="B124" s="7" t="s">
        <v>2534</v>
      </c>
      <c r="C124" s="7" t="s">
        <v>2535</v>
      </c>
      <c r="D124" s="4" t="s">
        <v>157</v>
      </c>
      <c r="E124" s="4" t="s">
        <v>157</v>
      </c>
      <c r="F124" s="6">
        <v>42915</v>
      </c>
      <c r="G124" s="4" t="s">
        <v>605</v>
      </c>
      <c r="H124" s="9">
        <v>1</v>
      </c>
      <c r="I124" s="6">
        <v>42915</v>
      </c>
      <c r="J124" s="4" t="s">
        <v>2492</v>
      </c>
      <c r="K124" s="4" t="s">
        <v>2493</v>
      </c>
      <c r="L124" s="7">
        <v>26190</v>
      </c>
      <c r="M124" s="7">
        <v>-26190</v>
      </c>
      <c r="N124" s="4" t="s">
        <v>2489</v>
      </c>
    </row>
    <row r="125" spans="1:14" ht="30" x14ac:dyDescent="0.25">
      <c r="A125" s="4" t="s">
        <v>602</v>
      </c>
      <c r="B125" s="7" t="s">
        <v>2594</v>
      </c>
      <c r="C125" s="7" t="s">
        <v>2595</v>
      </c>
      <c r="D125" s="4" t="s">
        <v>600</v>
      </c>
      <c r="E125" s="12" t="s">
        <v>601</v>
      </c>
      <c r="F125" s="6">
        <v>42870</v>
      </c>
      <c r="G125" s="4" t="s">
        <v>605</v>
      </c>
      <c r="H125" s="9">
        <v>1</v>
      </c>
      <c r="I125" s="6">
        <v>42856</v>
      </c>
      <c r="J125" s="4" t="s">
        <v>658</v>
      </c>
      <c r="K125" s="4" t="s">
        <v>2391</v>
      </c>
      <c r="L125" s="7">
        <v>0</v>
      </c>
      <c r="M125" s="7">
        <v>0</v>
      </c>
      <c r="N125" s="4" t="s">
        <v>602</v>
      </c>
    </row>
    <row r="126" spans="1:14" x14ac:dyDescent="0.25">
      <c r="A126" s="4" t="s">
        <v>205</v>
      </c>
      <c r="B126" s="7" t="s">
        <v>2506</v>
      </c>
      <c r="C126" s="7" t="s">
        <v>2507</v>
      </c>
      <c r="D126" s="4" t="s">
        <v>15</v>
      </c>
      <c r="E126" s="4" t="s">
        <v>16</v>
      </c>
      <c r="F126" s="6">
        <v>42867</v>
      </c>
      <c r="G126" s="4" t="s">
        <v>605</v>
      </c>
      <c r="H126" s="9">
        <v>1</v>
      </c>
      <c r="I126" s="6">
        <v>42867</v>
      </c>
      <c r="J126" s="4" t="s">
        <v>694</v>
      </c>
      <c r="K126" s="4" t="s">
        <v>2035</v>
      </c>
      <c r="L126" s="7">
        <v>75</v>
      </c>
      <c r="M126" s="7">
        <v>-75</v>
      </c>
      <c r="N126" s="4" t="s">
        <v>205</v>
      </c>
    </row>
    <row r="127" spans="1:14" x14ac:dyDescent="0.25">
      <c r="A127" s="4" t="s">
        <v>439</v>
      </c>
      <c r="B127" s="7" t="s">
        <v>2616</v>
      </c>
      <c r="C127" s="7" t="s">
        <v>2617</v>
      </c>
      <c r="D127" s="4" t="s">
        <v>15</v>
      </c>
      <c r="E127" s="4" t="s">
        <v>16</v>
      </c>
      <c r="F127" s="6">
        <v>42872</v>
      </c>
      <c r="G127" s="4" t="s">
        <v>605</v>
      </c>
      <c r="H127" s="9">
        <v>1</v>
      </c>
      <c r="I127" s="6">
        <v>42877</v>
      </c>
      <c r="J127" s="4" t="s">
        <v>695</v>
      </c>
      <c r="K127" s="4" t="s">
        <v>2117</v>
      </c>
      <c r="L127" s="7">
        <v>801.25</v>
      </c>
      <c r="M127" s="7">
        <v>-801.25</v>
      </c>
      <c r="N127" s="4" t="s">
        <v>439</v>
      </c>
    </row>
    <row r="128" spans="1:14" x14ac:dyDescent="0.25">
      <c r="A128" s="4" t="s">
        <v>553</v>
      </c>
      <c r="B128" s="7" t="s">
        <v>2618</v>
      </c>
      <c r="C128" s="7" t="s">
        <v>2619</v>
      </c>
      <c r="D128" s="4" t="s">
        <v>15</v>
      </c>
      <c r="E128" s="4" t="s">
        <v>16</v>
      </c>
      <c r="F128" s="6">
        <v>42871</v>
      </c>
      <c r="G128" s="4" t="s">
        <v>605</v>
      </c>
      <c r="H128" s="9">
        <v>1</v>
      </c>
      <c r="I128" s="6">
        <v>42879</v>
      </c>
      <c r="J128" s="4" t="s">
        <v>696</v>
      </c>
      <c r="K128" s="4" t="s">
        <v>2132</v>
      </c>
      <c r="L128" s="7">
        <v>0</v>
      </c>
      <c r="M128" s="7">
        <v>-108.75</v>
      </c>
      <c r="N128" s="4" t="s">
        <v>553</v>
      </c>
    </row>
    <row r="129" spans="1:14" x14ac:dyDescent="0.25">
      <c r="A129" s="4" t="s">
        <v>500</v>
      </c>
      <c r="B129" s="7" t="s">
        <v>2540</v>
      </c>
      <c r="C129" s="7" t="s">
        <v>2541</v>
      </c>
      <c r="D129" s="4" t="s">
        <v>15</v>
      </c>
      <c r="E129" s="4" t="s">
        <v>16</v>
      </c>
      <c r="F129" s="6">
        <v>42866</v>
      </c>
      <c r="G129" s="4" t="s">
        <v>605</v>
      </c>
      <c r="H129" s="9">
        <v>1</v>
      </c>
      <c r="I129" s="6">
        <v>42867</v>
      </c>
      <c r="J129" s="4" t="s">
        <v>697</v>
      </c>
      <c r="K129" s="4" t="s">
        <v>2043</v>
      </c>
      <c r="L129" s="7">
        <v>45</v>
      </c>
      <c r="M129" s="7">
        <v>-45</v>
      </c>
      <c r="N129" s="4" t="s">
        <v>500</v>
      </c>
    </row>
    <row r="130" spans="1:14" x14ac:dyDescent="0.25">
      <c r="A130" s="4" t="s">
        <v>470</v>
      </c>
      <c r="B130" s="7" t="s">
        <v>2620</v>
      </c>
      <c r="C130" s="7" t="s">
        <v>2621</v>
      </c>
      <c r="D130" s="4" t="s">
        <v>15</v>
      </c>
      <c r="E130" s="4" t="s">
        <v>16</v>
      </c>
      <c r="F130" s="6">
        <v>42865</v>
      </c>
      <c r="G130" s="4" t="s">
        <v>605</v>
      </c>
      <c r="H130" s="9">
        <v>1</v>
      </c>
      <c r="I130" s="6">
        <v>42870</v>
      </c>
      <c r="J130" s="4" t="s">
        <v>698</v>
      </c>
      <c r="K130" s="4" t="s">
        <v>2061</v>
      </c>
      <c r="L130" s="7">
        <v>990</v>
      </c>
      <c r="M130" s="7">
        <v>-990</v>
      </c>
      <c r="N130" s="4" t="s">
        <v>470</v>
      </c>
    </row>
    <row r="131" spans="1:14" x14ac:dyDescent="0.25">
      <c r="A131" s="4" t="s">
        <v>454</v>
      </c>
      <c r="B131" s="7" t="s">
        <v>2622</v>
      </c>
      <c r="C131" s="7" t="s">
        <v>2623</v>
      </c>
      <c r="D131" s="4" t="s">
        <v>15</v>
      </c>
      <c r="E131" s="4" t="s">
        <v>16</v>
      </c>
      <c r="F131" s="6">
        <v>42858</v>
      </c>
      <c r="G131" s="4" t="s">
        <v>605</v>
      </c>
      <c r="H131" s="9">
        <v>1</v>
      </c>
      <c r="I131" s="6">
        <v>42872</v>
      </c>
      <c r="J131" s="4" t="s">
        <v>699</v>
      </c>
      <c r="K131" s="4" t="s">
        <v>2086</v>
      </c>
      <c r="L131" s="7">
        <v>2393.75</v>
      </c>
      <c r="M131" s="7">
        <v>-2393.75</v>
      </c>
      <c r="N131" s="4" t="s">
        <v>454</v>
      </c>
    </row>
    <row r="132" spans="1:14" x14ac:dyDescent="0.25">
      <c r="A132" s="4" t="s">
        <v>204</v>
      </c>
      <c r="B132" s="7" t="s">
        <v>2538</v>
      </c>
      <c r="C132" s="7" t="s">
        <v>2539</v>
      </c>
      <c r="D132" s="4" t="s">
        <v>15</v>
      </c>
      <c r="E132" s="4" t="s">
        <v>16</v>
      </c>
      <c r="F132" s="6">
        <v>42850</v>
      </c>
      <c r="G132" s="4" t="s">
        <v>605</v>
      </c>
      <c r="H132" s="9">
        <v>1</v>
      </c>
      <c r="I132" s="6">
        <v>42853</v>
      </c>
      <c r="J132" s="4" t="s">
        <v>700</v>
      </c>
      <c r="K132" s="4" t="s">
        <v>1936</v>
      </c>
      <c r="L132" s="7">
        <v>1030</v>
      </c>
      <c r="M132" s="7">
        <v>-1030</v>
      </c>
      <c r="N132" s="4" t="s">
        <v>204</v>
      </c>
    </row>
    <row r="133" spans="1:14" x14ac:dyDescent="0.25">
      <c r="A133" s="4" t="s">
        <v>365</v>
      </c>
      <c r="B133" s="7" t="s">
        <v>2508</v>
      </c>
      <c r="C133" s="7" t="s">
        <v>2509</v>
      </c>
      <c r="D133" s="4" t="s">
        <v>15</v>
      </c>
      <c r="E133" s="4" t="s">
        <v>16</v>
      </c>
      <c r="F133" s="6">
        <v>42851</v>
      </c>
      <c r="G133" s="4" t="s">
        <v>605</v>
      </c>
      <c r="H133" s="9">
        <v>1</v>
      </c>
      <c r="I133" s="6">
        <v>42863</v>
      </c>
      <c r="J133" s="4" t="s">
        <v>701</v>
      </c>
      <c r="K133" s="4" t="s">
        <v>1989</v>
      </c>
      <c r="L133" s="7">
        <v>732.88</v>
      </c>
      <c r="M133" s="7">
        <v>-732.88</v>
      </c>
      <c r="N133" s="4" t="s">
        <v>365</v>
      </c>
    </row>
    <row r="134" spans="1:14" x14ac:dyDescent="0.25">
      <c r="A134" s="4" t="s">
        <v>528</v>
      </c>
      <c r="B134" s="7" t="s">
        <v>2624</v>
      </c>
      <c r="C134" s="7" t="s">
        <v>2625</v>
      </c>
      <c r="D134" s="4" t="s">
        <v>15</v>
      </c>
      <c r="E134" s="4" t="s">
        <v>16</v>
      </c>
      <c r="F134" s="6">
        <v>42856</v>
      </c>
      <c r="G134" s="4" t="s">
        <v>605</v>
      </c>
      <c r="H134" s="9">
        <v>1</v>
      </c>
      <c r="I134" s="6">
        <v>42867</v>
      </c>
      <c r="J134" s="4" t="s">
        <v>702</v>
      </c>
      <c r="K134" s="4" t="s">
        <v>2013</v>
      </c>
      <c r="L134" s="7">
        <v>1702</v>
      </c>
      <c r="M134" s="7">
        <v>-2052</v>
      </c>
      <c r="N134" s="4" t="s">
        <v>528</v>
      </c>
    </row>
    <row r="135" spans="1:14" x14ac:dyDescent="0.25">
      <c r="A135" s="4" t="s">
        <v>435</v>
      </c>
      <c r="B135" s="7" t="s">
        <v>2526</v>
      </c>
      <c r="C135" s="7" t="s">
        <v>2527</v>
      </c>
      <c r="D135" s="4" t="s">
        <v>15</v>
      </c>
      <c r="E135" s="4" t="s">
        <v>16</v>
      </c>
      <c r="F135" s="6">
        <v>42863</v>
      </c>
      <c r="G135" s="4" t="s">
        <v>605</v>
      </c>
      <c r="H135" s="9">
        <v>1</v>
      </c>
      <c r="I135" s="6">
        <v>42863</v>
      </c>
      <c r="J135" s="4" t="s">
        <v>703</v>
      </c>
      <c r="K135" s="4" t="s">
        <v>1979</v>
      </c>
      <c r="L135" s="7">
        <v>75</v>
      </c>
      <c r="M135" s="7">
        <v>-75</v>
      </c>
      <c r="N135" s="4" t="s">
        <v>435</v>
      </c>
    </row>
    <row r="136" spans="1:14" x14ac:dyDescent="0.25">
      <c r="A136" s="4" t="s">
        <v>436</v>
      </c>
      <c r="B136" s="7" t="s">
        <v>2626</v>
      </c>
      <c r="C136" s="7" t="s">
        <v>2627</v>
      </c>
      <c r="D136" s="4" t="s">
        <v>15</v>
      </c>
      <c r="E136" s="4" t="s">
        <v>16</v>
      </c>
      <c r="F136" s="6">
        <v>42853</v>
      </c>
      <c r="G136" s="4" t="s">
        <v>605</v>
      </c>
      <c r="H136" s="9">
        <v>1</v>
      </c>
      <c r="I136" s="6">
        <v>42867</v>
      </c>
      <c r="J136" s="4" t="s">
        <v>704</v>
      </c>
      <c r="K136" s="4" t="s">
        <v>2023</v>
      </c>
      <c r="L136" s="7">
        <v>502.5</v>
      </c>
      <c r="M136" s="7">
        <v>-502.5</v>
      </c>
      <c r="N136" s="4" t="s">
        <v>436</v>
      </c>
    </row>
    <row r="137" spans="1:14" x14ac:dyDescent="0.25">
      <c r="A137" s="4" t="s">
        <v>402</v>
      </c>
      <c r="B137" s="7" t="s">
        <v>2628</v>
      </c>
      <c r="C137" s="7" t="s">
        <v>2629</v>
      </c>
      <c r="D137" s="4" t="s">
        <v>15</v>
      </c>
      <c r="E137" s="4" t="s">
        <v>16</v>
      </c>
      <c r="F137" s="6">
        <v>42863</v>
      </c>
      <c r="G137" s="4" t="s">
        <v>605</v>
      </c>
      <c r="H137" s="9">
        <v>1</v>
      </c>
      <c r="I137" s="6">
        <v>42863</v>
      </c>
      <c r="J137" s="4" t="s">
        <v>705</v>
      </c>
      <c r="K137" s="4" t="s">
        <v>1985</v>
      </c>
      <c r="L137" s="7">
        <v>283.32</v>
      </c>
      <c r="M137" s="7">
        <v>-283.32</v>
      </c>
      <c r="N137" s="4" t="s">
        <v>402</v>
      </c>
    </row>
    <row r="138" spans="1:14" x14ac:dyDescent="0.25">
      <c r="A138" s="4" t="s">
        <v>585</v>
      </c>
      <c r="B138" s="7" t="s">
        <v>2592</v>
      </c>
      <c r="C138" s="7" t="s">
        <v>2593</v>
      </c>
      <c r="D138" s="4" t="s">
        <v>15</v>
      </c>
      <c r="E138" s="4" t="s">
        <v>16</v>
      </c>
      <c r="F138" s="6">
        <v>42851</v>
      </c>
      <c r="G138" s="4" t="s">
        <v>605</v>
      </c>
      <c r="H138" s="9">
        <v>1</v>
      </c>
      <c r="I138" s="6">
        <v>42863</v>
      </c>
      <c r="J138" s="4" t="s">
        <v>706</v>
      </c>
      <c r="K138" s="4" t="s">
        <v>1973</v>
      </c>
      <c r="L138" s="7">
        <v>49.95</v>
      </c>
      <c r="M138" s="7">
        <v>-49.95</v>
      </c>
      <c r="N138" s="4" t="s">
        <v>585</v>
      </c>
    </row>
    <row r="139" spans="1:14" x14ac:dyDescent="0.25">
      <c r="A139" s="4" t="s">
        <v>586</v>
      </c>
      <c r="B139" s="7" t="s">
        <v>2592</v>
      </c>
      <c r="C139" s="7" t="s">
        <v>2593</v>
      </c>
      <c r="D139" s="4" t="s">
        <v>15</v>
      </c>
      <c r="E139" s="4" t="s">
        <v>16</v>
      </c>
      <c r="F139" s="6">
        <v>42851</v>
      </c>
      <c r="G139" s="4" t="s">
        <v>605</v>
      </c>
      <c r="H139" s="9">
        <v>1</v>
      </c>
      <c r="I139" s="6">
        <v>42863</v>
      </c>
      <c r="J139" s="4" t="s">
        <v>707</v>
      </c>
      <c r="K139" s="4" t="s">
        <v>1987</v>
      </c>
      <c r="L139" s="7">
        <v>49.95</v>
      </c>
      <c r="M139" s="7">
        <v>-49.95</v>
      </c>
      <c r="N139" s="4" t="s">
        <v>586</v>
      </c>
    </row>
    <row r="140" spans="1:14" x14ac:dyDescent="0.25">
      <c r="A140" s="4" t="s">
        <v>196</v>
      </c>
      <c r="B140" s="7" t="s">
        <v>2538</v>
      </c>
      <c r="C140" s="7" t="s">
        <v>2539</v>
      </c>
      <c r="D140" s="4" t="s">
        <v>15</v>
      </c>
      <c r="E140" s="4" t="s">
        <v>16</v>
      </c>
      <c r="F140" s="6">
        <v>42838</v>
      </c>
      <c r="G140" s="4" t="s">
        <v>605</v>
      </c>
      <c r="H140" s="9">
        <v>364</v>
      </c>
      <c r="I140" s="6">
        <v>42838</v>
      </c>
      <c r="J140" s="4" t="s">
        <v>708</v>
      </c>
      <c r="K140" s="4" t="s">
        <v>1912</v>
      </c>
      <c r="L140" s="7">
        <v>1118</v>
      </c>
      <c r="M140" s="7">
        <v>-1118</v>
      </c>
      <c r="N140" s="4" t="s">
        <v>196</v>
      </c>
    </row>
    <row r="141" spans="1:14" x14ac:dyDescent="0.25">
      <c r="A141" s="4" t="s">
        <v>434</v>
      </c>
      <c r="B141" s="7" t="s">
        <v>2554</v>
      </c>
      <c r="C141" s="7" t="s">
        <v>2555</v>
      </c>
      <c r="D141" s="4" t="s">
        <v>15</v>
      </c>
      <c r="E141" s="4" t="s">
        <v>16</v>
      </c>
      <c r="F141" s="6">
        <v>42837</v>
      </c>
      <c r="G141" s="4" t="s">
        <v>605</v>
      </c>
      <c r="H141" s="9">
        <v>1</v>
      </c>
      <c r="I141" s="6">
        <v>42863</v>
      </c>
      <c r="J141" s="4" t="s">
        <v>709</v>
      </c>
      <c r="K141" s="4" t="s">
        <v>1971</v>
      </c>
      <c r="L141" s="7">
        <v>1033.25</v>
      </c>
      <c r="M141" s="7">
        <v>-1033.25</v>
      </c>
      <c r="N141" s="4" t="s">
        <v>434</v>
      </c>
    </row>
    <row r="142" spans="1:14" x14ac:dyDescent="0.25">
      <c r="A142" s="4" t="s">
        <v>403</v>
      </c>
      <c r="B142" s="7" t="s">
        <v>2580</v>
      </c>
      <c r="C142" s="7" t="s">
        <v>2581</v>
      </c>
      <c r="D142" s="4" t="s">
        <v>15</v>
      </c>
      <c r="E142" s="4" t="s">
        <v>16</v>
      </c>
      <c r="F142" s="6">
        <v>42867</v>
      </c>
      <c r="G142" s="4" t="s">
        <v>605</v>
      </c>
      <c r="H142" s="9">
        <v>1</v>
      </c>
      <c r="I142" s="6">
        <v>42867</v>
      </c>
      <c r="J142" s="4" t="s">
        <v>710</v>
      </c>
      <c r="K142" s="4" t="s">
        <v>2015</v>
      </c>
      <c r="L142" s="7">
        <v>70</v>
      </c>
      <c r="M142" s="7">
        <v>-213.08</v>
      </c>
      <c r="N142" s="4" t="s">
        <v>403</v>
      </c>
    </row>
    <row r="143" spans="1:14" x14ac:dyDescent="0.25">
      <c r="A143" s="4" t="s">
        <v>504</v>
      </c>
      <c r="B143" s="7" t="s">
        <v>2540</v>
      </c>
      <c r="C143" s="7" t="s">
        <v>2541</v>
      </c>
      <c r="D143" s="4" t="s">
        <v>15</v>
      </c>
      <c r="E143" s="4" t="s">
        <v>16</v>
      </c>
      <c r="F143" s="6">
        <v>42828</v>
      </c>
      <c r="G143" s="4" t="s">
        <v>605</v>
      </c>
      <c r="H143" s="9">
        <v>1</v>
      </c>
      <c r="I143" s="6">
        <v>42832</v>
      </c>
      <c r="J143" s="4" t="s">
        <v>711</v>
      </c>
      <c r="K143" s="4" t="s">
        <v>1836</v>
      </c>
      <c r="L143" s="7">
        <v>509.78</v>
      </c>
      <c r="M143" s="7">
        <v>-509.78</v>
      </c>
      <c r="N143" s="4" t="s">
        <v>504</v>
      </c>
    </row>
    <row r="144" spans="1:14" x14ac:dyDescent="0.25">
      <c r="A144" s="4" t="s">
        <v>453</v>
      </c>
      <c r="B144" s="7" t="s">
        <v>2630</v>
      </c>
      <c r="C144" s="7" t="s">
        <v>2631</v>
      </c>
      <c r="D144" s="4" t="s">
        <v>15</v>
      </c>
      <c r="E144" s="4" t="s">
        <v>16</v>
      </c>
      <c r="F144" s="6">
        <v>42851</v>
      </c>
      <c r="G144" s="4" t="s">
        <v>605</v>
      </c>
      <c r="H144" s="9">
        <v>1</v>
      </c>
      <c r="I144" s="6">
        <v>42863</v>
      </c>
      <c r="J144" s="4" t="s">
        <v>712</v>
      </c>
      <c r="K144" s="4" t="s">
        <v>1963</v>
      </c>
      <c r="L144" s="7">
        <v>65</v>
      </c>
      <c r="M144" s="7">
        <v>-581.75</v>
      </c>
      <c r="N144" s="4" t="s">
        <v>453</v>
      </c>
    </row>
    <row r="145" spans="1:14" x14ac:dyDescent="0.25">
      <c r="A145" s="4" t="s">
        <v>210</v>
      </c>
      <c r="B145" s="7" t="s">
        <v>2506</v>
      </c>
      <c r="C145" s="7" t="s">
        <v>2507</v>
      </c>
      <c r="D145" s="4" t="s">
        <v>15</v>
      </c>
      <c r="E145" s="4" t="s">
        <v>16</v>
      </c>
      <c r="F145" s="6">
        <v>42835</v>
      </c>
      <c r="G145" s="4" t="s">
        <v>605</v>
      </c>
      <c r="H145" s="9">
        <v>1</v>
      </c>
      <c r="I145" s="6">
        <v>42835</v>
      </c>
      <c r="J145" s="4" t="s">
        <v>713</v>
      </c>
      <c r="K145" s="4" t="s">
        <v>1857</v>
      </c>
      <c r="L145" s="7">
        <v>924</v>
      </c>
      <c r="M145" s="7">
        <v>-924</v>
      </c>
      <c r="N145" s="4" t="s">
        <v>210</v>
      </c>
    </row>
    <row r="146" spans="1:14" x14ac:dyDescent="0.25">
      <c r="A146" s="4" t="s">
        <v>394</v>
      </c>
      <c r="B146" s="7" t="s">
        <v>2622</v>
      </c>
      <c r="C146" s="7" t="s">
        <v>2623</v>
      </c>
      <c r="D146" s="4" t="s">
        <v>15</v>
      </c>
      <c r="E146" s="4" t="s">
        <v>16</v>
      </c>
      <c r="F146" s="6">
        <v>42831</v>
      </c>
      <c r="G146" s="4" t="s">
        <v>605</v>
      </c>
      <c r="H146" s="9">
        <v>1</v>
      </c>
      <c r="I146" s="6">
        <v>42838</v>
      </c>
      <c r="J146" s="4" t="s">
        <v>714</v>
      </c>
      <c r="K146" s="4" t="s">
        <v>1914</v>
      </c>
      <c r="L146" s="7">
        <v>9629.75</v>
      </c>
      <c r="M146" s="7">
        <v>-9629.75</v>
      </c>
      <c r="N146" s="4" t="s">
        <v>394</v>
      </c>
    </row>
    <row r="147" spans="1:14" x14ac:dyDescent="0.25">
      <c r="A147" s="4" t="s">
        <v>216</v>
      </c>
      <c r="B147" s="7" t="s">
        <v>2632</v>
      </c>
      <c r="C147" s="7" t="s">
        <v>2633</v>
      </c>
      <c r="D147" s="4" t="s">
        <v>15</v>
      </c>
      <c r="E147" s="4" t="s">
        <v>16</v>
      </c>
      <c r="F147" s="6">
        <v>42836</v>
      </c>
      <c r="G147" s="4" t="s">
        <v>605</v>
      </c>
      <c r="H147" s="9">
        <v>1</v>
      </c>
      <c r="I147" s="6">
        <v>42837</v>
      </c>
      <c r="J147" s="4" t="s">
        <v>715</v>
      </c>
      <c r="K147" s="4" t="s">
        <v>1874</v>
      </c>
      <c r="L147" s="7">
        <v>45</v>
      </c>
      <c r="M147" s="7">
        <v>-385</v>
      </c>
      <c r="N147" s="4" t="s">
        <v>216</v>
      </c>
    </row>
    <row r="148" spans="1:14" x14ac:dyDescent="0.25">
      <c r="A148" s="4" t="s">
        <v>217</v>
      </c>
      <c r="B148" s="7" t="s">
        <v>2632</v>
      </c>
      <c r="C148" s="7" t="s">
        <v>2633</v>
      </c>
      <c r="D148" s="4" t="s">
        <v>15</v>
      </c>
      <c r="E148" s="4" t="s">
        <v>16</v>
      </c>
      <c r="F148" s="6">
        <v>42836</v>
      </c>
      <c r="G148" s="4" t="s">
        <v>605</v>
      </c>
      <c r="H148" s="9">
        <v>1</v>
      </c>
      <c r="I148" s="6">
        <v>42837</v>
      </c>
      <c r="J148" s="4" t="s">
        <v>716</v>
      </c>
      <c r="K148" s="4" t="s">
        <v>1878</v>
      </c>
      <c r="L148" s="7">
        <v>45</v>
      </c>
      <c r="M148" s="7">
        <v>-385</v>
      </c>
      <c r="N148" s="4" t="s">
        <v>217</v>
      </c>
    </row>
    <row r="149" spans="1:14" x14ac:dyDescent="0.25">
      <c r="A149" s="4" t="s">
        <v>218</v>
      </c>
      <c r="B149" s="7" t="s">
        <v>2632</v>
      </c>
      <c r="C149" s="7" t="s">
        <v>2633</v>
      </c>
      <c r="D149" s="4" t="s">
        <v>15</v>
      </c>
      <c r="E149" s="4" t="s">
        <v>16</v>
      </c>
      <c r="F149" s="6">
        <v>42836</v>
      </c>
      <c r="G149" s="4" t="s">
        <v>605</v>
      </c>
      <c r="H149" s="9">
        <v>1</v>
      </c>
      <c r="I149" s="6">
        <v>42837</v>
      </c>
      <c r="J149" s="4" t="s">
        <v>717</v>
      </c>
      <c r="K149" s="4" t="s">
        <v>1876</v>
      </c>
      <c r="L149" s="7">
        <v>45</v>
      </c>
      <c r="M149" s="7">
        <v>-385</v>
      </c>
      <c r="N149" s="4" t="s">
        <v>218</v>
      </c>
    </row>
    <row r="150" spans="1:14" x14ac:dyDescent="0.25">
      <c r="A150" s="4" t="s">
        <v>380</v>
      </c>
      <c r="B150" s="7" t="s">
        <v>2568</v>
      </c>
      <c r="C150" s="7" t="s">
        <v>2569</v>
      </c>
      <c r="D150" s="4" t="s">
        <v>15</v>
      </c>
      <c r="E150" s="4" t="s">
        <v>16</v>
      </c>
      <c r="F150" s="6">
        <v>42804</v>
      </c>
      <c r="G150" s="4" t="s">
        <v>605</v>
      </c>
      <c r="H150" s="9">
        <v>1</v>
      </c>
      <c r="I150" s="6">
        <v>42804</v>
      </c>
      <c r="J150" s="4" t="s">
        <v>718</v>
      </c>
      <c r="K150" s="4" t="s">
        <v>1717</v>
      </c>
      <c r="L150" s="7">
        <v>75</v>
      </c>
      <c r="M150" s="7">
        <v>-75</v>
      </c>
      <c r="N150" s="4" t="s">
        <v>380</v>
      </c>
    </row>
    <row r="151" spans="1:14" x14ac:dyDescent="0.25">
      <c r="A151" s="4" t="s">
        <v>391</v>
      </c>
      <c r="B151" s="7" t="s">
        <v>2554</v>
      </c>
      <c r="C151" s="7" t="s">
        <v>2555</v>
      </c>
      <c r="D151" s="4" t="s">
        <v>15</v>
      </c>
      <c r="E151" s="4" t="s">
        <v>16</v>
      </c>
      <c r="F151" s="6">
        <v>42817</v>
      </c>
      <c r="G151" s="4" t="s">
        <v>605</v>
      </c>
      <c r="H151" s="9">
        <v>1</v>
      </c>
      <c r="I151" s="6">
        <v>42823</v>
      </c>
      <c r="J151" s="4" t="s">
        <v>719</v>
      </c>
      <c r="K151" s="4" t="s">
        <v>1802</v>
      </c>
      <c r="L151" s="7">
        <v>615.5</v>
      </c>
      <c r="M151" s="7">
        <v>-896.8</v>
      </c>
      <c r="N151" s="4" t="s">
        <v>391</v>
      </c>
    </row>
    <row r="152" spans="1:14" x14ac:dyDescent="0.25">
      <c r="A152" s="4" t="s">
        <v>386</v>
      </c>
      <c r="B152" s="7" t="s">
        <v>2582</v>
      </c>
      <c r="C152" s="7" t="s">
        <v>2583</v>
      </c>
      <c r="D152" s="4" t="s">
        <v>15</v>
      </c>
      <c r="E152" s="4" t="s">
        <v>16</v>
      </c>
      <c r="F152" s="6">
        <v>42809</v>
      </c>
      <c r="G152" s="4" t="s">
        <v>605</v>
      </c>
      <c r="H152" s="9">
        <v>1</v>
      </c>
      <c r="I152" s="6">
        <v>42823</v>
      </c>
      <c r="J152" s="4" t="s">
        <v>720</v>
      </c>
      <c r="K152" s="4" t="s">
        <v>1808</v>
      </c>
      <c r="L152" s="7">
        <v>2641.98</v>
      </c>
      <c r="M152" s="7">
        <v>-2641.98</v>
      </c>
      <c r="N152" s="4" t="s">
        <v>386</v>
      </c>
    </row>
    <row r="153" spans="1:14" x14ac:dyDescent="0.25">
      <c r="A153" s="4" t="s">
        <v>450</v>
      </c>
      <c r="B153" s="7" t="s">
        <v>2554</v>
      </c>
      <c r="C153" s="7" t="s">
        <v>2555</v>
      </c>
      <c r="D153" s="4" t="s">
        <v>15</v>
      </c>
      <c r="E153" s="4" t="s">
        <v>16</v>
      </c>
      <c r="F153" s="6">
        <v>42795</v>
      </c>
      <c r="G153" s="4" t="s">
        <v>605</v>
      </c>
      <c r="H153" s="9">
        <v>1</v>
      </c>
      <c r="I153" s="6">
        <v>42804</v>
      </c>
      <c r="J153" s="4" t="s">
        <v>721</v>
      </c>
      <c r="K153" s="4" t="s">
        <v>1725</v>
      </c>
      <c r="L153" s="7">
        <v>615.5</v>
      </c>
      <c r="M153" s="7">
        <v>-615.5</v>
      </c>
      <c r="N153" s="4" t="s">
        <v>450</v>
      </c>
    </row>
    <row r="154" spans="1:14" x14ac:dyDescent="0.25">
      <c r="A154" s="4" t="s">
        <v>603</v>
      </c>
      <c r="B154" s="7" t="s">
        <v>2634</v>
      </c>
      <c r="C154" s="7" t="s">
        <v>2635</v>
      </c>
      <c r="D154" s="4" t="s">
        <v>15</v>
      </c>
      <c r="E154" s="4" t="s">
        <v>16</v>
      </c>
      <c r="F154" s="6">
        <v>42787</v>
      </c>
      <c r="G154" s="4" t="s">
        <v>605</v>
      </c>
      <c r="H154" s="9">
        <v>1</v>
      </c>
      <c r="I154" s="6">
        <v>42787</v>
      </c>
      <c r="J154" s="4" t="s">
        <v>722</v>
      </c>
      <c r="K154" s="4" t="s">
        <v>1673</v>
      </c>
      <c r="L154" s="7">
        <v>165</v>
      </c>
      <c r="M154" s="7">
        <v>-165</v>
      </c>
      <c r="N154" s="4" t="s">
        <v>603</v>
      </c>
    </row>
    <row r="155" spans="1:14" x14ac:dyDescent="0.25">
      <c r="A155" s="4" t="s">
        <v>518</v>
      </c>
      <c r="B155" s="7" t="s">
        <v>2538</v>
      </c>
      <c r="C155" s="7" t="s">
        <v>2539</v>
      </c>
      <c r="D155" s="4" t="s">
        <v>15</v>
      </c>
      <c r="E155" s="4" t="s">
        <v>16</v>
      </c>
      <c r="F155" s="6">
        <v>42775</v>
      </c>
      <c r="G155" s="4" t="s">
        <v>605</v>
      </c>
      <c r="H155" s="9">
        <v>1</v>
      </c>
      <c r="I155" s="6">
        <v>42776</v>
      </c>
      <c r="J155" s="4" t="s">
        <v>723</v>
      </c>
      <c r="K155" s="4" t="s">
        <v>1644</v>
      </c>
      <c r="L155" s="7">
        <v>1425</v>
      </c>
      <c r="M155" s="7">
        <v>-1425</v>
      </c>
      <c r="N155" s="4" t="s">
        <v>518</v>
      </c>
    </row>
    <row r="156" spans="1:14" x14ac:dyDescent="0.25">
      <c r="A156" s="4" t="s">
        <v>550</v>
      </c>
      <c r="B156" s="7" t="s">
        <v>2636</v>
      </c>
      <c r="C156" s="7" t="s">
        <v>2637</v>
      </c>
      <c r="D156" s="4" t="s">
        <v>15</v>
      </c>
      <c r="E156" s="4" t="s">
        <v>16</v>
      </c>
      <c r="F156" s="6">
        <v>42774</v>
      </c>
      <c r="G156" s="4" t="s">
        <v>605</v>
      </c>
      <c r="H156" s="9">
        <v>1</v>
      </c>
      <c r="I156" s="6">
        <v>42774</v>
      </c>
      <c r="J156" s="4" t="s">
        <v>724</v>
      </c>
      <c r="K156" s="4" t="s">
        <v>1611</v>
      </c>
      <c r="L156" s="7">
        <v>75</v>
      </c>
      <c r="M156" s="7">
        <v>-94.25</v>
      </c>
      <c r="N156" s="4" t="s">
        <v>550</v>
      </c>
    </row>
    <row r="157" spans="1:14" x14ac:dyDescent="0.25">
      <c r="A157" s="4" t="s">
        <v>563</v>
      </c>
      <c r="B157" s="7" t="s">
        <v>2540</v>
      </c>
      <c r="C157" s="7" t="s">
        <v>2541</v>
      </c>
      <c r="D157" s="4" t="s">
        <v>15</v>
      </c>
      <c r="E157" s="4" t="s">
        <v>16</v>
      </c>
      <c r="F157" s="6">
        <v>42780</v>
      </c>
      <c r="G157" s="4" t="s">
        <v>605</v>
      </c>
      <c r="H157" s="9">
        <v>1</v>
      </c>
      <c r="I157" s="6">
        <v>42780</v>
      </c>
      <c r="J157" s="4" t="s">
        <v>679</v>
      </c>
      <c r="K157" s="4" t="s">
        <v>1663</v>
      </c>
      <c r="L157" s="7">
        <v>1137.92</v>
      </c>
      <c r="M157" s="7">
        <v>-1137.92</v>
      </c>
      <c r="N157" s="4" t="s">
        <v>563</v>
      </c>
    </row>
    <row r="158" spans="1:14" x14ac:dyDescent="0.25">
      <c r="A158" s="4" t="s">
        <v>378</v>
      </c>
      <c r="B158" s="7" t="s">
        <v>2638</v>
      </c>
      <c r="C158" s="7" t="s">
        <v>2639</v>
      </c>
      <c r="D158" s="4" t="s">
        <v>15</v>
      </c>
      <c r="E158" s="4" t="s">
        <v>16</v>
      </c>
      <c r="F158" s="6">
        <v>42760</v>
      </c>
      <c r="G158" s="4" t="s">
        <v>605</v>
      </c>
      <c r="H158" s="9">
        <v>1</v>
      </c>
      <c r="I158" s="6">
        <v>42760</v>
      </c>
      <c r="J158" s="4" t="s">
        <v>725</v>
      </c>
      <c r="K158" s="4" t="s">
        <v>725</v>
      </c>
      <c r="L158" s="7">
        <v>-323.39999999999998</v>
      </c>
      <c r="M158" s="7">
        <v>-323.39999999999998</v>
      </c>
      <c r="N158" s="4" t="s">
        <v>378</v>
      </c>
    </row>
    <row r="159" spans="1:14" x14ac:dyDescent="0.25">
      <c r="A159" s="4" t="s">
        <v>448</v>
      </c>
      <c r="B159" s="7" t="s">
        <v>2640</v>
      </c>
      <c r="C159" s="7" t="s">
        <v>2641</v>
      </c>
      <c r="D159" s="4" t="s">
        <v>15</v>
      </c>
      <c r="E159" s="4" t="s">
        <v>16</v>
      </c>
      <c r="F159" s="6">
        <v>42765</v>
      </c>
      <c r="G159" s="4" t="s">
        <v>605</v>
      </c>
      <c r="H159" s="9">
        <v>1</v>
      </c>
      <c r="I159" s="6">
        <v>42774</v>
      </c>
      <c r="J159" s="4" t="s">
        <v>726</v>
      </c>
      <c r="K159" s="4" t="s">
        <v>1615</v>
      </c>
      <c r="L159" s="7">
        <v>839.75</v>
      </c>
      <c r="M159" s="7">
        <v>-839.75</v>
      </c>
      <c r="N159" s="4" t="s">
        <v>448</v>
      </c>
    </row>
    <row r="160" spans="1:14" x14ac:dyDescent="0.25">
      <c r="A160" s="4" t="s">
        <v>494</v>
      </c>
      <c r="B160" s="7" t="s">
        <v>2506</v>
      </c>
      <c r="C160" s="7" t="s">
        <v>2507</v>
      </c>
      <c r="D160" s="4" t="s">
        <v>15</v>
      </c>
      <c r="E160" s="4" t="s">
        <v>16</v>
      </c>
      <c r="F160" s="6">
        <v>42767</v>
      </c>
      <c r="G160" s="4" t="s">
        <v>605</v>
      </c>
      <c r="H160" s="9">
        <v>1</v>
      </c>
      <c r="I160" s="6">
        <v>42774</v>
      </c>
      <c r="J160" s="4" t="s">
        <v>727</v>
      </c>
      <c r="K160" s="4" t="s">
        <v>1617</v>
      </c>
      <c r="L160" s="7">
        <v>1000</v>
      </c>
      <c r="M160" s="7">
        <v>-1000</v>
      </c>
      <c r="N160" s="4" t="s">
        <v>494</v>
      </c>
    </row>
    <row r="161" spans="1:14" x14ac:dyDescent="0.25">
      <c r="A161" s="4" t="s">
        <v>425</v>
      </c>
      <c r="B161" s="7" t="s">
        <v>2642</v>
      </c>
      <c r="C161" s="7" t="s">
        <v>2643</v>
      </c>
      <c r="D161" s="4" t="s">
        <v>15</v>
      </c>
      <c r="E161" s="4" t="s">
        <v>16</v>
      </c>
      <c r="F161" s="6">
        <v>42765</v>
      </c>
      <c r="G161" s="4" t="s">
        <v>605</v>
      </c>
      <c r="H161" s="9">
        <v>1</v>
      </c>
      <c r="I161" s="6">
        <v>42774</v>
      </c>
      <c r="J161" s="4" t="s">
        <v>728</v>
      </c>
      <c r="K161" s="4" t="s">
        <v>1619</v>
      </c>
      <c r="L161" s="7">
        <v>445</v>
      </c>
      <c r="M161" s="7">
        <v>-445</v>
      </c>
      <c r="N161" s="4" t="s">
        <v>425</v>
      </c>
    </row>
    <row r="162" spans="1:14" x14ac:dyDescent="0.25">
      <c r="A162" s="4" t="s">
        <v>459</v>
      </c>
      <c r="B162" s="7" t="s">
        <v>2622</v>
      </c>
      <c r="C162" s="7" t="s">
        <v>2623</v>
      </c>
      <c r="D162" s="4" t="s">
        <v>15</v>
      </c>
      <c r="E162" s="4" t="s">
        <v>16</v>
      </c>
      <c r="F162" s="6">
        <v>42894</v>
      </c>
      <c r="G162" s="4" t="s">
        <v>605</v>
      </c>
      <c r="H162" s="9">
        <v>1</v>
      </c>
      <c r="I162" s="6">
        <v>42894</v>
      </c>
      <c r="J162" s="4" t="s">
        <v>729</v>
      </c>
      <c r="K162" s="4" t="s">
        <v>2216</v>
      </c>
      <c r="L162" s="7">
        <v>25</v>
      </c>
      <c r="M162" s="7">
        <v>-1065.52</v>
      </c>
      <c r="N162" s="4" t="s">
        <v>459</v>
      </c>
    </row>
    <row r="163" spans="1:14" x14ac:dyDescent="0.25">
      <c r="A163" s="4" t="s">
        <v>185</v>
      </c>
      <c r="B163" s="7" t="s">
        <v>2598</v>
      </c>
      <c r="C163" s="7" t="s">
        <v>2599</v>
      </c>
      <c r="D163" s="4" t="s">
        <v>15</v>
      </c>
      <c r="E163" s="4" t="s">
        <v>16</v>
      </c>
      <c r="F163" s="6">
        <v>42888</v>
      </c>
      <c r="G163" s="4" t="s">
        <v>605</v>
      </c>
      <c r="H163" s="9">
        <v>1</v>
      </c>
      <c r="I163" s="6">
        <v>42894</v>
      </c>
      <c r="J163" s="4" t="s">
        <v>795</v>
      </c>
      <c r="K163" s="4" t="s">
        <v>2212</v>
      </c>
      <c r="L163" s="7">
        <v>827.78</v>
      </c>
      <c r="M163" s="7">
        <v>-827.78</v>
      </c>
      <c r="N163" s="4" t="s">
        <v>185</v>
      </c>
    </row>
    <row r="164" spans="1:14" x14ac:dyDescent="0.25">
      <c r="A164" s="4" t="s">
        <v>581</v>
      </c>
      <c r="B164" s="7" t="s">
        <v>2602</v>
      </c>
      <c r="C164" s="7" t="s">
        <v>2603</v>
      </c>
      <c r="D164" s="4" t="s">
        <v>15</v>
      </c>
      <c r="E164" s="4" t="s">
        <v>16</v>
      </c>
      <c r="F164" s="6">
        <v>42898</v>
      </c>
      <c r="G164" s="4" t="s">
        <v>605</v>
      </c>
      <c r="H164" s="9">
        <v>1</v>
      </c>
      <c r="I164" s="6">
        <v>42901</v>
      </c>
      <c r="J164" s="4" t="s">
        <v>730</v>
      </c>
      <c r="K164" s="4" t="s">
        <v>2276</v>
      </c>
      <c r="L164" s="7">
        <v>60</v>
      </c>
      <c r="M164" s="7">
        <v>-60</v>
      </c>
      <c r="N164" s="4" t="s">
        <v>581</v>
      </c>
    </row>
    <row r="165" spans="1:14" x14ac:dyDescent="0.25">
      <c r="A165" s="4" t="s">
        <v>493</v>
      </c>
      <c r="B165" s="7" t="s">
        <v>2562</v>
      </c>
      <c r="C165" s="7" t="s">
        <v>2563</v>
      </c>
      <c r="D165" s="4" t="s">
        <v>15</v>
      </c>
      <c r="E165" s="4" t="s">
        <v>16</v>
      </c>
      <c r="F165" s="6">
        <v>42900</v>
      </c>
      <c r="G165" s="4" t="s">
        <v>605</v>
      </c>
      <c r="H165" s="9">
        <v>1</v>
      </c>
      <c r="I165" s="6">
        <v>42900</v>
      </c>
      <c r="J165" s="4" t="s">
        <v>731</v>
      </c>
      <c r="K165" s="4" t="s">
        <v>2252</v>
      </c>
      <c r="L165" s="7">
        <v>50</v>
      </c>
      <c r="M165" s="7">
        <v>-50</v>
      </c>
      <c r="N165" s="4" t="s">
        <v>493</v>
      </c>
    </row>
    <row r="166" spans="1:14" x14ac:dyDescent="0.25">
      <c r="A166" s="4" t="s">
        <v>379</v>
      </c>
      <c r="B166" s="7" t="s">
        <v>2506</v>
      </c>
      <c r="C166" s="7" t="s">
        <v>2507</v>
      </c>
      <c r="D166" s="4" t="s">
        <v>15</v>
      </c>
      <c r="E166" s="4" t="s">
        <v>16</v>
      </c>
      <c r="F166" s="6">
        <v>42901</v>
      </c>
      <c r="G166" s="4" t="s">
        <v>605</v>
      </c>
      <c r="H166" s="9">
        <v>1</v>
      </c>
      <c r="I166" s="6">
        <v>42901</v>
      </c>
      <c r="J166" s="4" t="s">
        <v>732</v>
      </c>
      <c r="K166" s="4" t="s">
        <v>2268</v>
      </c>
      <c r="L166" s="7">
        <v>2136</v>
      </c>
      <c r="M166" s="7">
        <v>-2136</v>
      </c>
      <c r="N166" s="4" t="s">
        <v>379</v>
      </c>
    </row>
    <row r="167" spans="1:14" x14ac:dyDescent="0.25">
      <c r="A167" s="4" t="s">
        <v>511</v>
      </c>
      <c r="B167" s="7" t="s">
        <v>2558</v>
      </c>
      <c r="C167" s="7" t="s">
        <v>2559</v>
      </c>
      <c r="D167" s="4" t="s">
        <v>151</v>
      </c>
      <c r="E167" s="4" t="s">
        <v>152</v>
      </c>
      <c r="F167" s="6">
        <v>42775</v>
      </c>
      <c r="G167" s="4" t="s">
        <v>605</v>
      </c>
      <c r="H167" s="9">
        <v>30</v>
      </c>
      <c r="I167" s="6">
        <v>42775</v>
      </c>
      <c r="J167" s="4" t="s">
        <v>670</v>
      </c>
      <c r="K167" s="4" t="s">
        <v>1632</v>
      </c>
      <c r="L167" s="7">
        <v>6097.5</v>
      </c>
      <c r="M167" s="7">
        <v>-6097.5</v>
      </c>
      <c r="N167" s="4" t="s">
        <v>511</v>
      </c>
    </row>
    <row r="168" spans="1:14" x14ac:dyDescent="0.25">
      <c r="A168" s="4" t="s">
        <v>540</v>
      </c>
      <c r="B168" s="7" t="s">
        <v>2592</v>
      </c>
      <c r="C168" s="7" t="s">
        <v>2593</v>
      </c>
      <c r="D168" s="4" t="s">
        <v>151</v>
      </c>
      <c r="E168" s="4" t="s">
        <v>152</v>
      </c>
      <c r="F168" s="6">
        <v>42760</v>
      </c>
      <c r="G168" s="4" t="s">
        <v>605</v>
      </c>
      <c r="H168" s="9">
        <v>10</v>
      </c>
      <c r="I168" s="6">
        <v>42761</v>
      </c>
      <c r="J168" s="4" t="s">
        <v>671</v>
      </c>
      <c r="K168" s="4" t="s">
        <v>2409</v>
      </c>
      <c r="L168" s="7">
        <v>0</v>
      </c>
      <c r="M168" s="7">
        <v>0</v>
      </c>
      <c r="N168" s="4" t="s">
        <v>540</v>
      </c>
    </row>
    <row r="169" spans="1:14" x14ac:dyDescent="0.25">
      <c r="A169" s="4" t="s">
        <v>550</v>
      </c>
      <c r="B169" s="7" t="s">
        <v>2636</v>
      </c>
      <c r="C169" s="7" t="s">
        <v>2637</v>
      </c>
      <c r="D169" s="4" t="s">
        <v>151</v>
      </c>
      <c r="E169" s="4" t="s">
        <v>152</v>
      </c>
      <c r="F169" s="6">
        <v>42765</v>
      </c>
      <c r="G169" s="4" t="s">
        <v>605</v>
      </c>
      <c r="H169" s="9">
        <v>20</v>
      </c>
      <c r="I169" s="6">
        <v>42774</v>
      </c>
      <c r="J169" s="4" t="s">
        <v>672</v>
      </c>
      <c r="K169" s="4" t="s">
        <v>1611</v>
      </c>
      <c r="L169" s="7">
        <v>0</v>
      </c>
      <c r="M169" s="7">
        <v>-94.25</v>
      </c>
      <c r="N169" s="4" t="s">
        <v>550</v>
      </c>
    </row>
    <row r="170" spans="1:14" x14ac:dyDescent="0.25">
      <c r="A170" s="4" t="s">
        <v>568</v>
      </c>
      <c r="B170" s="7" t="s">
        <v>2558</v>
      </c>
      <c r="C170" s="7" t="s">
        <v>2559</v>
      </c>
      <c r="D170" s="4" t="s">
        <v>151</v>
      </c>
      <c r="E170" s="4" t="s">
        <v>152</v>
      </c>
      <c r="F170" s="6">
        <v>42797</v>
      </c>
      <c r="G170" s="4" t="s">
        <v>605</v>
      </c>
      <c r="H170" s="9">
        <v>70</v>
      </c>
      <c r="I170" s="6">
        <v>42804</v>
      </c>
      <c r="J170" s="4" t="s">
        <v>673</v>
      </c>
      <c r="K170" s="4" t="s">
        <v>2410</v>
      </c>
      <c r="L170" s="7">
        <v>0</v>
      </c>
      <c r="M170" s="7">
        <v>0</v>
      </c>
      <c r="N170" s="4" t="s">
        <v>568</v>
      </c>
    </row>
    <row r="171" spans="1:14" x14ac:dyDescent="0.25">
      <c r="A171" s="4" t="s">
        <v>495</v>
      </c>
      <c r="B171" s="7" t="s">
        <v>2558</v>
      </c>
      <c r="C171" s="7" t="s">
        <v>2559</v>
      </c>
      <c r="D171" s="4" t="s">
        <v>151</v>
      </c>
      <c r="E171" s="4" t="s">
        <v>152</v>
      </c>
      <c r="F171" s="6">
        <v>42796</v>
      </c>
      <c r="G171" s="4" t="s">
        <v>605</v>
      </c>
      <c r="H171" s="9">
        <v>22</v>
      </c>
      <c r="I171" s="6">
        <v>42811</v>
      </c>
      <c r="J171" s="4" t="s">
        <v>674</v>
      </c>
      <c r="K171" s="4" t="s">
        <v>1763</v>
      </c>
      <c r="L171" s="7">
        <v>2885.11</v>
      </c>
      <c r="M171" s="7">
        <v>-3544.81</v>
      </c>
      <c r="N171" s="4" t="s">
        <v>495</v>
      </c>
    </row>
    <row r="172" spans="1:14" x14ac:dyDescent="0.25">
      <c r="A172" s="4" t="s">
        <v>567</v>
      </c>
      <c r="B172" s="7" t="s">
        <v>2568</v>
      </c>
      <c r="C172" s="7" t="s">
        <v>2569</v>
      </c>
      <c r="D172" s="4" t="s">
        <v>151</v>
      </c>
      <c r="E172" s="4" t="s">
        <v>152</v>
      </c>
      <c r="F172" s="6">
        <v>42795</v>
      </c>
      <c r="G172" s="4" t="s">
        <v>605</v>
      </c>
      <c r="H172" s="9">
        <v>42</v>
      </c>
      <c r="I172" s="6">
        <v>42804</v>
      </c>
      <c r="J172" s="4" t="s">
        <v>675</v>
      </c>
      <c r="K172" s="4" t="s">
        <v>2411</v>
      </c>
      <c r="L172" s="7">
        <v>0</v>
      </c>
      <c r="M172" s="7">
        <v>0</v>
      </c>
      <c r="N172" s="4" t="s">
        <v>567</v>
      </c>
    </row>
    <row r="173" spans="1:14" x14ac:dyDescent="0.25">
      <c r="A173" s="4" t="s">
        <v>492</v>
      </c>
      <c r="B173" s="7" t="s">
        <v>2568</v>
      </c>
      <c r="C173" s="7" t="s">
        <v>2569</v>
      </c>
      <c r="D173" s="4" t="s">
        <v>151</v>
      </c>
      <c r="E173" s="4" t="s">
        <v>152</v>
      </c>
      <c r="F173" s="6">
        <v>42892</v>
      </c>
      <c r="G173" s="4" t="s">
        <v>605</v>
      </c>
      <c r="H173" s="9">
        <v>10</v>
      </c>
      <c r="I173" s="6">
        <v>42894</v>
      </c>
      <c r="J173" s="4" t="s">
        <v>746</v>
      </c>
      <c r="K173" s="4" t="s">
        <v>2412</v>
      </c>
      <c r="L173" s="7">
        <v>0</v>
      </c>
      <c r="M173" s="7">
        <v>0</v>
      </c>
      <c r="N173" s="4" t="s">
        <v>492</v>
      </c>
    </row>
    <row r="174" spans="1:14" x14ac:dyDescent="0.25">
      <c r="A174" s="4" t="s">
        <v>578</v>
      </c>
      <c r="B174" s="7" t="s">
        <v>2558</v>
      </c>
      <c r="C174" s="7" t="s">
        <v>2559</v>
      </c>
      <c r="D174" s="4" t="s">
        <v>151</v>
      </c>
      <c r="E174" s="4" t="s">
        <v>152</v>
      </c>
      <c r="F174" s="6">
        <v>42893</v>
      </c>
      <c r="G174" s="4" t="s">
        <v>605</v>
      </c>
      <c r="H174" s="9">
        <v>10</v>
      </c>
      <c r="I174" s="6">
        <v>42894</v>
      </c>
      <c r="J174" s="4" t="s">
        <v>748</v>
      </c>
      <c r="K174" s="4" t="s">
        <v>2226</v>
      </c>
      <c r="L174" s="7">
        <v>337.5</v>
      </c>
      <c r="M174" s="7">
        <v>-337.5</v>
      </c>
      <c r="N174" s="4" t="s">
        <v>578</v>
      </c>
    </row>
    <row r="175" spans="1:14" x14ac:dyDescent="0.25">
      <c r="A175" s="4" t="s">
        <v>579</v>
      </c>
      <c r="B175" s="7" t="s">
        <v>2558</v>
      </c>
      <c r="C175" s="7" t="s">
        <v>2559</v>
      </c>
      <c r="D175" s="4" t="s">
        <v>151</v>
      </c>
      <c r="E175" s="4" t="s">
        <v>152</v>
      </c>
      <c r="F175" s="6">
        <v>42893</v>
      </c>
      <c r="G175" s="4" t="s">
        <v>605</v>
      </c>
      <c r="H175" s="9">
        <v>2</v>
      </c>
      <c r="I175" s="6">
        <v>42894</v>
      </c>
      <c r="J175" s="4" t="s">
        <v>749</v>
      </c>
      <c r="K175" s="4" t="s">
        <v>2228</v>
      </c>
      <c r="L175" s="7">
        <v>67.5</v>
      </c>
      <c r="M175" s="7">
        <v>-67.5</v>
      </c>
      <c r="N175" s="4" t="s">
        <v>579</v>
      </c>
    </row>
    <row r="176" spans="1:14" x14ac:dyDescent="0.25">
      <c r="A176" s="4" t="s">
        <v>577</v>
      </c>
      <c r="B176" s="7" t="s">
        <v>2558</v>
      </c>
      <c r="C176" s="7" t="s">
        <v>2559</v>
      </c>
      <c r="D176" s="4" t="s">
        <v>151</v>
      </c>
      <c r="E176" s="4" t="s">
        <v>152</v>
      </c>
      <c r="F176" s="6">
        <v>42892</v>
      </c>
      <c r="G176" s="4" t="s">
        <v>605</v>
      </c>
      <c r="H176" s="9">
        <v>8</v>
      </c>
      <c r="I176" s="6">
        <v>42894</v>
      </c>
      <c r="J176" s="4" t="s">
        <v>747</v>
      </c>
      <c r="K176" s="4" t="s">
        <v>2417</v>
      </c>
      <c r="L176" s="7">
        <v>0</v>
      </c>
      <c r="M176" s="7">
        <v>0</v>
      </c>
      <c r="N176" s="4" t="s">
        <v>577</v>
      </c>
    </row>
    <row r="177" spans="1:14" x14ac:dyDescent="0.25">
      <c r="A177" s="4" t="s">
        <v>581</v>
      </c>
      <c r="B177" s="7" t="s">
        <v>2602</v>
      </c>
      <c r="C177" s="7" t="s">
        <v>2603</v>
      </c>
      <c r="D177" s="4" t="s">
        <v>151</v>
      </c>
      <c r="E177" s="4" t="s">
        <v>152</v>
      </c>
      <c r="F177" s="6">
        <v>42898</v>
      </c>
      <c r="G177" s="4" t="s">
        <v>605</v>
      </c>
      <c r="H177" s="9">
        <v>4</v>
      </c>
      <c r="I177" s="6">
        <v>42901</v>
      </c>
      <c r="J177" s="4" t="s">
        <v>730</v>
      </c>
      <c r="K177" s="4" t="s">
        <v>2276</v>
      </c>
      <c r="L177" s="7">
        <v>60</v>
      </c>
      <c r="M177" s="7">
        <v>-60</v>
      </c>
      <c r="N177" s="4" t="s">
        <v>581</v>
      </c>
    </row>
    <row r="178" spans="1:14" x14ac:dyDescent="0.25">
      <c r="A178" s="4" t="s">
        <v>559</v>
      </c>
      <c r="B178" s="7" t="s">
        <v>2608</v>
      </c>
      <c r="C178" s="7" t="s">
        <v>2609</v>
      </c>
      <c r="D178" s="4" t="s">
        <v>50</v>
      </c>
      <c r="E178" s="4" t="s">
        <v>146</v>
      </c>
      <c r="F178" s="6">
        <v>42823</v>
      </c>
      <c r="G178" s="4" t="s">
        <v>605</v>
      </c>
      <c r="H178" s="9">
        <v>89</v>
      </c>
      <c r="I178" s="6">
        <v>42823</v>
      </c>
      <c r="J178" s="4" t="s">
        <v>688</v>
      </c>
      <c r="K178" s="4" t="s">
        <v>1816</v>
      </c>
      <c r="L178" s="7">
        <v>6681.5</v>
      </c>
      <c r="M178" s="7">
        <v>-6681.5</v>
      </c>
      <c r="N178" s="4" t="s">
        <v>559</v>
      </c>
    </row>
    <row r="179" spans="1:14" x14ac:dyDescent="0.25">
      <c r="A179" s="4" t="s">
        <v>498</v>
      </c>
      <c r="B179" s="7" t="s">
        <v>2592</v>
      </c>
      <c r="C179" s="7" t="s">
        <v>2593</v>
      </c>
      <c r="D179" s="4" t="s">
        <v>50</v>
      </c>
      <c r="E179" s="4" t="s">
        <v>146</v>
      </c>
      <c r="F179" s="6">
        <v>42822</v>
      </c>
      <c r="G179" s="4" t="s">
        <v>605</v>
      </c>
      <c r="H179" s="9">
        <v>1</v>
      </c>
      <c r="I179" s="6">
        <v>42823</v>
      </c>
      <c r="J179" s="4" t="s">
        <v>689</v>
      </c>
      <c r="K179" s="4" t="s">
        <v>1794</v>
      </c>
      <c r="L179" s="7">
        <v>38.5</v>
      </c>
      <c r="M179" s="7">
        <v>-38.5</v>
      </c>
      <c r="N179" s="4" t="s">
        <v>498</v>
      </c>
    </row>
    <row r="180" spans="1:14" x14ac:dyDescent="0.25">
      <c r="A180" s="4" t="s">
        <v>558</v>
      </c>
      <c r="B180" s="7" t="s">
        <v>2608</v>
      </c>
      <c r="C180" s="7" t="s">
        <v>2609</v>
      </c>
      <c r="D180" s="4" t="s">
        <v>50</v>
      </c>
      <c r="E180" s="4" t="s">
        <v>146</v>
      </c>
      <c r="F180" s="6">
        <v>42800</v>
      </c>
      <c r="G180" s="4" t="s">
        <v>605</v>
      </c>
      <c r="H180" s="9">
        <v>1</v>
      </c>
      <c r="I180" s="6">
        <v>42823</v>
      </c>
      <c r="J180" s="4" t="s">
        <v>690</v>
      </c>
      <c r="K180" s="4" t="s">
        <v>1798</v>
      </c>
      <c r="L180" s="7">
        <v>44.64</v>
      </c>
      <c r="M180" s="7">
        <v>-44.64</v>
      </c>
      <c r="N180" s="4" t="s">
        <v>558</v>
      </c>
    </row>
    <row r="181" spans="1:14" x14ac:dyDescent="0.25">
      <c r="A181" s="4" t="s">
        <v>523</v>
      </c>
      <c r="B181" s="7" t="s">
        <v>2608</v>
      </c>
      <c r="C181" s="7" t="s">
        <v>2609</v>
      </c>
      <c r="D181" s="4" t="s">
        <v>50</v>
      </c>
      <c r="E181" s="4" t="s">
        <v>146</v>
      </c>
      <c r="F181" s="6">
        <v>42851</v>
      </c>
      <c r="G181" s="4" t="s">
        <v>605</v>
      </c>
      <c r="H181" s="9">
        <v>1</v>
      </c>
      <c r="I181" s="6">
        <v>42863</v>
      </c>
      <c r="J181" s="4" t="s">
        <v>667</v>
      </c>
      <c r="K181" s="4" t="s">
        <v>2393</v>
      </c>
      <c r="L181" s="7">
        <v>0</v>
      </c>
      <c r="M181" s="7">
        <v>0</v>
      </c>
      <c r="N181" s="4" t="s">
        <v>523</v>
      </c>
    </row>
    <row r="182" spans="1:14" x14ac:dyDescent="0.25">
      <c r="A182" s="4" t="s">
        <v>487</v>
      </c>
      <c r="B182" s="7" t="s">
        <v>2592</v>
      </c>
      <c r="C182" s="7" t="s">
        <v>2593</v>
      </c>
      <c r="D182" s="4" t="s">
        <v>50</v>
      </c>
      <c r="E182" s="4" t="s">
        <v>146</v>
      </c>
      <c r="F182" s="6">
        <v>42828</v>
      </c>
      <c r="G182" s="4" t="s">
        <v>605</v>
      </c>
      <c r="H182" s="9">
        <v>58</v>
      </c>
      <c r="I182" s="6">
        <v>42832</v>
      </c>
      <c r="J182" s="4" t="s">
        <v>691</v>
      </c>
      <c r="K182" s="4" t="s">
        <v>2405</v>
      </c>
      <c r="L182" s="7">
        <v>0</v>
      </c>
      <c r="M182" s="7">
        <v>0</v>
      </c>
      <c r="N182" s="4" t="s">
        <v>487</v>
      </c>
    </row>
    <row r="183" spans="1:14" x14ac:dyDescent="0.25">
      <c r="A183" s="4" t="s">
        <v>489</v>
      </c>
      <c r="B183" s="7" t="s">
        <v>2606</v>
      </c>
      <c r="C183" s="7" t="s">
        <v>2607</v>
      </c>
      <c r="D183" s="4" t="s">
        <v>52</v>
      </c>
      <c r="E183" s="4" t="s">
        <v>51</v>
      </c>
      <c r="F183" s="6">
        <v>42860</v>
      </c>
      <c r="G183" s="4" t="s">
        <v>605</v>
      </c>
      <c r="H183" s="9">
        <v>1</v>
      </c>
      <c r="I183" s="6">
        <v>42867</v>
      </c>
      <c r="J183" s="4" t="s">
        <v>692</v>
      </c>
      <c r="K183" s="4" t="s">
        <v>2402</v>
      </c>
      <c r="L183" s="7">
        <v>0</v>
      </c>
      <c r="M183" s="7">
        <v>0</v>
      </c>
      <c r="N183" s="4" t="s">
        <v>489</v>
      </c>
    </row>
    <row r="184" spans="1:14" x14ac:dyDescent="0.25">
      <c r="A184" s="4" t="s">
        <v>484</v>
      </c>
      <c r="B184" s="7" t="s">
        <v>2592</v>
      </c>
      <c r="C184" s="7" t="s">
        <v>2593</v>
      </c>
      <c r="D184" s="4" t="s">
        <v>52</v>
      </c>
      <c r="E184" s="4" t="s">
        <v>51</v>
      </c>
      <c r="F184" s="6">
        <v>42797</v>
      </c>
      <c r="G184" s="4" t="s">
        <v>605</v>
      </c>
      <c r="H184" s="9">
        <v>1</v>
      </c>
      <c r="I184" s="6">
        <v>42797</v>
      </c>
      <c r="J184" s="4" t="s">
        <v>668</v>
      </c>
      <c r="K184" s="4" t="s">
        <v>1700</v>
      </c>
      <c r="L184" s="7">
        <v>15067.56</v>
      </c>
      <c r="M184" s="7">
        <v>-15067.56</v>
      </c>
      <c r="N184" s="4" t="s">
        <v>484</v>
      </c>
    </row>
    <row r="185" spans="1:14" x14ac:dyDescent="0.25">
      <c r="A185" s="4" t="s">
        <v>582</v>
      </c>
      <c r="B185" s="7" t="s">
        <v>2568</v>
      </c>
      <c r="C185" s="7" t="s">
        <v>2569</v>
      </c>
      <c r="D185" s="4" t="s">
        <v>151</v>
      </c>
      <c r="E185" s="4" t="s">
        <v>152</v>
      </c>
      <c r="F185" s="6">
        <v>42905</v>
      </c>
      <c r="G185" s="4" t="s">
        <v>605</v>
      </c>
      <c r="H185" s="9">
        <v>42</v>
      </c>
      <c r="I185" s="6">
        <v>42907</v>
      </c>
      <c r="J185" s="4" t="s">
        <v>751</v>
      </c>
      <c r="K185" s="4" t="s">
        <v>2415</v>
      </c>
      <c r="L185" s="7">
        <v>0</v>
      </c>
      <c r="M185" s="7">
        <v>0</v>
      </c>
      <c r="N185" s="4" t="s">
        <v>582</v>
      </c>
    </row>
    <row r="186" spans="1:14" x14ac:dyDescent="0.25">
      <c r="A186" s="4" t="s">
        <v>479</v>
      </c>
      <c r="B186" s="7" t="s">
        <v>2644</v>
      </c>
      <c r="C186" s="7" t="s">
        <v>2645</v>
      </c>
      <c r="D186" s="4" t="s">
        <v>151</v>
      </c>
      <c r="E186" s="4" t="s">
        <v>152</v>
      </c>
      <c r="F186" s="6">
        <v>42902</v>
      </c>
      <c r="G186" s="4" t="s">
        <v>605</v>
      </c>
      <c r="H186" s="9">
        <v>6</v>
      </c>
      <c r="I186" s="6">
        <v>42906</v>
      </c>
      <c r="J186" s="4" t="s">
        <v>752</v>
      </c>
      <c r="K186" s="4" t="s">
        <v>2398</v>
      </c>
      <c r="L186" s="7">
        <v>0</v>
      </c>
      <c r="M186" s="7">
        <v>0</v>
      </c>
      <c r="N186" s="4" t="s">
        <v>479</v>
      </c>
    </row>
    <row r="187" spans="1:14" x14ac:dyDescent="0.25">
      <c r="A187" s="4" t="s">
        <v>554</v>
      </c>
      <c r="B187" s="7" t="s">
        <v>2540</v>
      </c>
      <c r="C187" s="7" t="s">
        <v>2541</v>
      </c>
      <c r="D187" s="4" t="s">
        <v>151</v>
      </c>
      <c r="E187" s="4" t="s">
        <v>152</v>
      </c>
      <c r="F187" s="6">
        <v>42905</v>
      </c>
      <c r="G187" s="4" t="s">
        <v>605</v>
      </c>
      <c r="H187" s="9">
        <v>42</v>
      </c>
      <c r="I187" s="6">
        <v>42906</v>
      </c>
      <c r="J187" s="4" t="s">
        <v>750</v>
      </c>
      <c r="K187" s="4" t="s">
        <v>2416</v>
      </c>
      <c r="L187" s="7">
        <v>0</v>
      </c>
      <c r="M187" s="7">
        <v>0</v>
      </c>
      <c r="N187" s="4" t="s">
        <v>554</v>
      </c>
    </row>
    <row r="188" spans="1:14" x14ac:dyDescent="0.25">
      <c r="A188" s="4" t="s">
        <v>493</v>
      </c>
      <c r="B188" s="7" t="s">
        <v>2562</v>
      </c>
      <c r="C188" s="7" t="s">
        <v>2563</v>
      </c>
      <c r="D188" s="4" t="s">
        <v>151</v>
      </c>
      <c r="E188" s="4" t="s">
        <v>152</v>
      </c>
      <c r="F188" s="6">
        <v>42894</v>
      </c>
      <c r="G188" s="4" t="s">
        <v>605</v>
      </c>
      <c r="H188" s="9">
        <v>3</v>
      </c>
      <c r="I188" s="6">
        <v>42900</v>
      </c>
      <c r="J188" s="4" t="s">
        <v>753</v>
      </c>
      <c r="K188" s="4" t="s">
        <v>2252</v>
      </c>
      <c r="L188" s="7">
        <v>0</v>
      </c>
      <c r="M188" s="7">
        <v>-50</v>
      </c>
      <c r="N188" s="4" t="s">
        <v>493</v>
      </c>
    </row>
    <row r="189" spans="1:14" x14ac:dyDescent="0.25">
      <c r="A189" s="4" t="s">
        <v>580</v>
      </c>
      <c r="B189" s="7" t="s">
        <v>2596</v>
      </c>
      <c r="C189" s="7" t="s">
        <v>2597</v>
      </c>
      <c r="D189" s="4" t="s">
        <v>151</v>
      </c>
      <c r="E189" s="4" t="s">
        <v>152</v>
      </c>
      <c r="F189" s="6">
        <v>42894</v>
      </c>
      <c r="G189" s="4" t="s">
        <v>605</v>
      </c>
      <c r="H189" s="9">
        <v>6</v>
      </c>
      <c r="I189" s="6">
        <v>42894</v>
      </c>
      <c r="J189" s="4" t="s">
        <v>754</v>
      </c>
      <c r="K189" s="4" t="s">
        <v>2210</v>
      </c>
      <c r="L189" s="7">
        <v>3082.5</v>
      </c>
      <c r="M189" s="7">
        <v>-3082.5</v>
      </c>
      <c r="N189" s="4" t="s">
        <v>580</v>
      </c>
    </row>
    <row r="190" spans="1:14" x14ac:dyDescent="0.25">
      <c r="A190" s="4" t="s">
        <v>491</v>
      </c>
      <c r="B190" s="7" t="s">
        <v>2606</v>
      </c>
      <c r="C190" s="7" t="s">
        <v>2607</v>
      </c>
      <c r="D190" s="4" t="s">
        <v>151</v>
      </c>
      <c r="E190" s="4" t="s">
        <v>152</v>
      </c>
      <c r="F190" s="6">
        <v>42873</v>
      </c>
      <c r="G190" s="4" t="s">
        <v>605</v>
      </c>
      <c r="H190" s="9">
        <v>10</v>
      </c>
      <c r="I190" s="6">
        <v>42879</v>
      </c>
      <c r="J190" s="4" t="s">
        <v>755</v>
      </c>
      <c r="K190" s="4" t="s">
        <v>2128</v>
      </c>
      <c r="L190" s="7">
        <v>312.5</v>
      </c>
      <c r="M190" s="7">
        <v>-312.5</v>
      </c>
      <c r="N190" s="4" t="s">
        <v>491</v>
      </c>
    </row>
    <row r="191" spans="1:14" x14ac:dyDescent="0.25">
      <c r="A191" s="4" t="s">
        <v>576</v>
      </c>
      <c r="B191" s="7" t="s">
        <v>2602</v>
      </c>
      <c r="C191" s="7" t="s">
        <v>2603</v>
      </c>
      <c r="D191" s="4" t="s">
        <v>151</v>
      </c>
      <c r="E191" s="4" t="s">
        <v>152</v>
      </c>
      <c r="F191" s="6">
        <v>42873</v>
      </c>
      <c r="G191" s="4" t="s">
        <v>605</v>
      </c>
      <c r="H191" s="9">
        <v>8</v>
      </c>
      <c r="I191" s="6">
        <v>42877</v>
      </c>
      <c r="J191" s="4" t="s">
        <v>756</v>
      </c>
      <c r="K191" s="4" t="s">
        <v>2119</v>
      </c>
      <c r="L191" s="7">
        <v>360</v>
      </c>
      <c r="M191" s="7">
        <v>-360</v>
      </c>
      <c r="N191" s="4" t="s">
        <v>576</v>
      </c>
    </row>
    <row r="192" spans="1:14" x14ac:dyDescent="0.25">
      <c r="A192" s="4" t="s">
        <v>580</v>
      </c>
      <c r="B192" s="7" t="s">
        <v>2596</v>
      </c>
      <c r="C192" s="7" t="s">
        <v>2597</v>
      </c>
      <c r="D192" s="4" t="s">
        <v>153</v>
      </c>
      <c r="E192" s="4" t="s">
        <v>154</v>
      </c>
      <c r="F192" s="6">
        <v>42894</v>
      </c>
      <c r="G192" s="4" t="s">
        <v>605</v>
      </c>
      <c r="H192" s="9">
        <v>26</v>
      </c>
      <c r="I192" s="6">
        <v>42894</v>
      </c>
      <c r="J192" s="4" t="s">
        <v>754</v>
      </c>
      <c r="K192" s="4" t="s">
        <v>2210</v>
      </c>
      <c r="L192" s="7">
        <v>3082.5</v>
      </c>
      <c r="M192" s="7">
        <v>-3082.5</v>
      </c>
      <c r="N192" s="4" t="s">
        <v>580</v>
      </c>
    </row>
    <row r="193" spans="1:14" x14ac:dyDescent="0.25">
      <c r="A193" s="4" t="s">
        <v>193</v>
      </c>
      <c r="B193" s="7" t="s">
        <v>2506</v>
      </c>
      <c r="C193" s="7" t="s">
        <v>2507</v>
      </c>
      <c r="D193" s="4" t="s">
        <v>153</v>
      </c>
      <c r="E193" s="4" t="s">
        <v>154</v>
      </c>
      <c r="F193" s="6">
        <v>42886</v>
      </c>
      <c r="G193" s="4" t="s">
        <v>605</v>
      </c>
      <c r="H193" s="9">
        <v>15</v>
      </c>
      <c r="I193" s="6">
        <v>42886</v>
      </c>
      <c r="J193" s="4" t="s">
        <v>757</v>
      </c>
      <c r="K193" s="4" t="s">
        <v>2159</v>
      </c>
      <c r="L193" s="7">
        <v>18522</v>
      </c>
      <c r="M193" s="7">
        <v>-18522</v>
      </c>
      <c r="N193" s="4" t="s">
        <v>193</v>
      </c>
    </row>
    <row r="194" spans="1:14" x14ac:dyDescent="0.25">
      <c r="A194" s="4" t="s">
        <v>587</v>
      </c>
      <c r="B194" s="7" t="s">
        <v>2644</v>
      </c>
      <c r="C194" s="7" t="s">
        <v>2645</v>
      </c>
      <c r="D194" s="4" t="s">
        <v>153</v>
      </c>
      <c r="E194" s="4" t="s">
        <v>154</v>
      </c>
      <c r="F194" s="6">
        <v>42899</v>
      </c>
      <c r="G194" s="4" t="s">
        <v>605</v>
      </c>
      <c r="H194" s="9">
        <v>2</v>
      </c>
      <c r="I194" s="6">
        <v>42901</v>
      </c>
      <c r="J194" s="4" t="s">
        <v>758</v>
      </c>
      <c r="K194" s="4" t="s">
        <v>2418</v>
      </c>
      <c r="L194" s="7">
        <v>0</v>
      </c>
      <c r="M194" s="7">
        <v>0</v>
      </c>
      <c r="N194" s="4" t="s">
        <v>587</v>
      </c>
    </row>
    <row r="195" spans="1:14" x14ac:dyDescent="0.25">
      <c r="A195" s="4" t="s">
        <v>585</v>
      </c>
      <c r="B195" s="7" t="s">
        <v>2592</v>
      </c>
      <c r="C195" s="7" t="s">
        <v>2593</v>
      </c>
      <c r="D195" s="4" t="s">
        <v>153</v>
      </c>
      <c r="E195" s="4" t="s">
        <v>154</v>
      </c>
      <c r="F195" s="6">
        <v>42843</v>
      </c>
      <c r="G195" s="4" t="s">
        <v>605</v>
      </c>
      <c r="H195" s="9">
        <v>10</v>
      </c>
      <c r="I195" s="6">
        <v>42863</v>
      </c>
      <c r="J195" s="4" t="s">
        <v>759</v>
      </c>
      <c r="K195" s="4" t="s">
        <v>1973</v>
      </c>
      <c r="L195" s="7">
        <v>0</v>
      </c>
      <c r="M195" s="7">
        <v>-49.95</v>
      </c>
      <c r="N195" s="4" t="s">
        <v>585</v>
      </c>
    </row>
    <row r="196" spans="1:14" x14ac:dyDescent="0.25">
      <c r="A196" s="4" t="s">
        <v>586</v>
      </c>
      <c r="B196" s="7" t="s">
        <v>2592</v>
      </c>
      <c r="C196" s="7" t="s">
        <v>2593</v>
      </c>
      <c r="D196" s="4" t="s">
        <v>153</v>
      </c>
      <c r="E196" s="4" t="s">
        <v>154</v>
      </c>
      <c r="F196" s="6">
        <v>42849</v>
      </c>
      <c r="G196" s="4" t="s">
        <v>605</v>
      </c>
      <c r="H196" s="9">
        <v>10</v>
      </c>
      <c r="I196" s="6">
        <v>42863</v>
      </c>
      <c r="J196" s="4" t="s">
        <v>760</v>
      </c>
      <c r="K196" s="4" t="s">
        <v>1987</v>
      </c>
      <c r="L196" s="7">
        <v>0</v>
      </c>
      <c r="M196" s="7">
        <v>-49.95</v>
      </c>
      <c r="N196" s="4" t="s">
        <v>586</v>
      </c>
    </row>
    <row r="197" spans="1:14" x14ac:dyDescent="0.25">
      <c r="A197" s="4" t="s">
        <v>488</v>
      </c>
      <c r="B197" s="7" t="s">
        <v>2558</v>
      </c>
      <c r="C197" s="7" t="s">
        <v>2559</v>
      </c>
      <c r="D197" s="4" t="s">
        <v>153</v>
      </c>
      <c r="E197" s="4" t="s">
        <v>154</v>
      </c>
      <c r="F197" s="6">
        <v>42849</v>
      </c>
      <c r="G197" s="4" t="s">
        <v>605</v>
      </c>
      <c r="H197" s="9">
        <v>7</v>
      </c>
      <c r="I197" s="6">
        <v>42853</v>
      </c>
      <c r="J197" s="4" t="s">
        <v>761</v>
      </c>
      <c r="K197" s="4" t="s">
        <v>2419</v>
      </c>
      <c r="L197" s="7">
        <v>0</v>
      </c>
      <c r="M197" s="7">
        <v>0</v>
      </c>
      <c r="N197" s="4" t="s">
        <v>488</v>
      </c>
    </row>
    <row r="198" spans="1:14" x14ac:dyDescent="0.25">
      <c r="A198" s="4" t="s">
        <v>584</v>
      </c>
      <c r="B198" s="7" t="s">
        <v>2592</v>
      </c>
      <c r="C198" s="7" t="s">
        <v>2593</v>
      </c>
      <c r="D198" s="4" t="s">
        <v>153</v>
      </c>
      <c r="E198" s="4" t="s">
        <v>154</v>
      </c>
      <c r="F198" s="6">
        <v>42836</v>
      </c>
      <c r="G198" s="4" t="s">
        <v>605</v>
      </c>
      <c r="H198" s="9">
        <v>15</v>
      </c>
      <c r="I198" s="6">
        <v>42837</v>
      </c>
      <c r="J198" s="4" t="s">
        <v>762</v>
      </c>
      <c r="K198" s="4" t="s">
        <v>2420</v>
      </c>
      <c r="L198" s="7">
        <v>0</v>
      </c>
      <c r="M198" s="7">
        <v>0</v>
      </c>
      <c r="N198" s="4" t="s">
        <v>584</v>
      </c>
    </row>
    <row r="199" spans="1:14" x14ac:dyDescent="0.25">
      <c r="A199" s="4" t="s">
        <v>583</v>
      </c>
      <c r="B199" s="7" t="s">
        <v>2558</v>
      </c>
      <c r="C199" s="7" t="s">
        <v>2559</v>
      </c>
      <c r="D199" s="4" t="s">
        <v>153</v>
      </c>
      <c r="E199" s="4" t="s">
        <v>154</v>
      </c>
      <c r="F199" s="6">
        <v>42824</v>
      </c>
      <c r="G199" s="4" t="s">
        <v>605</v>
      </c>
      <c r="H199" s="9">
        <v>20</v>
      </c>
      <c r="I199" s="6">
        <v>42830</v>
      </c>
      <c r="J199" s="4" t="s">
        <v>763</v>
      </c>
      <c r="K199" s="4" t="s">
        <v>2421</v>
      </c>
      <c r="L199" s="7">
        <v>0</v>
      </c>
      <c r="M199" s="7">
        <v>0</v>
      </c>
      <c r="N199" s="4" t="s">
        <v>583</v>
      </c>
    </row>
    <row r="200" spans="1:14" x14ac:dyDescent="0.25">
      <c r="A200" s="4" t="s">
        <v>487</v>
      </c>
      <c r="B200" s="7" t="s">
        <v>2592</v>
      </c>
      <c r="C200" s="7" t="s">
        <v>2593</v>
      </c>
      <c r="D200" s="4" t="s">
        <v>153</v>
      </c>
      <c r="E200" s="4" t="s">
        <v>154</v>
      </c>
      <c r="F200" s="6">
        <v>42828</v>
      </c>
      <c r="G200" s="4" t="s">
        <v>605</v>
      </c>
      <c r="H200" s="9">
        <v>28</v>
      </c>
      <c r="I200" s="6">
        <v>42832</v>
      </c>
      <c r="J200" s="4" t="s">
        <v>691</v>
      </c>
      <c r="K200" s="4" t="s">
        <v>2405</v>
      </c>
      <c r="L200" s="7">
        <v>0</v>
      </c>
      <c r="M200" s="7">
        <v>0</v>
      </c>
      <c r="N200" s="4" t="s">
        <v>487</v>
      </c>
    </row>
    <row r="201" spans="1:14" x14ac:dyDescent="0.25">
      <c r="A201" s="4" t="s">
        <v>516</v>
      </c>
      <c r="B201" s="7" t="s">
        <v>2618</v>
      </c>
      <c r="C201" s="7" t="s">
        <v>2619</v>
      </c>
      <c r="D201" s="4" t="s">
        <v>153</v>
      </c>
      <c r="E201" s="4" t="s">
        <v>154</v>
      </c>
      <c r="F201" s="6">
        <v>42866</v>
      </c>
      <c r="G201" s="4" t="s">
        <v>605</v>
      </c>
      <c r="H201" s="9">
        <v>28</v>
      </c>
      <c r="I201" s="6">
        <v>42870</v>
      </c>
      <c r="J201" s="4" t="s">
        <v>740</v>
      </c>
      <c r="K201" s="4" t="s">
        <v>2059</v>
      </c>
      <c r="L201" s="7">
        <v>11595</v>
      </c>
      <c r="M201" s="7">
        <v>-11595</v>
      </c>
      <c r="N201" s="4" t="s">
        <v>516</v>
      </c>
    </row>
    <row r="202" spans="1:14" x14ac:dyDescent="0.25">
      <c r="A202" s="4" t="s">
        <v>507</v>
      </c>
      <c r="B202" s="7" t="s">
        <v>2568</v>
      </c>
      <c r="C202" s="7" t="s">
        <v>2569</v>
      </c>
      <c r="D202" s="4" t="s">
        <v>153</v>
      </c>
      <c r="E202" s="4" t="s">
        <v>154</v>
      </c>
      <c r="F202" s="6">
        <v>42860</v>
      </c>
      <c r="G202" s="4" t="s">
        <v>605</v>
      </c>
      <c r="H202" s="9">
        <v>56</v>
      </c>
      <c r="I202" s="6">
        <v>42867</v>
      </c>
      <c r="J202" s="4" t="s">
        <v>764</v>
      </c>
      <c r="K202" s="4" t="s">
        <v>2422</v>
      </c>
      <c r="L202" s="7">
        <v>0</v>
      </c>
      <c r="M202" s="7">
        <v>0</v>
      </c>
      <c r="N202" s="4" t="s">
        <v>507</v>
      </c>
    </row>
    <row r="203" spans="1:14" x14ac:dyDescent="0.25">
      <c r="A203" s="4" t="s">
        <v>486</v>
      </c>
      <c r="B203" s="7" t="s">
        <v>2592</v>
      </c>
      <c r="C203" s="7" t="s">
        <v>2593</v>
      </c>
      <c r="D203" s="4" t="s">
        <v>153</v>
      </c>
      <c r="E203" s="4" t="s">
        <v>154</v>
      </c>
      <c r="F203" s="6">
        <v>42801</v>
      </c>
      <c r="G203" s="4" t="s">
        <v>605</v>
      </c>
      <c r="H203" s="9">
        <v>30</v>
      </c>
      <c r="I203" s="6">
        <v>42807</v>
      </c>
      <c r="J203" s="4" t="s">
        <v>663</v>
      </c>
      <c r="K203" s="4" t="s">
        <v>2413</v>
      </c>
      <c r="L203" s="7">
        <v>0</v>
      </c>
      <c r="M203" s="7">
        <v>0</v>
      </c>
      <c r="N203" s="4" t="s">
        <v>486</v>
      </c>
    </row>
    <row r="204" spans="1:14" x14ac:dyDescent="0.25">
      <c r="A204" s="4" t="s">
        <v>498</v>
      </c>
      <c r="B204" s="7" t="s">
        <v>2592</v>
      </c>
      <c r="C204" s="7" t="s">
        <v>2593</v>
      </c>
      <c r="D204" s="4" t="s">
        <v>153</v>
      </c>
      <c r="E204" s="4" t="s">
        <v>154</v>
      </c>
      <c r="F204" s="6">
        <v>42815</v>
      </c>
      <c r="G204" s="4" t="s">
        <v>605</v>
      </c>
      <c r="H204" s="9">
        <v>7</v>
      </c>
      <c r="I204" s="6">
        <v>42823</v>
      </c>
      <c r="J204" s="4" t="s">
        <v>765</v>
      </c>
      <c r="K204" s="4" t="s">
        <v>1794</v>
      </c>
      <c r="L204" s="7">
        <v>0</v>
      </c>
      <c r="M204" s="7">
        <v>-38.5</v>
      </c>
      <c r="N204" s="4" t="s">
        <v>498</v>
      </c>
    </row>
    <row r="205" spans="1:14" x14ac:dyDescent="0.25">
      <c r="A205" s="4" t="s">
        <v>559</v>
      </c>
      <c r="B205" s="7" t="s">
        <v>2608</v>
      </c>
      <c r="C205" s="7" t="s">
        <v>2609</v>
      </c>
      <c r="D205" s="4" t="s">
        <v>153</v>
      </c>
      <c r="E205" s="4" t="s">
        <v>154</v>
      </c>
      <c r="F205" s="6">
        <v>42823</v>
      </c>
      <c r="G205" s="4" t="s">
        <v>605</v>
      </c>
      <c r="H205" s="9">
        <v>26</v>
      </c>
      <c r="I205" s="6">
        <v>42823</v>
      </c>
      <c r="J205" s="4" t="s">
        <v>688</v>
      </c>
      <c r="K205" s="4" t="s">
        <v>1816</v>
      </c>
      <c r="L205" s="7">
        <v>6681.5</v>
      </c>
      <c r="M205" s="7">
        <v>-6681.5</v>
      </c>
      <c r="N205" s="4" t="s">
        <v>559</v>
      </c>
    </row>
    <row r="206" spans="1:14" x14ac:dyDescent="0.25">
      <c r="A206" s="4" t="s">
        <v>499</v>
      </c>
      <c r="B206" s="7" t="s">
        <v>2592</v>
      </c>
      <c r="C206" s="7" t="s">
        <v>2593</v>
      </c>
      <c r="D206" s="4" t="s">
        <v>153</v>
      </c>
      <c r="E206" s="4" t="s">
        <v>154</v>
      </c>
      <c r="F206" s="6">
        <v>42821</v>
      </c>
      <c r="G206" s="4" t="s">
        <v>605</v>
      </c>
      <c r="H206" s="9">
        <v>15</v>
      </c>
      <c r="I206" s="6">
        <v>42823</v>
      </c>
      <c r="J206" s="4" t="s">
        <v>766</v>
      </c>
      <c r="K206" s="4" t="s">
        <v>2423</v>
      </c>
      <c r="L206" s="7">
        <v>0</v>
      </c>
      <c r="M206" s="7">
        <v>0</v>
      </c>
      <c r="N206" s="4" t="s">
        <v>499</v>
      </c>
    </row>
    <row r="207" spans="1:14" x14ac:dyDescent="0.25">
      <c r="A207" s="4" t="s">
        <v>482</v>
      </c>
      <c r="B207" s="7" t="s">
        <v>2558</v>
      </c>
      <c r="C207" s="7" t="s">
        <v>2559</v>
      </c>
      <c r="D207" s="4" t="s">
        <v>153</v>
      </c>
      <c r="E207" s="4" t="s">
        <v>154</v>
      </c>
      <c r="F207" s="6">
        <v>42789</v>
      </c>
      <c r="G207" s="4" t="s">
        <v>605</v>
      </c>
      <c r="H207" s="9">
        <v>4</v>
      </c>
      <c r="I207" s="6">
        <v>42797</v>
      </c>
      <c r="J207" s="4" t="s">
        <v>735</v>
      </c>
      <c r="K207" s="4" t="s">
        <v>2401</v>
      </c>
      <c r="L207" s="7">
        <v>0</v>
      </c>
      <c r="M207" s="7">
        <v>0</v>
      </c>
      <c r="N207" s="4" t="s">
        <v>482</v>
      </c>
    </row>
    <row r="208" spans="1:14" x14ac:dyDescent="0.25">
      <c r="A208" s="4" t="s">
        <v>514</v>
      </c>
      <c r="B208" s="7" t="s">
        <v>2558</v>
      </c>
      <c r="C208" s="7" t="s">
        <v>2559</v>
      </c>
      <c r="D208" s="4" t="s">
        <v>153</v>
      </c>
      <c r="E208" s="4" t="s">
        <v>154</v>
      </c>
      <c r="F208" s="6">
        <v>42776</v>
      </c>
      <c r="G208" s="4" t="s">
        <v>605</v>
      </c>
      <c r="H208" s="9">
        <v>1</v>
      </c>
      <c r="I208" s="6">
        <v>42776</v>
      </c>
      <c r="J208" s="4" t="s">
        <v>767</v>
      </c>
      <c r="K208" s="4" t="s">
        <v>1652</v>
      </c>
      <c r="L208" s="7">
        <v>2979</v>
      </c>
      <c r="M208" s="7">
        <v>-2979</v>
      </c>
      <c r="N208" s="4" t="s">
        <v>514</v>
      </c>
    </row>
    <row r="209" spans="1:14" x14ac:dyDescent="0.25">
      <c r="A209" s="4" t="s">
        <v>514</v>
      </c>
      <c r="B209" s="7" t="s">
        <v>2558</v>
      </c>
      <c r="C209" s="7" t="s">
        <v>2559</v>
      </c>
      <c r="D209" s="4" t="s">
        <v>153</v>
      </c>
      <c r="E209" s="4" t="s">
        <v>154</v>
      </c>
      <c r="F209" s="6">
        <v>42776</v>
      </c>
      <c r="G209" s="4" t="s">
        <v>605</v>
      </c>
      <c r="H209" s="9">
        <v>11</v>
      </c>
      <c r="I209" s="6">
        <v>42776</v>
      </c>
      <c r="J209" s="4" t="s">
        <v>767</v>
      </c>
      <c r="K209" s="4" t="s">
        <v>1652</v>
      </c>
      <c r="L209" s="7">
        <v>2979</v>
      </c>
      <c r="M209" s="7">
        <v>-2979</v>
      </c>
      <c r="N209" s="4" t="s">
        <v>514</v>
      </c>
    </row>
    <row r="210" spans="1:14" x14ac:dyDescent="0.25">
      <c r="A210" s="4" t="s">
        <v>515</v>
      </c>
      <c r="B210" s="7" t="s">
        <v>2558</v>
      </c>
      <c r="C210" s="7" t="s">
        <v>2559</v>
      </c>
      <c r="D210" s="4" t="s">
        <v>153</v>
      </c>
      <c r="E210" s="4" t="s">
        <v>154</v>
      </c>
      <c r="F210" s="6">
        <v>42781</v>
      </c>
      <c r="G210" s="4" t="s">
        <v>605</v>
      </c>
      <c r="H210" s="9">
        <v>15</v>
      </c>
      <c r="I210" s="6">
        <v>42790</v>
      </c>
      <c r="J210" s="4" t="s">
        <v>664</v>
      </c>
      <c r="K210" s="4" t="s">
        <v>2399</v>
      </c>
      <c r="L210" s="7">
        <v>0</v>
      </c>
      <c r="M210" s="7">
        <v>0</v>
      </c>
      <c r="N210" s="4" t="s">
        <v>515</v>
      </c>
    </row>
    <row r="211" spans="1:14" x14ac:dyDescent="0.25">
      <c r="A211" s="4" t="s">
        <v>495</v>
      </c>
      <c r="B211" s="7" t="s">
        <v>2558</v>
      </c>
      <c r="C211" s="7" t="s">
        <v>2559</v>
      </c>
      <c r="D211" s="4" t="s">
        <v>153</v>
      </c>
      <c r="E211" s="4" t="s">
        <v>154</v>
      </c>
      <c r="F211" s="6">
        <v>42796</v>
      </c>
      <c r="G211" s="4" t="s">
        <v>605</v>
      </c>
      <c r="H211" s="9">
        <v>4</v>
      </c>
      <c r="I211" s="6">
        <v>42811</v>
      </c>
      <c r="J211" s="4" t="s">
        <v>674</v>
      </c>
      <c r="K211" s="4" t="s">
        <v>1763</v>
      </c>
      <c r="L211" s="7">
        <v>2885.11</v>
      </c>
      <c r="M211" s="7">
        <v>-3544.81</v>
      </c>
      <c r="N211" s="4" t="s">
        <v>495</v>
      </c>
    </row>
    <row r="212" spans="1:14" x14ac:dyDescent="0.25">
      <c r="A212" s="4" t="s">
        <v>484</v>
      </c>
      <c r="B212" s="7" t="s">
        <v>2592</v>
      </c>
      <c r="C212" s="7" t="s">
        <v>2593</v>
      </c>
      <c r="D212" s="4" t="s">
        <v>153</v>
      </c>
      <c r="E212" s="4" t="s">
        <v>154</v>
      </c>
      <c r="F212" s="6">
        <v>42797</v>
      </c>
      <c r="G212" s="4" t="s">
        <v>605</v>
      </c>
      <c r="H212" s="9">
        <v>44</v>
      </c>
      <c r="I212" s="6">
        <v>42797</v>
      </c>
      <c r="J212" s="4" t="s">
        <v>668</v>
      </c>
      <c r="K212" s="4" t="s">
        <v>1700</v>
      </c>
      <c r="L212" s="7">
        <v>15067.56</v>
      </c>
      <c r="M212" s="7">
        <v>-15067.56</v>
      </c>
      <c r="N212" s="4" t="s">
        <v>484</v>
      </c>
    </row>
    <row r="213" spans="1:14" x14ac:dyDescent="0.25">
      <c r="A213" s="4" t="s">
        <v>513</v>
      </c>
      <c r="B213" s="7" t="s">
        <v>2558</v>
      </c>
      <c r="C213" s="7" t="s">
        <v>2559</v>
      </c>
      <c r="D213" s="4" t="s">
        <v>153</v>
      </c>
      <c r="E213" s="4" t="s">
        <v>154</v>
      </c>
      <c r="F213" s="6">
        <v>42775</v>
      </c>
      <c r="G213" s="4" t="s">
        <v>605</v>
      </c>
      <c r="H213" s="9">
        <v>15</v>
      </c>
      <c r="I213" s="6">
        <v>42775</v>
      </c>
      <c r="J213" s="4" t="s">
        <v>768</v>
      </c>
      <c r="K213" s="4" t="s">
        <v>768</v>
      </c>
      <c r="L213" s="7">
        <v>0</v>
      </c>
      <c r="M213" s="7">
        <v>0</v>
      </c>
      <c r="N213" s="4" t="s">
        <v>513</v>
      </c>
    </row>
    <row r="214" spans="1:14" x14ac:dyDescent="0.25">
      <c r="A214" s="4" t="s">
        <v>511</v>
      </c>
      <c r="B214" s="7" t="s">
        <v>2558</v>
      </c>
      <c r="C214" s="7" t="s">
        <v>2559</v>
      </c>
      <c r="D214" s="4" t="s">
        <v>153</v>
      </c>
      <c r="E214" s="4" t="s">
        <v>154</v>
      </c>
      <c r="F214" s="6">
        <v>42775</v>
      </c>
      <c r="G214" s="4" t="s">
        <v>605</v>
      </c>
      <c r="H214" s="9">
        <v>4</v>
      </c>
      <c r="I214" s="6">
        <v>42775</v>
      </c>
      <c r="J214" s="4" t="s">
        <v>670</v>
      </c>
      <c r="K214" s="4" t="s">
        <v>1632</v>
      </c>
      <c r="L214" s="7">
        <v>6097.5</v>
      </c>
      <c r="M214" s="7">
        <v>-6097.5</v>
      </c>
      <c r="N214" s="4" t="s">
        <v>511</v>
      </c>
    </row>
    <row r="215" spans="1:14" x14ac:dyDescent="0.25">
      <c r="A215" s="4" t="s">
        <v>565</v>
      </c>
      <c r="B215" s="7" t="s">
        <v>2592</v>
      </c>
      <c r="C215" s="7" t="s">
        <v>2593</v>
      </c>
      <c r="D215" s="4" t="s">
        <v>151</v>
      </c>
      <c r="E215" s="4" t="s">
        <v>152</v>
      </c>
      <c r="F215" s="6">
        <v>42779</v>
      </c>
      <c r="G215" s="4" t="s">
        <v>605</v>
      </c>
      <c r="H215" s="9">
        <v>10</v>
      </c>
      <c r="I215" s="6">
        <v>42779</v>
      </c>
      <c r="J215" s="4" t="s">
        <v>733</v>
      </c>
      <c r="K215" s="4" t="s">
        <v>1655</v>
      </c>
      <c r="L215" s="7">
        <v>375</v>
      </c>
      <c r="M215" s="7">
        <v>-375</v>
      </c>
      <c r="N215" s="4" t="s">
        <v>565</v>
      </c>
    </row>
    <row r="216" spans="1:14" x14ac:dyDescent="0.25">
      <c r="A216" s="4" t="s">
        <v>566</v>
      </c>
      <c r="B216" s="7" t="s">
        <v>2540</v>
      </c>
      <c r="C216" s="7" t="s">
        <v>2541</v>
      </c>
      <c r="D216" s="4" t="s">
        <v>151</v>
      </c>
      <c r="E216" s="4" t="s">
        <v>152</v>
      </c>
      <c r="F216" s="6">
        <v>42780</v>
      </c>
      <c r="G216" s="4" t="s">
        <v>605</v>
      </c>
      <c r="H216" s="9">
        <v>42</v>
      </c>
      <c r="I216" s="6">
        <v>42790</v>
      </c>
      <c r="J216" s="4" t="s">
        <v>734</v>
      </c>
      <c r="K216" s="4" t="s">
        <v>2400</v>
      </c>
      <c r="L216" s="7">
        <v>0</v>
      </c>
      <c r="M216" s="7">
        <v>0</v>
      </c>
      <c r="N216" s="4" t="s">
        <v>566</v>
      </c>
    </row>
    <row r="217" spans="1:14" x14ac:dyDescent="0.25">
      <c r="A217" s="4" t="s">
        <v>482</v>
      </c>
      <c r="B217" s="7" t="s">
        <v>2558</v>
      </c>
      <c r="C217" s="7" t="s">
        <v>2559</v>
      </c>
      <c r="D217" s="4" t="s">
        <v>151</v>
      </c>
      <c r="E217" s="4" t="s">
        <v>152</v>
      </c>
      <c r="F217" s="6">
        <v>42789</v>
      </c>
      <c r="G217" s="4" t="s">
        <v>605</v>
      </c>
      <c r="H217" s="9">
        <v>2</v>
      </c>
      <c r="I217" s="6">
        <v>42797</v>
      </c>
      <c r="J217" s="4" t="s">
        <v>735</v>
      </c>
      <c r="K217" s="4" t="s">
        <v>2401</v>
      </c>
      <c r="L217" s="7">
        <v>0</v>
      </c>
      <c r="M217" s="7">
        <v>0</v>
      </c>
      <c r="N217" s="4" t="s">
        <v>482</v>
      </c>
    </row>
    <row r="218" spans="1:14" x14ac:dyDescent="0.25">
      <c r="A218" s="4" t="s">
        <v>497</v>
      </c>
      <c r="B218" s="7" t="s">
        <v>2602</v>
      </c>
      <c r="C218" s="7" t="s">
        <v>2603</v>
      </c>
      <c r="D218" s="4" t="s">
        <v>151</v>
      </c>
      <c r="E218" s="4" t="s">
        <v>152</v>
      </c>
      <c r="F218" s="6">
        <v>42809</v>
      </c>
      <c r="G218" s="4" t="s">
        <v>605</v>
      </c>
      <c r="H218" s="9">
        <v>20</v>
      </c>
      <c r="I218" s="6">
        <v>42811</v>
      </c>
      <c r="J218" s="4" t="s">
        <v>736</v>
      </c>
      <c r="K218" s="4" t="s">
        <v>1761</v>
      </c>
      <c r="L218" s="7">
        <v>2590.5</v>
      </c>
      <c r="M218" s="7">
        <v>-2590.5</v>
      </c>
      <c r="N218" s="4" t="s">
        <v>497</v>
      </c>
    </row>
    <row r="219" spans="1:14" x14ac:dyDescent="0.25">
      <c r="A219" s="4" t="s">
        <v>569</v>
      </c>
      <c r="B219" s="7" t="s">
        <v>2540</v>
      </c>
      <c r="C219" s="7" t="s">
        <v>2541</v>
      </c>
      <c r="D219" s="4" t="s">
        <v>151</v>
      </c>
      <c r="E219" s="4" t="s">
        <v>152</v>
      </c>
      <c r="F219" s="6">
        <v>42810</v>
      </c>
      <c r="G219" s="4" t="s">
        <v>605</v>
      </c>
      <c r="H219" s="9">
        <v>42</v>
      </c>
      <c r="I219" s="6">
        <v>42815</v>
      </c>
      <c r="J219" s="4" t="s">
        <v>737</v>
      </c>
      <c r="K219" s="4" t="s">
        <v>1774</v>
      </c>
      <c r="L219" s="7">
        <v>1312.5</v>
      </c>
      <c r="M219" s="7">
        <v>-1312.5</v>
      </c>
      <c r="N219" s="4" t="s">
        <v>569</v>
      </c>
    </row>
    <row r="220" spans="1:14" x14ac:dyDescent="0.25">
      <c r="A220" s="4" t="s">
        <v>489</v>
      </c>
      <c r="B220" s="7" t="s">
        <v>2606</v>
      </c>
      <c r="C220" s="7" t="s">
        <v>2607</v>
      </c>
      <c r="D220" s="4" t="s">
        <v>151</v>
      </c>
      <c r="E220" s="4" t="s">
        <v>152</v>
      </c>
      <c r="F220" s="6">
        <v>42860</v>
      </c>
      <c r="G220" s="4" t="s">
        <v>605</v>
      </c>
      <c r="H220" s="9">
        <v>42</v>
      </c>
      <c r="I220" s="6">
        <v>42867</v>
      </c>
      <c r="J220" s="4" t="s">
        <v>692</v>
      </c>
      <c r="K220" s="4" t="s">
        <v>2402</v>
      </c>
      <c r="L220" s="7">
        <v>0</v>
      </c>
      <c r="M220" s="7">
        <v>0</v>
      </c>
      <c r="N220" s="4" t="s">
        <v>489</v>
      </c>
    </row>
    <row r="221" spans="1:14" x14ac:dyDescent="0.25">
      <c r="A221" s="4" t="s">
        <v>574</v>
      </c>
      <c r="B221" s="7" t="s">
        <v>2618</v>
      </c>
      <c r="C221" s="7" t="s">
        <v>2619</v>
      </c>
      <c r="D221" s="4" t="s">
        <v>151</v>
      </c>
      <c r="E221" s="4" t="s">
        <v>152</v>
      </c>
      <c r="F221" s="6">
        <v>42859</v>
      </c>
      <c r="G221" s="4" t="s">
        <v>605</v>
      </c>
      <c r="H221" s="9">
        <v>2</v>
      </c>
      <c r="I221" s="6">
        <v>42863</v>
      </c>
      <c r="J221" s="4" t="s">
        <v>738</v>
      </c>
      <c r="K221" s="4" t="s">
        <v>2403</v>
      </c>
      <c r="L221" s="7">
        <v>0</v>
      </c>
      <c r="M221" s="7">
        <v>0</v>
      </c>
      <c r="N221" s="4" t="s">
        <v>574</v>
      </c>
    </row>
    <row r="222" spans="1:14" x14ac:dyDescent="0.25">
      <c r="A222" s="4" t="s">
        <v>382</v>
      </c>
      <c r="B222" s="7" t="s">
        <v>2568</v>
      </c>
      <c r="C222" s="7" t="s">
        <v>2569</v>
      </c>
      <c r="D222" s="4" t="s">
        <v>151</v>
      </c>
      <c r="E222" s="4" t="s">
        <v>152</v>
      </c>
      <c r="F222" s="6">
        <v>42858</v>
      </c>
      <c r="G222" s="4" t="s">
        <v>605</v>
      </c>
      <c r="H222" s="9">
        <v>24</v>
      </c>
      <c r="I222" s="6">
        <v>42863</v>
      </c>
      <c r="J222" s="4" t="s">
        <v>685</v>
      </c>
      <c r="K222" s="4" t="s">
        <v>2394</v>
      </c>
      <c r="L222" s="7">
        <v>0</v>
      </c>
      <c r="M222" s="7">
        <v>0</v>
      </c>
      <c r="N222" s="4" t="s">
        <v>382</v>
      </c>
    </row>
    <row r="223" spans="1:14" x14ac:dyDescent="0.25">
      <c r="A223" s="4" t="s">
        <v>575</v>
      </c>
      <c r="B223" s="7" t="s">
        <v>2540</v>
      </c>
      <c r="C223" s="7" t="s">
        <v>2541</v>
      </c>
      <c r="D223" s="4" t="s">
        <v>151</v>
      </c>
      <c r="E223" s="4" t="s">
        <v>152</v>
      </c>
      <c r="F223" s="6">
        <v>42871</v>
      </c>
      <c r="G223" s="4" t="s">
        <v>605</v>
      </c>
      <c r="H223" s="9">
        <v>42</v>
      </c>
      <c r="I223" s="6">
        <v>42872</v>
      </c>
      <c r="J223" s="4" t="s">
        <v>739</v>
      </c>
      <c r="K223" s="4" t="s">
        <v>2404</v>
      </c>
      <c r="L223" s="7">
        <v>0</v>
      </c>
      <c r="M223" s="7">
        <v>0</v>
      </c>
      <c r="N223" s="4" t="s">
        <v>575</v>
      </c>
    </row>
    <row r="224" spans="1:14" x14ac:dyDescent="0.25">
      <c r="A224" s="4" t="s">
        <v>516</v>
      </c>
      <c r="B224" s="7" t="s">
        <v>2618</v>
      </c>
      <c r="C224" s="7" t="s">
        <v>2619</v>
      </c>
      <c r="D224" s="4" t="s">
        <v>151</v>
      </c>
      <c r="E224" s="4" t="s">
        <v>152</v>
      </c>
      <c r="F224" s="6">
        <v>42866</v>
      </c>
      <c r="G224" s="4" t="s">
        <v>605</v>
      </c>
      <c r="H224" s="9">
        <v>42</v>
      </c>
      <c r="I224" s="6">
        <v>42870</v>
      </c>
      <c r="J224" s="4" t="s">
        <v>740</v>
      </c>
      <c r="K224" s="4" t="s">
        <v>2059</v>
      </c>
      <c r="L224" s="7">
        <v>11595</v>
      </c>
      <c r="M224" s="7">
        <v>-11595</v>
      </c>
      <c r="N224" s="4" t="s">
        <v>516</v>
      </c>
    </row>
    <row r="225" spans="1:14" x14ac:dyDescent="0.25">
      <c r="A225" s="4" t="s">
        <v>381</v>
      </c>
      <c r="B225" s="7" t="s">
        <v>2596</v>
      </c>
      <c r="C225" s="7" t="s">
        <v>2597</v>
      </c>
      <c r="D225" s="4" t="s">
        <v>151</v>
      </c>
      <c r="E225" s="4" t="s">
        <v>152</v>
      </c>
      <c r="F225" s="6">
        <v>42844</v>
      </c>
      <c r="G225" s="4" t="s">
        <v>605</v>
      </c>
      <c r="H225" s="9">
        <v>1</v>
      </c>
      <c r="I225" s="6">
        <v>42844</v>
      </c>
      <c r="J225" s="4" t="s">
        <v>666</v>
      </c>
      <c r="K225" s="4" t="s">
        <v>2392</v>
      </c>
      <c r="L225" s="7">
        <v>0</v>
      </c>
      <c r="M225" s="7">
        <v>0</v>
      </c>
      <c r="N225" s="4" t="s">
        <v>381</v>
      </c>
    </row>
    <row r="226" spans="1:14" x14ac:dyDescent="0.25">
      <c r="A226" s="4" t="s">
        <v>487</v>
      </c>
      <c r="B226" s="7" t="s">
        <v>2592</v>
      </c>
      <c r="C226" s="7" t="s">
        <v>2593</v>
      </c>
      <c r="D226" s="4" t="s">
        <v>151</v>
      </c>
      <c r="E226" s="4" t="s">
        <v>152</v>
      </c>
      <c r="F226" s="6">
        <v>42828</v>
      </c>
      <c r="G226" s="4" t="s">
        <v>605</v>
      </c>
      <c r="H226" s="9">
        <v>6</v>
      </c>
      <c r="I226" s="6">
        <v>42832</v>
      </c>
      <c r="J226" s="4" t="s">
        <v>691</v>
      </c>
      <c r="K226" s="4" t="s">
        <v>2405</v>
      </c>
      <c r="L226" s="7">
        <v>0</v>
      </c>
      <c r="M226" s="7">
        <v>0</v>
      </c>
      <c r="N226" s="4" t="s">
        <v>487</v>
      </c>
    </row>
    <row r="227" spans="1:14" x14ac:dyDescent="0.25">
      <c r="A227" s="4" t="s">
        <v>570</v>
      </c>
      <c r="B227" s="7" t="s">
        <v>2540</v>
      </c>
      <c r="C227" s="7" t="s">
        <v>2541</v>
      </c>
      <c r="D227" s="4" t="s">
        <v>151</v>
      </c>
      <c r="E227" s="4" t="s">
        <v>152</v>
      </c>
      <c r="F227" s="6">
        <v>42825</v>
      </c>
      <c r="G227" s="4" t="s">
        <v>605</v>
      </c>
      <c r="H227" s="9">
        <v>42</v>
      </c>
      <c r="I227" s="6">
        <v>42830</v>
      </c>
      <c r="J227" s="4" t="s">
        <v>741</v>
      </c>
      <c r="K227" s="4" t="s">
        <v>2406</v>
      </c>
      <c r="L227" s="7">
        <v>0</v>
      </c>
      <c r="M227" s="7">
        <v>0</v>
      </c>
      <c r="N227" s="4" t="s">
        <v>570</v>
      </c>
    </row>
    <row r="228" spans="1:14" x14ac:dyDescent="0.25">
      <c r="A228" s="4" t="s">
        <v>571</v>
      </c>
      <c r="B228" s="7" t="s">
        <v>2540</v>
      </c>
      <c r="C228" s="7" t="s">
        <v>2541</v>
      </c>
      <c r="D228" s="4" t="s">
        <v>151</v>
      </c>
      <c r="E228" s="4" t="s">
        <v>152</v>
      </c>
      <c r="F228" s="6">
        <v>42832</v>
      </c>
      <c r="G228" s="4" t="s">
        <v>605</v>
      </c>
      <c r="H228" s="9">
        <v>42</v>
      </c>
      <c r="I228" s="6">
        <v>42835</v>
      </c>
      <c r="J228" s="4" t="s">
        <v>742</v>
      </c>
      <c r="K228" s="4" t="s">
        <v>1853</v>
      </c>
      <c r="L228" s="7">
        <v>1312.5</v>
      </c>
      <c r="M228" s="7">
        <v>-1312.5</v>
      </c>
      <c r="N228" s="4" t="s">
        <v>571</v>
      </c>
    </row>
    <row r="229" spans="1:14" x14ac:dyDescent="0.25">
      <c r="A229" s="4" t="s">
        <v>573</v>
      </c>
      <c r="B229" s="7" t="s">
        <v>2540</v>
      </c>
      <c r="C229" s="7" t="s">
        <v>2541</v>
      </c>
      <c r="D229" s="4" t="s">
        <v>151</v>
      </c>
      <c r="E229" s="4" t="s">
        <v>152</v>
      </c>
      <c r="F229" s="6">
        <v>42856</v>
      </c>
      <c r="G229" s="4" t="s">
        <v>605</v>
      </c>
      <c r="H229" s="9">
        <v>42</v>
      </c>
      <c r="I229" s="6">
        <v>42863</v>
      </c>
      <c r="J229" s="4" t="s">
        <v>743</v>
      </c>
      <c r="K229" s="4" t="s">
        <v>2407</v>
      </c>
      <c r="L229" s="7">
        <v>0</v>
      </c>
      <c r="M229" s="7">
        <v>0</v>
      </c>
      <c r="N229" s="4" t="s">
        <v>573</v>
      </c>
    </row>
    <row r="230" spans="1:14" x14ac:dyDescent="0.25">
      <c r="A230" s="4" t="s">
        <v>520</v>
      </c>
      <c r="B230" s="7" t="s">
        <v>2612</v>
      </c>
      <c r="C230" s="7" t="s">
        <v>2613</v>
      </c>
      <c r="D230" s="4" t="s">
        <v>151</v>
      </c>
      <c r="E230" s="4" t="s">
        <v>152</v>
      </c>
      <c r="F230" s="6">
        <v>42844</v>
      </c>
      <c r="G230" s="4" t="s">
        <v>605</v>
      </c>
      <c r="H230" s="9">
        <v>8</v>
      </c>
      <c r="I230" s="6">
        <v>42863</v>
      </c>
      <c r="J230" s="4" t="s">
        <v>744</v>
      </c>
      <c r="K230" s="4" t="s">
        <v>2408</v>
      </c>
      <c r="L230" s="7">
        <v>0</v>
      </c>
      <c r="M230" s="7">
        <v>0</v>
      </c>
      <c r="N230" s="4" t="s">
        <v>520</v>
      </c>
    </row>
    <row r="231" spans="1:14" x14ac:dyDescent="0.25">
      <c r="A231" s="4" t="s">
        <v>572</v>
      </c>
      <c r="B231" s="7" t="s">
        <v>2540</v>
      </c>
      <c r="C231" s="7" t="s">
        <v>2541</v>
      </c>
      <c r="D231" s="4" t="s">
        <v>151</v>
      </c>
      <c r="E231" s="4" t="s">
        <v>152</v>
      </c>
      <c r="F231" s="6">
        <v>42844</v>
      </c>
      <c r="G231" s="4" t="s">
        <v>605</v>
      </c>
      <c r="H231" s="9">
        <v>42</v>
      </c>
      <c r="I231" s="6">
        <v>42853</v>
      </c>
      <c r="J231" s="4" t="s">
        <v>745</v>
      </c>
      <c r="K231" s="4" t="s">
        <v>1938</v>
      </c>
      <c r="L231" s="7">
        <v>1312.5</v>
      </c>
      <c r="M231" s="7">
        <v>-1312.5</v>
      </c>
      <c r="N231" s="4" t="s">
        <v>572</v>
      </c>
    </row>
    <row r="232" spans="1:14" x14ac:dyDescent="0.25">
      <c r="A232" s="4" t="s">
        <v>511</v>
      </c>
      <c r="B232" s="7" t="s">
        <v>2558</v>
      </c>
      <c r="C232" s="7" t="s">
        <v>2559</v>
      </c>
      <c r="D232" s="4" t="s">
        <v>57</v>
      </c>
      <c r="E232" s="4" t="s">
        <v>56</v>
      </c>
      <c r="F232" s="6">
        <v>42775</v>
      </c>
      <c r="G232" s="4" t="s">
        <v>605</v>
      </c>
      <c r="H232" s="9">
        <v>100</v>
      </c>
      <c r="I232" s="6">
        <v>42775</v>
      </c>
      <c r="J232" s="4" t="s">
        <v>670</v>
      </c>
      <c r="K232" s="4" t="s">
        <v>1632</v>
      </c>
      <c r="L232" s="7">
        <v>6097.5</v>
      </c>
      <c r="M232" s="7">
        <v>-6097.5</v>
      </c>
      <c r="N232" s="4" t="s">
        <v>511</v>
      </c>
    </row>
    <row r="233" spans="1:14" x14ac:dyDescent="0.25">
      <c r="A233" s="4" t="s">
        <v>511</v>
      </c>
      <c r="B233" s="7" t="s">
        <v>2558</v>
      </c>
      <c r="C233" s="7" t="s">
        <v>2559</v>
      </c>
      <c r="D233" s="4" t="s">
        <v>57</v>
      </c>
      <c r="E233" s="4" t="s">
        <v>56</v>
      </c>
      <c r="F233" s="6">
        <v>42775</v>
      </c>
      <c r="G233" s="4" t="s">
        <v>605</v>
      </c>
      <c r="H233" s="9">
        <v>100</v>
      </c>
      <c r="I233" s="6">
        <v>42775</v>
      </c>
      <c r="J233" s="4" t="s">
        <v>670</v>
      </c>
      <c r="K233" s="4" t="s">
        <v>1632</v>
      </c>
      <c r="L233" s="7">
        <v>6097.5</v>
      </c>
      <c r="M233" s="7">
        <v>-6097.5</v>
      </c>
      <c r="N233" s="4" t="s">
        <v>511</v>
      </c>
    </row>
    <row r="234" spans="1:14" x14ac:dyDescent="0.25">
      <c r="A234" s="4" t="s">
        <v>511</v>
      </c>
      <c r="B234" s="7" t="s">
        <v>2558</v>
      </c>
      <c r="C234" s="7" t="s">
        <v>2559</v>
      </c>
      <c r="D234" s="4" t="s">
        <v>57</v>
      </c>
      <c r="E234" s="4" t="s">
        <v>56</v>
      </c>
      <c r="F234" s="6">
        <v>42775</v>
      </c>
      <c r="G234" s="4" t="s">
        <v>605</v>
      </c>
      <c r="H234" s="9">
        <v>100</v>
      </c>
      <c r="I234" s="6">
        <v>42775</v>
      </c>
      <c r="J234" s="4" t="s">
        <v>670</v>
      </c>
      <c r="K234" s="4" t="s">
        <v>1632</v>
      </c>
      <c r="L234" s="7">
        <v>6097.5</v>
      </c>
      <c r="M234" s="7">
        <v>-6097.5</v>
      </c>
      <c r="N234" s="4" t="s">
        <v>511</v>
      </c>
    </row>
    <row r="235" spans="1:14" x14ac:dyDescent="0.25">
      <c r="A235" s="4" t="s">
        <v>492</v>
      </c>
      <c r="B235" s="7" t="s">
        <v>2568</v>
      </c>
      <c r="C235" s="7" t="s">
        <v>2569</v>
      </c>
      <c r="D235" s="4" t="s">
        <v>126</v>
      </c>
      <c r="E235" s="4" t="s">
        <v>127</v>
      </c>
      <c r="F235" s="6">
        <v>42892</v>
      </c>
      <c r="G235" s="4" t="s">
        <v>605</v>
      </c>
      <c r="H235" s="9">
        <v>39.200000000000003</v>
      </c>
      <c r="I235" s="6">
        <v>42894</v>
      </c>
      <c r="J235" s="4" t="s">
        <v>746</v>
      </c>
      <c r="K235" s="4" t="s">
        <v>2412</v>
      </c>
      <c r="L235" s="7">
        <v>0</v>
      </c>
      <c r="M235" s="7">
        <v>0</v>
      </c>
      <c r="N235" s="4" t="s">
        <v>492</v>
      </c>
    </row>
    <row r="236" spans="1:14" x14ac:dyDescent="0.25">
      <c r="A236" s="4" t="s">
        <v>492</v>
      </c>
      <c r="B236" s="7" t="s">
        <v>2568</v>
      </c>
      <c r="C236" s="7" t="s">
        <v>2569</v>
      </c>
      <c r="D236" s="4" t="s">
        <v>126</v>
      </c>
      <c r="E236" s="4" t="s">
        <v>127</v>
      </c>
      <c r="F236" s="6">
        <v>42892</v>
      </c>
      <c r="G236" s="4" t="s">
        <v>605</v>
      </c>
      <c r="H236" s="9">
        <v>84</v>
      </c>
      <c r="I236" s="6">
        <v>42894</v>
      </c>
      <c r="J236" s="4" t="s">
        <v>746</v>
      </c>
      <c r="K236" s="4" t="s">
        <v>2412</v>
      </c>
      <c r="L236" s="7">
        <v>0</v>
      </c>
      <c r="M236" s="7">
        <v>0</v>
      </c>
      <c r="N236" s="4" t="s">
        <v>492</v>
      </c>
    </row>
    <row r="237" spans="1:14" x14ac:dyDescent="0.25">
      <c r="A237" s="4" t="s">
        <v>486</v>
      </c>
      <c r="B237" s="7" t="s">
        <v>2592</v>
      </c>
      <c r="C237" s="7" t="s">
        <v>2593</v>
      </c>
      <c r="D237" s="4" t="s">
        <v>126</v>
      </c>
      <c r="E237" s="4" t="s">
        <v>127</v>
      </c>
      <c r="F237" s="6">
        <v>42801</v>
      </c>
      <c r="G237" s="4" t="s">
        <v>605</v>
      </c>
      <c r="H237" s="9">
        <v>150</v>
      </c>
      <c r="I237" s="6">
        <v>42807</v>
      </c>
      <c r="J237" s="4" t="s">
        <v>663</v>
      </c>
      <c r="K237" s="4" t="s">
        <v>2413</v>
      </c>
      <c r="L237" s="7">
        <v>0</v>
      </c>
      <c r="M237" s="7">
        <v>0</v>
      </c>
      <c r="N237" s="4" t="s">
        <v>486</v>
      </c>
    </row>
    <row r="238" spans="1:14" x14ac:dyDescent="0.25">
      <c r="A238" s="4" t="s">
        <v>515</v>
      </c>
      <c r="B238" s="7" t="s">
        <v>2558</v>
      </c>
      <c r="C238" s="7" t="s">
        <v>2559</v>
      </c>
      <c r="D238" s="4" t="s">
        <v>530</v>
      </c>
      <c r="E238" s="4" t="s">
        <v>531</v>
      </c>
      <c r="F238" s="6">
        <v>42781</v>
      </c>
      <c r="G238" s="4" t="s">
        <v>605</v>
      </c>
      <c r="H238" s="9">
        <v>24</v>
      </c>
      <c r="I238" s="6">
        <v>42790</v>
      </c>
      <c r="J238" s="4" t="s">
        <v>664</v>
      </c>
      <c r="K238" s="4" t="s">
        <v>2399</v>
      </c>
      <c r="L238" s="7">
        <v>0</v>
      </c>
      <c r="M238" s="7">
        <v>0</v>
      </c>
      <c r="N238" s="4" t="s">
        <v>515</v>
      </c>
    </row>
    <row r="239" spans="1:14" x14ac:dyDescent="0.25">
      <c r="A239" s="4" t="s">
        <v>272</v>
      </c>
      <c r="B239" s="7" t="s">
        <v>2546</v>
      </c>
      <c r="C239" s="7" t="s">
        <v>2547</v>
      </c>
      <c r="D239" s="4" t="s">
        <v>122</v>
      </c>
      <c r="E239" s="4" t="s">
        <v>123</v>
      </c>
      <c r="F239" s="6">
        <v>42909</v>
      </c>
      <c r="G239" s="4" t="s">
        <v>605</v>
      </c>
      <c r="H239" s="9">
        <v>90</v>
      </c>
      <c r="I239" s="6">
        <v>42909</v>
      </c>
      <c r="J239" s="4" t="s">
        <v>2383</v>
      </c>
      <c r="K239" s="4" t="s">
        <v>2383</v>
      </c>
      <c r="L239" s="7">
        <v>0</v>
      </c>
      <c r="M239" s="7">
        <v>0</v>
      </c>
      <c r="N239" s="4" t="s">
        <v>272</v>
      </c>
    </row>
    <row r="240" spans="1:14" x14ac:dyDescent="0.25">
      <c r="A240" s="4" t="s">
        <v>1109</v>
      </c>
      <c r="B240" s="7" t="s">
        <v>2524</v>
      </c>
      <c r="C240" s="7" t="s">
        <v>2525</v>
      </c>
      <c r="D240" s="4" t="s">
        <v>122</v>
      </c>
      <c r="E240" s="4" t="s">
        <v>123</v>
      </c>
      <c r="F240" s="6">
        <v>42909</v>
      </c>
      <c r="G240" s="4" t="s">
        <v>605</v>
      </c>
      <c r="H240" s="9">
        <v>39</v>
      </c>
      <c r="I240" s="6">
        <v>42914</v>
      </c>
      <c r="J240" s="4" t="s">
        <v>1110</v>
      </c>
      <c r="K240" s="4" t="s">
        <v>2381</v>
      </c>
      <c r="L240" s="7">
        <v>5699.7</v>
      </c>
      <c r="M240" s="7">
        <v>-99.45</v>
      </c>
      <c r="N240" s="4" t="s">
        <v>1109</v>
      </c>
    </row>
    <row r="241" spans="1:14" x14ac:dyDescent="0.25">
      <c r="A241" s="4" t="s">
        <v>272</v>
      </c>
      <c r="B241" s="7" t="s">
        <v>2546</v>
      </c>
      <c r="C241" s="7" t="s">
        <v>2547</v>
      </c>
      <c r="D241" s="4" t="s">
        <v>122</v>
      </c>
      <c r="E241" s="4" t="s">
        <v>123</v>
      </c>
      <c r="F241" s="6">
        <v>42909</v>
      </c>
      <c r="G241" s="4" t="s">
        <v>605</v>
      </c>
      <c r="H241" s="9">
        <v>90</v>
      </c>
      <c r="I241" s="6">
        <v>42909</v>
      </c>
      <c r="J241" s="4" t="s">
        <v>1097</v>
      </c>
      <c r="K241" s="4" t="s">
        <v>2333</v>
      </c>
      <c r="L241" s="7">
        <v>1605.75</v>
      </c>
      <c r="M241" s="7">
        <v>-279</v>
      </c>
      <c r="N241" s="4" t="s">
        <v>272</v>
      </c>
    </row>
    <row r="242" spans="1:14" x14ac:dyDescent="0.25">
      <c r="A242" s="4" t="s">
        <v>1109</v>
      </c>
      <c r="B242" s="7" t="s">
        <v>2524</v>
      </c>
      <c r="C242" s="7" t="s">
        <v>2525</v>
      </c>
      <c r="D242" s="4" t="s">
        <v>122</v>
      </c>
      <c r="E242" s="4" t="s">
        <v>123</v>
      </c>
      <c r="F242" s="6">
        <v>42914</v>
      </c>
      <c r="G242" s="4" t="s">
        <v>605</v>
      </c>
      <c r="H242" s="9">
        <v>39</v>
      </c>
      <c r="I242" s="6">
        <v>42914</v>
      </c>
      <c r="J242" s="4" t="s">
        <v>2384</v>
      </c>
      <c r="K242" s="4" t="s">
        <v>2384</v>
      </c>
      <c r="L242" s="7">
        <v>0</v>
      </c>
      <c r="M242" s="7">
        <v>0</v>
      </c>
      <c r="N242" s="4" t="s">
        <v>1109</v>
      </c>
    </row>
    <row r="243" spans="1:14" x14ac:dyDescent="0.25">
      <c r="A243" s="4" t="s">
        <v>284</v>
      </c>
      <c r="B243" s="7" t="s">
        <v>2536</v>
      </c>
      <c r="C243" s="7" t="s">
        <v>2537</v>
      </c>
      <c r="D243" s="4" t="s">
        <v>122</v>
      </c>
      <c r="E243" s="4" t="s">
        <v>123</v>
      </c>
      <c r="F243" s="6">
        <v>42824</v>
      </c>
      <c r="G243" s="4" t="s">
        <v>605</v>
      </c>
      <c r="H243" s="9">
        <v>195</v>
      </c>
      <c r="I243" s="6">
        <v>42835</v>
      </c>
      <c r="J243" s="4" t="s">
        <v>799</v>
      </c>
      <c r="K243" s="4" t="s">
        <v>654</v>
      </c>
      <c r="L243" s="7">
        <v>5297.8</v>
      </c>
      <c r="M243" s="7">
        <v>-594.75</v>
      </c>
      <c r="N243" s="4" t="s">
        <v>284</v>
      </c>
    </row>
    <row r="244" spans="1:14" x14ac:dyDescent="0.25">
      <c r="A244" s="4" t="s">
        <v>533</v>
      </c>
      <c r="B244" s="7" t="s">
        <v>2558</v>
      </c>
      <c r="C244" s="7" t="s">
        <v>2559</v>
      </c>
      <c r="D244" s="4" t="s">
        <v>530</v>
      </c>
      <c r="E244" s="4" t="s">
        <v>531</v>
      </c>
      <c r="F244" s="6">
        <v>42790</v>
      </c>
      <c r="G244" s="4" t="s">
        <v>605</v>
      </c>
      <c r="H244" s="9">
        <v>24</v>
      </c>
      <c r="I244" s="6">
        <v>42790</v>
      </c>
      <c r="J244" s="4" t="s">
        <v>769</v>
      </c>
      <c r="K244" s="4" t="s">
        <v>769</v>
      </c>
      <c r="L244" s="7">
        <v>0</v>
      </c>
      <c r="M244" s="7">
        <v>0</v>
      </c>
      <c r="N244" s="4" t="s">
        <v>533</v>
      </c>
    </row>
    <row r="245" spans="1:14" x14ac:dyDescent="0.25">
      <c r="A245" s="4" t="s">
        <v>515</v>
      </c>
      <c r="B245" s="7" t="s">
        <v>2558</v>
      </c>
      <c r="C245" s="7" t="s">
        <v>2559</v>
      </c>
      <c r="D245" s="4" t="s">
        <v>142</v>
      </c>
      <c r="E245" s="4" t="s">
        <v>143</v>
      </c>
      <c r="F245" s="6">
        <v>42781</v>
      </c>
      <c r="G245" s="4" t="s">
        <v>605</v>
      </c>
      <c r="H245" s="9">
        <v>20</v>
      </c>
      <c r="I245" s="6">
        <v>42790</v>
      </c>
      <c r="J245" s="4" t="s">
        <v>664</v>
      </c>
      <c r="K245" s="4" t="s">
        <v>2399</v>
      </c>
      <c r="L245" s="7">
        <v>0</v>
      </c>
      <c r="M245" s="7">
        <v>0</v>
      </c>
      <c r="N245" s="4" t="s">
        <v>515</v>
      </c>
    </row>
    <row r="246" spans="1:14" x14ac:dyDescent="0.25">
      <c r="A246" s="4" t="s">
        <v>534</v>
      </c>
      <c r="B246" s="7" t="s">
        <v>2540</v>
      </c>
      <c r="C246" s="7" t="s">
        <v>2541</v>
      </c>
      <c r="D246" s="4" t="s">
        <v>142</v>
      </c>
      <c r="E246" s="4" t="s">
        <v>143</v>
      </c>
      <c r="F246" s="6">
        <v>42758</v>
      </c>
      <c r="G246" s="4" t="s">
        <v>605</v>
      </c>
      <c r="H246" s="9">
        <v>44</v>
      </c>
      <c r="I246" s="6">
        <v>42758</v>
      </c>
      <c r="J246" s="4" t="s">
        <v>770</v>
      </c>
      <c r="K246" s="4" t="s">
        <v>1580</v>
      </c>
      <c r="L246" s="7">
        <v>1287.8</v>
      </c>
      <c r="M246" s="7">
        <v>-1287.8</v>
      </c>
      <c r="N246" s="4" t="s">
        <v>534</v>
      </c>
    </row>
    <row r="247" spans="1:14" x14ac:dyDescent="0.25">
      <c r="A247" s="4" t="s">
        <v>534</v>
      </c>
      <c r="B247" s="7" t="s">
        <v>2540</v>
      </c>
      <c r="C247" s="7" t="s">
        <v>2541</v>
      </c>
      <c r="D247" s="4" t="s">
        <v>142</v>
      </c>
      <c r="E247" s="4" t="s">
        <v>143</v>
      </c>
      <c r="F247" s="6">
        <v>42758</v>
      </c>
      <c r="G247" s="4" t="s">
        <v>605</v>
      </c>
      <c r="H247" s="9">
        <v>40</v>
      </c>
      <c r="I247" s="6">
        <v>42758</v>
      </c>
      <c r="J247" s="4" t="s">
        <v>770</v>
      </c>
      <c r="K247" s="4" t="s">
        <v>1580</v>
      </c>
      <c r="L247" s="7">
        <v>1287.8</v>
      </c>
      <c r="M247" s="7">
        <v>-1287.8</v>
      </c>
      <c r="N247" s="4" t="s">
        <v>534</v>
      </c>
    </row>
    <row r="248" spans="1:14" x14ac:dyDescent="0.25">
      <c r="A248" s="4" t="s">
        <v>535</v>
      </c>
      <c r="B248" s="7" t="s">
        <v>2540</v>
      </c>
      <c r="C248" s="7" t="s">
        <v>2541</v>
      </c>
      <c r="D248" s="4" t="s">
        <v>142</v>
      </c>
      <c r="E248" s="4" t="s">
        <v>143</v>
      </c>
      <c r="F248" s="6">
        <v>42765</v>
      </c>
      <c r="G248" s="4" t="s">
        <v>605</v>
      </c>
      <c r="H248" s="9">
        <v>160</v>
      </c>
      <c r="I248" s="6">
        <v>42774</v>
      </c>
      <c r="J248" s="4" t="s">
        <v>771</v>
      </c>
      <c r="K248" s="4" t="s">
        <v>1613</v>
      </c>
      <c r="L248" s="7">
        <v>2520</v>
      </c>
      <c r="M248" s="7">
        <v>-2520</v>
      </c>
      <c r="N248" s="4" t="s">
        <v>535</v>
      </c>
    </row>
    <row r="249" spans="1:14" x14ac:dyDescent="0.25">
      <c r="A249" s="4" t="s">
        <v>536</v>
      </c>
      <c r="B249" s="7" t="s">
        <v>2540</v>
      </c>
      <c r="C249" s="7" t="s">
        <v>2541</v>
      </c>
      <c r="D249" s="4" t="s">
        <v>142</v>
      </c>
      <c r="E249" s="4" t="s">
        <v>143</v>
      </c>
      <c r="F249" s="6">
        <v>42845</v>
      </c>
      <c r="G249" s="4" t="s">
        <v>605</v>
      </c>
      <c r="H249" s="9">
        <v>60</v>
      </c>
      <c r="I249" s="6">
        <v>42853</v>
      </c>
      <c r="J249" s="4" t="s">
        <v>772</v>
      </c>
      <c r="K249" s="4" t="s">
        <v>2424</v>
      </c>
      <c r="L249" s="7">
        <v>0</v>
      </c>
      <c r="M249" s="7">
        <v>0</v>
      </c>
      <c r="N249" s="4" t="s">
        <v>536</v>
      </c>
    </row>
    <row r="250" spans="1:14" x14ac:dyDescent="0.25">
      <c r="A250" s="4" t="s">
        <v>536</v>
      </c>
      <c r="B250" s="7" t="s">
        <v>2540</v>
      </c>
      <c r="C250" s="7" t="s">
        <v>2541</v>
      </c>
      <c r="D250" s="4" t="s">
        <v>142</v>
      </c>
      <c r="E250" s="4" t="s">
        <v>143</v>
      </c>
      <c r="F250" s="6">
        <v>42845</v>
      </c>
      <c r="G250" s="4" t="s">
        <v>605</v>
      </c>
      <c r="H250" s="9">
        <v>340</v>
      </c>
      <c r="I250" s="6">
        <v>42853</v>
      </c>
      <c r="J250" s="4" t="s">
        <v>772</v>
      </c>
      <c r="K250" s="4" t="s">
        <v>2424</v>
      </c>
      <c r="L250" s="7">
        <v>0</v>
      </c>
      <c r="M250" s="7">
        <v>0</v>
      </c>
      <c r="N250" s="4" t="s">
        <v>536</v>
      </c>
    </row>
    <row r="251" spans="1:14" x14ac:dyDescent="0.25">
      <c r="A251" s="4" t="s">
        <v>537</v>
      </c>
      <c r="B251" s="7" t="s">
        <v>2540</v>
      </c>
      <c r="C251" s="7" t="s">
        <v>2541</v>
      </c>
      <c r="D251" s="4" t="s">
        <v>142</v>
      </c>
      <c r="E251" s="4" t="s">
        <v>143</v>
      </c>
      <c r="F251" s="6">
        <v>42863</v>
      </c>
      <c r="G251" s="4" t="s">
        <v>605</v>
      </c>
      <c r="H251" s="9">
        <v>107.25</v>
      </c>
      <c r="I251" s="6">
        <v>42867</v>
      </c>
      <c r="J251" s="4" t="s">
        <v>773</v>
      </c>
      <c r="K251" s="4" t="s">
        <v>2039</v>
      </c>
      <c r="L251" s="7">
        <v>0</v>
      </c>
      <c r="M251" s="7">
        <v>-358.31</v>
      </c>
      <c r="N251" s="4" t="s">
        <v>537</v>
      </c>
    </row>
    <row r="252" spans="1:14" x14ac:dyDescent="0.25">
      <c r="A252" s="4" t="s">
        <v>537</v>
      </c>
      <c r="B252" s="7" t="s">
        <v>2540</v>
      </c>
      <c r="C252" s="7" t="s">
        <v>2541</v>
      </c>
      <c r="D252" s="4" t="s">
        <v>142</v>
      </c>
      <c r="E252" s="4" t="s">
        <v>143</v>
      </c>
      <c r="F252" s="6">
        <v>42867</v>
      </c>
      <c r="G252" s="4" t="s">
        <v>605</v>
      </c>
      <c r="H252" s="9">
        <v>22.75</v>
      </c>
      <c r="I252" s="6">
        <v>42867</v>
      </c>
      <c r="J252" s="4" t="s">
        <v>774</v>
      </c>
      <c r="K252" s="4" t="s">
        <v>2039</v>
      </c>
      <c r="L252" s="7">
        <v>358.31</v>
      </c>
      <c r="M252" s="7">
        <v>-358.31</v>
      </c>
      <c r="N252" s="4" t="s">
        <v>537</v>
      </c>
    </row>
    <row r="253" spans="1:14" x14ac:dyDescent="0.25">
      <c r="A253" s="4" t="s">
        <v>538</v>
      </c>
      <c r="B253" s="7" t="s">
        <v>2540</v>
      </c>
      <c r="C253" s="7" t="s">
        <v>2541</v>
      </c>
      <c r="D253" s="4" t="s">
        <v>142</v>
      </c>
      <c r="E253" s="4" t="s">
        <v>143</v>
      </c>
      <c r="F253" s="6">
        <v>42901</v>
      </c>
      <c r="G253" s="4" t="s">
        <v>605</v>
      </c>
      <c r="H253" s="9">
        <v>2</v>
      </c>
      <c r="I253" s="6">
        <v>42902</v>
      </c>
      <c r="J253" s="4" t="s">
        <v>775</v>
      </c>
      <c r="K253" s="4" t="s">
        <v>2426</v>
      </c>
      <c r="L253" s="7">
        <v>0</v>
      </c>
      <c r="M253" s="7">
        <v>0</v>
      </c>
      <c r="N253" s="4" t="s">
        <v>538</v>
      </c>
    </row>
    <row r="254" spans="1:14" x14ac:dyDescent="0.25">
      <c r="A254" s="4" t="s">
        <v>539</v>
      </c>
      <c r="B254" s="7" t="s">
        <v>2540</v>
      </c>
      <c r="C254" s="7" t="s">
        <v>2541</v>
      </c>
      <c r="D254" s="4" t="s">
        <v>142</v>
      </c>
      <c r="E254" s="4" t="s">
        <v>143</v>
      </c>
      <c r="F254" s="6">
        <v>42901</v>
      </c>
      <c r="G254" s="4" t="s">
        <v>605</v>
      </c>
      <c r="H254" s="9">
        <v>210</v>
      </c>
      <c r="I254" s="6">
        <v>42902</v>
      </c>
      <c r="J254" s="4" t="s">
        <v>776</v>
      </c>
      <c r="K254" s="4" t="s">
        <v>2425</v>
      </c>
      <c r="L254" s="7">
        <v>0</v>
      </c>
      <c r="M254" s="7">
        <v>0</v>
      </c>
      <c r="N254" s="4" t="s">
        <v>539</v>
      </c>
    </row>
    <row r="255" spans="1:14" x14ac:dyDescent="0.25">
      <c r="A255" s="4" t="s">
        <v>538</v>
      </c>
      <c r="B255" s="7" t="s">
        <v>2540</v>
      </c>
      <c r="C255" s="7" t="s">
        <v>2541</v>
      </c>
      <c r="D255" s="4" t="s">
        <v>142</v>
      </c>
      <c r="E255" s="4" t="s">
        <v>143</v>
      </c>
      <c r="F255" s="6">
        <v>42901</v>
      </c>
      <c r="G255" s="4" t="s">
        <v>605</v>
      </c>
      <c r="H255" s="9">
        <v>156</v>
      </c>
      <c r="I255" s="6">
        <v>42902</v>
      </c>
      <c r="J255" s="4" t="s">
        <v>777</v>
      </c>
      <c r="K255" s="4" t="s">
        <v>2426</v>
      </c>
      <c r="L255" s="7">
        <v>0</v>
      </c>
      <c r="M255" s="7">
        <v>0</v>
      </c>
      <c r="N255" s="4" t="s">
        <v>538</v>
      </c>
    </row>
    <row r="256" spans="1:14" x14ac:dyDescent="0.25">
      <c r="A256" s="4" t="s">
        <v>538</v>
      </c>
      <c r="B256" s="7" t="s">
        <v>2540</v>
      </c>
      <c r="C256" s="7" t="s">
        <v>2541</v>
      </c>
      <c r="D256" s="4" t="s">
        <v>144</v>
      </c>
      <c r="E256" s="4" t="s">
        <v>145</v>
      </c>
      <c r="F256" s="6">
        <v>42901</v>
      </c>
      <c r="G256" s="4" t="s">
        <v>605</v>
      </c>
      <c r="H256" s="9">
        <v>12</v>
      </c>
      <c r="I256" s="6">
        <v>42902</v>
      </c>
      <c r="J256" s="4" t="s">
        <v>777</v>
      </c>
      <c r="K256" s="4" t="s">
        <v>2426</v>
      </c>
      <c r="L256" s="7">
        <v>0</v>
      </c>
      <c r="M256" s="7">
        <v>0</v>
      </c>
      <c r="N256" s="4" t="s">
        <v>538</v>
      </c>
    </row>
    <row r="257" spans="1:14" x14ac:dyDescent="0.25">
      <c r="A257" s="4" t="s">
        <v>383</v>
      </c>
      <c r="B257" s="7" t="s">
        <v>2558</v>
      </c>
      <c r="C257" s="7" t="s">
        <v>2559</v>
      </c>
      <c r="D257" s="4" t="s">
        <v>144</v>
      </c>
      <c r="E257" s="4" t="s">
        <v>145</v>
      </c>
      <c r="F257" s="6">
        <v>42877</v>
      </c>
      <c r="G257" s="4" t="s">
        <v>605</v>
      </c>
      <c r="H257" s="9">
        <v>12</v>
      </c>
      <c r="I257" s="6">
        <v>42878</v>
      </c>
      <c r="J257" s="4" t="s">
        <v>779</v>
      </c>
      <c r="K257" s="4" t="s">
        <v>2427</v>
      </c>
      <c r="L257" s="7">
        <v>0</v>
      </c>
      <c r="M257" s="7">
        <v>0</v>
      </c>
      <c r="N257" s="4" t="s">
        <v>383</v>
      </c>
    </row>
    <row r="258" spans="1:14" x14ac:dyDescent="0.25">
      <c r="A258" s="4" t="s">
        <v>546</v>
      </c>
      <c r="B258" s="7" t="s">
        <v>2540</v>
      </c>
      <c r="C258" s="7" t="s">
        <v>2541</v>
      </c>
      <c r="D258" s="4" t="s">
        <v>144</v>
      </c>
      <c r="E258" s="4" t="s">
        <v>145</v>
      </c>
      <c r="F258" s="6">
        <v>42879</v>
      </c>
      <c r="G258" s="4" t="s">
        <v>605</v>
      </c>
      <c r="H258" s="9">
        <v>42</v>
      </c>
      <c r="I258" s="6">
        <v>42886</v>
      </c>
      <c r="J258" s="4" t="s">
        <v>778</v>
      </c>
      <c r="K258" s="4" t="s">
        <v>2428</v>
      </c>
      <c r="L258" s="7">
        <v>0</v>
      </c>
      <c r="M258" s="7">
        <v>0</v>
      </c>
      <c r="N258" s="4" t="s">
        <v>546</v>
      </c>
    </row>
    <row r="259" spans="1:14" x14ac:dyDescent="0.25">
      <c r="A259" s="4" t="s">
        <v>546</v>
      </c>
      <c r="B259" s="7" t="s">
        <v>2540</v>
      </c>
      <c r="C259" s="7" t="s">
        <v>2541</v>
      </c>
      <c r="D259" s="4" t="s">
        <v>144</v>
      </c>
      <c r="E259" s="4" t="s">
        <v>145</v>
      </c>
      <c r="F259" s="6">
        <v>42879</v>
      </c>
      <c r="G259" s="4" t="s">
        <v>605</v>
      </c>
      <c r="H259" s="9">
        <v>42</v>
      </c>
      <c r="I259" s="6">
        <v>42886</v>
      </c>
      <c r="J259" s="4" t="s">
        <v>778</v>
      </c>
      <c r="K259" s="4" t="s">
        <v>2428</v>
      </c>
      <c r="L259" s="7">
        <v>0</v>
      </c>
      <c r="M259" s="7">
        <v>0</v>
      </c>
      <c r="N259" s="4" t="s">
        <v>546</v>
      </c>
    </row>
    <row r="260" spans="1:14" x14ac:dyDescent="0.25">
      <c r="A260" s="4" t="s">
        <v>382</v>
      </c>
      <c r="B260" s="7" t="s">
        <v>2568</v>
      </c>
      <c r="C260" s="7" t="s">
        <v>2569</v>
      </c>
      <c r="D260" s="4" t="s">
        <v>144</v>
      </c>
      <c r="E260" s="4" t="s">
        <v>145</v>
      </c>
      <c r="F260" s="6">
        <v>42858</v>
      </c>
      <c r="G260" s="4" t="s">
        <v>605</v>
      </c>
      <c r="H260" s="9">
        <v>96</v>
      </c>
      <c r="I260" s="6">
        <v>42863</v>
      </c>
      <c r="J260" s="4" t="s">
        <v>685</v>
      </c>
      <c r="K260" s="4" t="s">
        <v>2394</v>
      </c>
      <c r="L260" s="7">
        <v>0</v>
      </c>
      <c r="M260" s="7">
        <v>0</v>
      </c>
      <c r="N260" s="4" t="s">
        <v>382</v>
      </c>
    </row>
    <row r="261" spans="1:14" x14ac:dyDescent="0.25">
      <c r="A261" s="4" t="s">
        <v>487</v>
      </c>
      <c r="B261" s="7" t="s">
        <v>2592</v>
      </c>
      <c r="C261" s="7" t="s">
        <v>2593</v>
      </c>
      <c r="D261" s="4" t="s">
        <v>144</v>
      </c>
      <c r="E261" s="4" t="s">
        <v>145</v>
      </c>
      <c r="F261" s="6">
        <v>42828</v>
      </c>
      <c r="G261" s="4" t="s">
        <v>605</v>
      </c>
      <c r="H261" s="9">
        <v>96</v>
      </c>
      <c r="I261" s="6">
        <v>42832</v>
      </c>
      <c r="J261" s="4" t="s">
        <v>691</v>
      </c>
      <c r="K261" s="4" t="s">
        <v>2405</v>
      </c>
      <c r="L261" s="7">
        <v>0</v>
      </c>
      <c r="M261" s="7">
        <v>0</v>
      </c>
      <c r="N261" s="4" t="s">
        <v>487</v>
      </c>
    </row>
    <row r="262" spans="1:14" x14ac:dyDescent="0.25">
      <c r="A262" s="4" t="s">
        <v>540</v>
      </c>
      <c r="B262" s="7" t="s">
        <v>2592</v>
      </c>
      <c r="C262" s="7" t="s">
        <v>2593</v>
      </c>
      <c r="D262" s="4" t="s">
        <v>144</v>
      </c>
      <c r="E262" s="4" t="s">
        <v>145</v>
      </c>
      <c r="F262" s="6">
        <v>42760</v>
      </c>
      <c r="G262" s="4" t="s">
        <v>605</v>
      </c>
      <c r="H262" s="9">
        <v>96</v>
      </c>
      <c r="I262" s="6">
        <v>42761</v>
      </c>
      <c r="J262" s="4" t="s">
        <v>671</v>
      </c>
      <c r="K262" s="4" t="s">
        <v>2409</v>
      </c>
      <c r="L262" s="7">
        <v>0</v>
      </c>
      <c r="M262" s="7">
        <v>0</v>
      </c>
      <c r="N262" s="4" t="s">
        <v>540</v>
      </c>
    </row>
    <row r="263" spans="1:14" x14ac:dyDescent="0.25">
      <c r="A263" s="4" t="s">
        <v>541</v>
      </c>
      <c r="B263" s="7" t="s">
        <v>2558</v>
      </c>
      <c r="C263" s="7" t="s">
        <v>2559</v>
      </c>
      <c r="D263" s="4" t="s">
        <v>144</v>
      </c>
      <c r="E263" s="4" t="s">
        <v>145</v>
      </c>
      <c r="F263" s="6">
        <v>42769</v>
      </c>
      <c r="G263" s="4" t="s">
        <v>605</v>
      </c>
      <c r="H263" s="9">
        <v>120</v>
      </c>
      <c r="I263" s="6">
        <v>42774</v>
      </c>
      <c r="J263" s="4" t="s">
        <v>780</v>
      </c>
      <c r="K263" s="4" t="s">
        <v>2429</v>
      </c>
      <c r="L263" s="7">
        <v>0</v>
      </c>
      <c r="M263" s="7">
        <v>0</v>
      </c>
      <c r="N263" s="4" t="s">
        <v>541</v>
      </c>
    </row>
    <row r="264" spans="1:14" x14ac:dyDescent="0.25">
      <c r="A264" s="4" t="s">
        <v>515</v>
      </c>
      <c r="B264" s="7" t="s">
        <v>2558</v>
      </c>
      <c r="C264" s="7" t="s">
        <v>2559</v>
      </c>
      <c r="D264" s="4" t="s">
        <v>144</v>
      </c>
      <c r="E264" s="4" t="s">
        <v>145</v>
      </c>
      <c r="F264" s="6">
        <v>42781</v>
      </c>
      <c r="G264" s="4" t="s">
        <v>605</v>
      </c>
      <c r="H264" s="9">
        <v>42</v>
      </c>
      <c r="I264" s="6">
        <v>42790</v>
      </c>
      <c r="J264" s="4" t="s">
        <v>664</v>
      </c>
      <c r="K264" s="4" t="s">
        <v>2399</v>
      </c>
      <c r="L264" s="7">
        <v>0</v>
      </c>
      <c r="M264" s="7">
        <v>0</v>
      </c>
      <c r="N264" s="4" t="s">
        <v>515</v>
      </c>
    </row>
    <row r="265" spans="1:14" x14ac:dyDescent="0.25">
      <c r="A265" s="4" t="s">
        <v>495</v>
      </c>
      <c r="B265" s="7" t="s">
        <v>2558</v>
      </c>
      <c r="C265" s="7" t="s">
        <v>2559</v>
      </c>
      <c r="D265" s="4" t="s">
        <v>144</v>
      </c>
      <c r="E265" s="4" t="s">
        <v>145</v>
      </c>
      <c r="F265" s="6">
        <v>42796</v>
      </c>
      <c r="G265" s="4" t="s">
        <v>605</v>
      </c>
      <c r="H265" s="9">
        <v>135</v>
      </c>
      <c r="I265" s="6">
        <v>42811</v>
      </c>
      <c r="J265" s="4" t="s">
        <v>674</v>
      </c>
      <c r="K265" s="4" t="s">
        <v>1763</v>
      </c>
      <c r="L265" s="7">
        <v>2885.11</v>
      </c>
      <c r="M265" s="7">
        <v>-3544.81</v>
      </c>
      <c r="N265" s="4" t="s">
        <v>495</v>
      </c>
    </row>
    <row r="266" spans="1:14" x14ac:dyDescent="0.25">
      <c r="A266" s="4" t="s">
        <v>495</v>
      </c>
      <c r="B266" s="7" t="s">
        <v>2558</v>
      </c>
      <c r="C266" s="7" t="s">
        <v>2559</v>
      </c>
      <c r="D266" s="4" t="s">
        <v>144</v>
      </c>
      <c r="E266" s="4" t="s">
        <v>145</v>
      </c>
      <c r="F266" s="6">
        <v>42807</v>
      </c>
      <c r="G266" s="4" t="s">
        <v>605</v>
      </c>
      <c r="H266" s="9">
        <v>45</v>
      </c>
      <c r="I266" s="6">
        <v>42811</v>
      </c>
      <c r="J266" s="4" t="s">
        <v>781</v>
      </c>
      <c r="K266" s="4" t="s">
        <v>1763</v>
      </c>
      <c r="L266" s="7">
        <v>659.7</v>
      </c>
      <c r="M266" s="7">
        <v>-3544.81</v>
      </c>
      <c r="N266" s="4" t="s">
        <v>495</v>
      </c>
    </row>
    <row r="267" spans="1:14" x14ac:dyDescent="0.25">
      <c r="A267" s="4" t="s">
        <v>543</v>
      </c>
      <c r="B267" s="7" t="s">
        <v>2540</v>
      </c>
      <c r="C267" s="7" t="s">
        <v>2541</v>
      </c>
      <c r="D267" s="4" t="s">
        <v>144</v>
      </c>
      <c r="E267" s="4" t="s">
        <v>145</v>
      </c>
      <c r="F267" s="6">
        <v>42810</v>
      </c>
      <c r="G267" s="4" t="s">
        <v>605</v>
      </c>
      <c r="H267" s="9">
        <v>137.19999999999999</v>
      </c>
      <c r="I267" s="6">
        <v>42818</v>
      </c>
      <c r="J267" s="4" t="s">
        <v>782</v>
      </c>
      <c r="K267" s="4" t="s">
        <v>1780</v>
      </c>
      <c r="L267" s="7">
        <v>2646</v>
      </c>
      <c r="M267" s="7">
        <v>-2646</v>
      </c>
      <c r="N267" s="4" t="s">
        <v>543</v>
      </c>
    </row>
    <row r="268" spans="1:14" x14ac:dyDescent="0.25">
      <c r="A268" s="4" t="s">
        <v>543</v>
      </c>
      <c r="B268" s="7" t="s">
        <v>2540</v>
      </c>
      <c r="C268" s="7" t="s">
        <v>2541</v>
      </c>
      <c r="D268" s="4" t="s">
        <v>144</v>
      </c>
      <c r="E268" s="4" t="s">
        <v>145</v>
      </c>
      <c r="F268" s="6">
        <v>42810</v>
      </c>
      <c r="G268" s="4" t="s">
        <v>605</v>
      </c>
      <c r="H268" s="9">
        <v>30.8</v>
      </c>
      <c r="I268" s="6">
        <v>42818</v>
      </c>
      <c r="J268" s="4" t="s">
        <v>782</v>
      </c>
      <c r="K268" s="4" t="s">
        <v>1780</v>
      </c>
      <c r="L268" s="7">
        <v>2646</v>
      </c>
      <c r="M268" s="7">
        <v>-2646</v>
      </c>
      <c r="N268" s="4" t="s">
        <v>543</v>
      </c>
    </row>
    <row r="269" spans="1:14" x14ac:dyDescent="0.25">
      <c r="A269" s="4" t="s">
        <v>542</v>
      </c>
      <c r="B269" s="7" t="s">
        <v>2644</v>
      </c>
      <c r="C269" s="7" t="s">
        <v>2645</v>
      </c>
      <c r="D269" s="4" t="s">
        <v>144</v>
      </c>
      <c r="E269" s="4" t="s">
        <v>145</v>
      </c>
      <c r="F269" s="6">
        <v>42802</v>
      </c>
      <c r="G269" s="4" t="s">
        <v>605</v>
      </c>
      <c r="H269" s="9">
        <v>18</v>
      </c>
      <c r="I269" s="6">
        <v>42804</v>
      </c>
      <c r="J269" s="4" t="s">
        <v>783</v>
      </c>
      <c r="K269" s="4" t="s">
        <v>2430</v>
      </c>
      <c r="L269" s="7">
        <v>0</v>
      </c>
      <c r="M269" s="7">
        <v>0</v>
      </c>
      <c r="N269" s="4" t="s">
        <v>542</v>
      </c>
    </row>
    <row r="270" spans="1:14" x14ac:dyDescent="0.25">
      <c r="A270" s="4" t="s">
        <v>544</v>
      </c>
      <c r="B270" s="7" t="s">
        <v>2540</v>
      </c>
      <c r="C270" s="7" t="s">
        <v>2541</v>
      </c>
      <c r="D270" s="4" t="s">
        <v>144</v>
      </c>
      <c r="E270" s="4" t="s">
        <v>145</v>
      </c>
      <c r="F270" s="6">
        <v>42817</v>
      </c>
      <c r="G270" s="4" t="s">
        <v>605</v>
      </c>
      <c r="H270" s="9">
        <v>138</v>
      </c>
      <c r="I270" s="6">
        <v>42823</v>
      </c>
      <c r="J270" s="4" t="s">
        <v>784</v>
      </c>
      <c r="K270" s="4" t="s">
        <v>1812</v>
      </c>
      <c r="L270" s="7">
        <v>1584</v>
      </c>
      <c r="M270" s="7">
        <v>-1584</v>
      </c>
      <c r="N270" s="4" t="s">
        <v>544</v>
      </c>
    </row>
    <row r="271" spans="1:14" x14ac:dyDescent="0.25">
      <c r="A271" s="4" t="s">
        <v>544</v>
      </c>
      <c r="B271" s="7" t="s">
        <v>2540</v>
      </c>
      <c r="C271" s="7" t="s">
        <v>2541</v>
      </c>
      <c r="D271" s="4" t="s">
        <v>144</v>
      </c>
      <c r="E271" s="4" t="s">
        <v>145</v>
      </c>
      <c r="F271" s="6">
        <v>42817</v>
      </c>
      <c r="G271" s="4" t="s">
        <v>605</v>
      </c>
      <c r="H271" s="9">
        <v>6</v>
      </c>
      <c r="I271" s="6">
        <v>42823</v>
      </c>
      <c r="J271" s="4" t="s">
        <v>784</v>
      </c>
      <c r="K271" s="4" t="s">
        <v>1812</v>
      </c>
      <c r="L271" s="7">
        <v>1584</v>
      </c>
      <c r="M271" s="7">
        <v>-1584</v>
      </c>
      <c r="N271" s="4" t="s">
        <v>544</v>
      </c>
    </row>
    <row r="272" spans="1:14" x14ac:dyDescent="0.25">
      <c r="A272" s="4" t="s">
        <v>545</v>
      </c>
      <c r="B272" s="7" t="s">
        <v>2558</v>
      </c>
      <c r="C272" s="7" t="s">
        <v>2559</v>
      </c>
      <c r="D272" s="4" t="s">
        <v>144</v>
      </c>
      <c r="E272" s="4" t="s">
        <v>145</v>
      </c>
      <c r="F272" s="6">
        <v>42824</v>
      </c>
      <c r="G272" s="4" t="s">
        <v>605</v>
      </c>
      <c r="H272" s="9">
        <v>274.7</v>
      </c>
      <c r="I272" s="6">
        <v>42830</v>
      </c>
      <c r="J272" s="4" t="s">
        <v>785</v>
      </c>
      <c r="K272" s="4" t="s">
        <v>2431</v>
      </c>
      <c r="L272" s="7">
        <v>0</v>
      </c>
      <c r="M272" s="7">
        <v>0</v>
      </c>
      <c r="N272" s="4" t="s">
        <v>545</v>
      </c>
    </row>
    <row r="273" spans="1:14" ht="30" x14ac:dyDescent="0.25">
      <c r="A273" s="4" t="s">
        <v>547</v>
      </c>
      <c r="B273" s="7" t="s">
        <v>2540</v>
      </c>
      <c r="C273" s="7" t="s">
        <v>2541</v>
      </c>
      <c r="D273" s="4" t="s">
        <v>548</v>
      </c>
      <c r="E273" s="12" t="s">
        <v>549</v>
      </c>
      <c r="F273" s="6">
        <v>42879</v>
      </c>
      <c r="G273" s="4" t="s">
        <v>605</v>
      </c>
      <c r="H273" s="9">
        <v>22</v>
      </c>
      <c r="I273" s="6">
        <v>42886</v>
      </c>
      <c r="J273" s="4" t="s">
        <v>786</v>
      </c>
      <c r="K273" s="4" t="s">
        <v>2432</v>
      </c>
      <c r="L273" s="7">
        <v>0</v>
      </c>
      <c r="M273" s="7">
        <v>0</v>
      </c>
      <c r="N273" s="4" t="s">
        <v>547</v>
      </c>
    </row>
    <row r="274" spans="1:14" ht="30" x14ac:dyDescent="0.25">
      <c r="A274" s="4" t="s">
        <v>554</v>
      </c>
      <c r="B274" s="7" t="s">
        <v>2540</v>
      </c>
      <c r="C274" s="7" t="s">
        <v>2541</v>
      </c>
      <c r="D274" s="4" t="s">
        <v>551</v>
      </c>
      <c r="E274" s="12" t="s">
        <v>552</v>
      </c>
      <c r="F274" s="6">
        <v>42905</v>
      </c>
      <c r="G274" s="4" t="s">
        <v>605</v>
      </c>
      <c r="H274" s="9">
        <v>5</v>
      </c>
      <c r="I274" s="6">
        <v>42906</v>
      </c>
      <c r="J274" s="4" t="s">
        <v>750</v>
      </c>
      <c r="K274" s="4" t="s">
        <v>2416</v>
      </c>
      <c r="L274" s="7">
        <v>0</v>
      </c>
      <c r="M274" s="7">
        <v>0</v>
      </c>
      <c r="N274" s="4" t="s">
        <v>554</v>
      </c>
    </row>
    <row r="275" spans="1:14" ht="30" x14ac:dyDescent="0.25">
      <c r="A275" s="4" t="s">
        <v>554</v>
      </c>
      <c r="B275" s="7" t="s">
        <v>2540</v>
      </c>
      <c r="C275" s="7" t="s">
        <v>2541</v>
      </c>
      <c r="D275" s="4" t="s">
        <v>551</v>
      </c>
      <c r="E275" s="12" t="s">
        <v>552</v>
      </c>
      <c r="F275" s="6">
        <v>42905</v>
      </c>
      <c r="G275" s="4" t="s">
        <v>605</v>
      </c>
      <c r="H275" s="9">
        <v>1</v>
      </c>
      <c r="I275" s="6">
        <v>42906</v>
      </c>
      <c r="J275" s="4" t="s">
        <v>787</v>
      </c>
      <c r="K275" s="4" t="s">
        <v>2416</v>
      </c>
      <c r="L275" s="7">
        <v>0</v>
      </c>
      <c r="M275" s="7">
        <v>0</v>
      </c>
      <c r="N275" s="4" t="s">
        <v>554</v>
      </c>
    </row>
    <row r="276" spans="1:14" ht="30" x14ac:dyDescent="0.25">
      <c r="A276" s="4" t="s">
        <v>492</v>
      </c>
      <c r="B276" s="7" t="s">
        <v>2568</v>
      </c>
      <c r="C276" s="7" t="s">
        <v>2569</v>
      </c>
      <c r="D276" s="4" t="s">
        <v>551</v>
      </c>
      <c r="E276" s="12" t="s">
        <v>552</v>
      </c>
      <c r="F276" s="6">
        <v>42892</v>
      </c>
      <c r="G276" s="4" t="s">
        <v>605</v>
      </c>
      <c r="H276" s="9">
        <v>2</v>
      </c>
      <c r="I276" s="6">
        <v>42894</v>
      </c>
      <c r="J276" s="4" t="s">
        <v>746</v>
      </c>
      <c r="K276" s="4" t="s">
        <v>2412</v>
      </c>
      <c r="L276" s="7">
        <v>0</v>
      </c>
      <c r="M276" s="7">
        <v>0</v>
      </c>
      <c r="N276" s="4" t="s">
        <v>492</v>
      </c>
    </row>
    <row r="277" spans="1:14" ht="30" x14ac:dyDescent="0.25">
      <c r="A277" s="4" t="s">
        <v>484</v>
      </c>
      <c r="B277" s="7" t="s">
        <v>2592</v>
      </c>
      <c r="C277" s="7" t="s">
        <v>2593</v>
      </c>
      <c r="D277" s="4" t="s">
        <v>551</v>
      </c>
      <c r="E277" s="12" t="s">
        <v>552</v>
      </c>
      <c r="F277" s="6">
        <v>42797</v>
      </c>
      <c r="G277" s="4" t="s">
        <v>605</v>
      </c>
      <c r="H277" s="9">
        <v>10</v>
      </c>
      <c r="I277" s="6">
        <v>42797</v>
      </c>
      <c r="J277" s="4" t="s">
        <v>668</v>
      </c>
      <c r="K277" s="4" t="s">
        <v>1700</v>
      </c>
      <c r="L277" s="7">
        <v>15067.56</v>
      </c>
      <c r="M277" s="7">
        <v>-15067.56</v>
      </c>
      <c r="N277" s="4" t="s">
        <v>484</v>
      </c>
    </row>
    <row r="278" spans="1:14" ht="30" x14ac:dyDescent="0.25">
      <c r="A278" s="4" t="s">
        <v>515</v>
      </c>
      <c r="B278" s="7" t="s">
        <v>2558</v>
      </c>
      <c r="C278" s="7" t="s">
        <v>2559</v>
      </c>
      <c r="D278" s="4" t="s">
        <v>551</v>
      </c>
      <c r="E278" s="12" t="s">
        <v>552</v>
      </c>
      <c r="F278" s="6">
        <v>42781</v>
      </c>
      <c r="G278" s="4" t="s">
        <v>605</v>
      </c>
      <c r="H278" s="9">
        <v>10</v>
      </c>
      <c r="I278" s="6">
        <v>42790</v>
      </c>
      <c r="J278" s="4" t="s">
        <v>664</v>
      </c>
      <c r="K278" s="4" t="s">
        <v>2399</v>
      </c>
      <c r="L278" s="7">
        <v>0</v>
      </c>
      <c r="M278" s="7">
        <v>0</v>
      </c>
      <c r="N278" s="4" t="s">
        <v>515</v>
      </c>
    </row>
    <row r="279" spans="1:14" ht="30" x14ac:dyDescent="0.25">
      <c r="A279" s="4" t="s">
        <v>550</v>
      </c>
      <c r="B279" s="7" t="s">
        <v>2636</v>
      </c>
      <c r="C279" s="7" t="s">
        <v>2637</v>
      </c>
      <c r="D279" s="4" t="s">
        <v>551</v>
      </c>
      <c r="E279" s="12" t="s">
        <v>552</v>
      </c>
      <c r="F279" s="6">
        <v>42765</v>
      </c>
      <c r="G279" s="4" t="s">
        <v>605</v>
      </c>
      <c r="H279" s="9">
        <v>1</v>
      </c>
      <c r="I279" s="6">
        <v>42774</v>
      </c>
      <c r="J279" s="4" t="s">
        <v>788</v>
      </c>
      <c r="K279" s="4" t="s">
        <v>1611</v>
      </c>
      <c r="L279" s="7">
        <v>19.25</v>
      </c>
      <c r="M279" s="7">
        <v>-94.25</v>
      </c>
      <c r="N279" s="4" t="s">
        <v>550</v>
      </c>
    </row>
    <row r="280" spans="1:14" ht="30" x14ac:dyDescent="0.25">
      <c r="A280" s="4" t="s">
        <v>472</v>
      </c>
      <c r="B280" s="7" t="s">
        <v>2596</v>
      </c>
      <c r="C280" s="7" t="s">
        <v>2597</v>
      </c>
      <c r="D280" s="4" t="s">
        <v>551</v>
      </c>
      <c r="E280" s="12" t="s">
        <v>552</v>
      </c>
      <c r="F280" s="6">
        <v>42828</v>
      </c>
      <c r="G280" s="4" t="s">
        <v>605</v>
      </c>
      <c r="H280" s="9">
        <v>5</v>
      </c>
      <c r="I280" s="6">
        <v>42830</v>
      </c>
      <c r="J280" s="4" t="s">
        <v>686</v>
      </c>
      <c r="K280" s="4" t="s">
        <v>2395</v>
      </c>
      <c r="L280" s="7">
        <v>0</v>
      </c>
      <c r="M280" s="7">
        <v>0</v>
      </c>
      <c r="N280" s="4" t="s">
        <v>472</v>
      </c>
    </row>
    <row r="281" spans="1:14" ht="30" x14ac:dyDescent="0.25">
      <c r="A281" s="4" t="s">
        <v>523</v>
      </c>
      <c r="B281" s="7" t="s">
        <v>2608</v>
      </c>
      <c r="C281" s="7" t="s">
        <v>2609</v>
      </c>
      <c r="D281" s="4" t="s">
        <v>551</v>
      </c>
      <c r="E281" s="12" t="s">
        <v>552</v>
      </c>
      <c r="F281" s="6">
        <v>42851</v>
      </c>
      <c r="G281" s="4" t="s">
        <v>605</v>
      </c>
      <c r="H281" s="9">
        <v>6</v>
      </c>
      <c r="I281" s="6">
        <v>42863</v>
      </c>
      <c r="J281" s="4" t="s">
        <v>667</v>
      </c>
      <c r="K281" s="4" t="s">
        <v>2393</v>
      </c>
      <c r="L281" s="7">
        <v>0</v>
      </c>
      <c r="M281" s="7">
        <v>0</v>
      </c>
      <c r="N281" s="4" t="s">
        <v>523</v>
      </c>
    </row>
    <row r="282" spans="1:14" ht="30" x14ac:dyDescent="0.25">
      <c r="A282" s="4" t="s">
        <v>489</v>
      </c>
      <c r="B282" s="7" t="s">
        <v>2606</v>
      </c>
      <c r="C282" s="7" t="s">
        <v>2607</v>
      </c>
      <c r="D282" s="4" t="s">
        <v>551</v>
      </c>
      <c r="E282" s="12" t="s">
        <v>552</v>
      </c>
      <c r="F282" s="6">
        <v>42860</v>
      </c>
      <c r="G282" s="4" t="s">
        <v>605</v>
      </c>
      <c r="H282" s="9">
        <v>4</v>
      </c>
      <c r="I282" s="6">
        <v>42867</v>
      </c>
      <c r="J282" s="4" t="s">
        <v>692</v>
      </c>
      <c r="K282" s="4" t="s">
        <v>2402</v>
      </c>
      <c r="L282" s="7">
        <v>0</v>
      </c>
      <c r="M282" s="7">
        <v>0</v>
      </c>
      <c r="N282" s="4" t="s">
        <v>489</v>
      </c>
    </row>
    <row r="283" spans="1:14" ht="30" x14ac:dyDescent="0.25">
      <c r="A283" s="4" t="s">
        <v>507</v>
      </c>
      <c r="B283" s="7" t="s">
        <v>2568</v>
      </c>
      <c r="C283" s="7" t="s">
        <v>2569</v>
      </c>
      <c r="D283" s="4" t="s">
        <v>551</v>
      </c>
      <c r="E283" s="12" t="s">
        <v>552</v>
      </c>
      <c r="F283" s="6">
        <v>42860</v>
      </c>
      <c r="G283" s="4" t="s">
        <v>605</v>
      </c>
      <c r="H283" s="9">
        <v>2</v>
      </c>
      <c r="I283" s="6">
        <v>42867</v>
      </c>
      <c r="J283" s="4" t="s">
        <v>764</v>
      </c>
      <c r="K283" s="4" t="s">
        <v>2422</v>
      </c>
      <c r="L283" s="7">
        <v>0</v>
      </c>
      <c r="M283" s="7">
        <v>0</v>
      </c>
      <c r="N283" s="4" t="s">
        <v>507</v>
      </c>
    </row>
    <row r="284" spans="1:14" ht="30" x14ac:dyDescent="0.25">
      <c r="A284" s="4" t="s">
        <v>500</v>
      </c>
      <c r="B284" s="7" t="s">
        <v>2540</v>
      </c>
      <c r="C284" s="7" t="s">
        <v>2541</v>
      </c>
      <c r="D284" s="4" t="s">
        <v>551</v>
      </c>
      <c r="E284" s="12" t="s">
        <v>552</v>
      </c>
      <c r="F284" s="6">
        <v>42866</v>
      </c>
      <c r="G284" s="4" t="s">
        <v>605</v>
      </c>
      <c r="H284" s="9">
        <v>1</v>
      </c>
      <c r="I284" s="6">
        <v>42867</v>
      </c>
      <c r="J284" s="4" t="s">
        <v>697</v>
      </c>
      <c r="K284" s="4" t="s">
        <v>2043</v>
      </c>
      <c r="L284" s="7">
        <v>45</v>
      </c>
      <c r="M284" s="7">
        <v>-45</v>
      </c>
      <c r="N284" s="4" t="s">
        <v>500</v>
      </c>
    </row>
    <row r="285" spans="1:14" ht="30" x14ac:dyDescent="0.25">
      <c r="A285" s="4" t="s">
        <v>553</v>
      </c>
      <c r="B285" s="7" t="s">
        <v>2618</v>
      </c>
      <c r="C285" s="7" t="s">
        <v>2619</v>
      </c>
      <c r="D285" s="4" t="s">
        <v>551</v>
      </c>
      <c r="E285" s="12" t="s">
        <v>552</v>
      </c>
      <c r="F285" s="6">
        <v>42871</v>
      </c>
      <c r="G285" s="4" t="s">
        <v>605</v>
      </c>
      <c r="H285" s="9">
        <v>5</v>
      </c>
      <c r="I285" s="6">
        <v>42879</v>
      </c>
      <c r="J285" s="4" t="s">
        <v>789</v>
      </c>
      <c r="K285" s="4" t="s">
        <v>2132</v>
      </c>
      <c r="L285" s="7">
        <v>108.75</v>
      </c>
      <c r="M285" s="7">
        <v>-108.75</v>
      </c>
      <c r="N285" s="4" t="s">
        <v>553</v>
      </c>
    </row>
    <row r="286" spans="1:14" ht="30" x14ac:dyDescent="0.25">
      <c r="A286" s="4" t="s">
        <v>523</v>
      </c>
      <c r="B286" s="7" t="s">
        <v>2608</v>
      </c>
      <c r="C286" s="7" t="s">
        <v>2609</v>
      </c>
      <c r="D286" s="4" t="s">
        <v>555</v>
      </c>
      <c r="E286" s="12" t="s">
        <v>556</v>
      </c>
      <c r="F286" s="6">
        <v>42851</v>
      </c>
      <c r="G286" s="4" t="s">
        <v>605</v>
      </c>
      <c r="H286" s="9">
        <v>2</v>
      </c>
      <c r="I286" s="6">
        <v>42863</v>
      </c>
      <c r="J286" s="4" t="s">
        <v>667</v>
      </c>
      <c r="K286" s="4" t="s">
        <v>2393</v>
      </c>
      <c r="L286" s="7">
        <v>0</v>
      </c>
      <c r="M286" s="7">
        <v>0</v>
      </c>
      <c r="N286" s="4" t="s">
        <v>523</v>
      </c>
    </row>
    <row r="287" spans="1:14" x14ac:dyDescent="0.25">
      <c r="A287" s="4" t="s">
        <v>495</v>
      </c>
      <c r="B287" s="7" t="s">
        <v>2558</v>
      </c>
      <c r="C287" s="7" t="s">
        <v>2559</v>
      </c>
      <c r="D287" s="4" t="s">
        <v>55</v>
      </c>
      <c r="E287" s="4" t="s">
        <v>557</v>
      </c>
      <c r="F287" s="6">
        <v>42796</v>
      </c>
      <c r="G287" s="4" t="s">
        <v>605</v>
      </c>
      <c r="H287" s="9">
        <v>21</v>
      </c>
      <c r="I287" s="6">
        <v>42811</v>
      </c>
      <c r="J287" s="4" t="s">
        <v>674</v>
      </c>
      <c r="K287" s="4" t="s">
        <v>1763</v>
      </c>
      <c r="L287" s="7">
        <v>2885.11</v>
      </c>
      <c r="M287" s="7">
        <v>-3544.81</v>
      </c>
      <c r="N287" s="4" t="s">
        <v>495</v>
      </c>
    </row>
    <row r="288" spans="1:14" x14ac:dyDescent="0.25">
      <c r="A288" s="4" t="s">
        <v>498</v>
      </c>
      <c r="B288" s="7" t="s">
        <v>2592</v>
      </c>
      <c r="C288" s="7" t="s">
        <v>2593</v>
      </c>
      <c r="D288" s="4" t="s">
        <v>55</v>
      </c>
      <c r="E288" s="4" t="s">
        <v>557</v>
      </c>
      <c r="F288" s="6">
        <v>42815</v>
      </c>
      <c r="G288" s="4" t="s">
        <v>605</v>
      </c>
      <c r="H288" s="9">
        <v>1</v>
      </c>
      <c r="I288" s="6">
        <v>42822</v>
      </c>
      <c r="J288" s="4" t="s">
        <v>765</v>
      </c>
      <c r="K288" s="4" t="s">
        <v>659</v>
      </c>
      <c r="L288" s="7">
        <v>0</v>
      </c>
      <c r="M288" s="7">
        <v>0</v>
      </c>
      <c r="N288" s="4" t="s">
        <v>498</v>
      </c>
    </row>
    <row r="289" spans="1:14" x14ac:dyDescent="0.25">
      <c r="A289" s="4" t="s">
        <v>484</v>
      </c>
      <c r="B289" s="7" t="s">
        <v>2592</v>
      </c>
      <c r="C289" s="7" t="s">
        <v>2593</v>
      </c>
      <c r="D289" s="4" t="s">
        <v>126</v>
      </c>
      <c r="E289" s="4" t="s">
        <v>127</v>
      </c>
      <c r="F289" s="6">
        <v>42797</v>
      </c>
      <c r="G289" s="4" t="s">
        <v>605</v>
      </c>
      <c r="H289" s="9">
        <v>30</v>
      </c>
      <c r="I289" s="6">
        <v>42797</v>
      </c>
      <c r="J289" s="4" t="s">
        <v>668</v>
      </c>
      <c r="K289" s="4" t="s">
        <v>1700</v>
      </c>
      <c r="L289" s="7">
        <v>15067.56</v>
      </c>
      <c r="M289" s="7">
        <v>-15067.56</v>
      </c>
      <c r="N289" s="4" t="s">
        <v>484</v>
      </c>
    </row>
    <row r="290" spans="1:14" x14ac:dyDescent="0.25">
      <c r="A290" s="4" t="s">
        <v>485</v>
      </c>
      <c r="B290" s="7" t="s">
        <v>2592</v>
      </c>
      <c r="C290" s="7" t="s">
        <v>2593</v>
      </c>
      <c r="D290" s="4" t="s">
        <v>126</v>
      </c>
      <c r="E290" s="4" t="s">
        <v>127</v>
      </c>
      <c r="F290" s="6">
        <v>42797</v>
      </c>
      <c r="G290" s="4" t="s">
        <v>605</v>
      </c>
      <c r="H290" s="9">
        <v>30</v>
      </c>
      <c r="I290" s="6">
        <v>42797</v>
      </c>
      <c r="J290" s="4" t="s">
        <v>822</v>
      </c>
      <c r="K290" s="4" t="s">
        <v>1692</v>
      </c>
      <c r="L290" s="7">
        <v>283.5</v>
      </c>
      <c r="M290" s="7">
        <v>-283.5</v>
      </c>
      <c r="N290" s="4" t="s">
        <v>485</v>
      </c>
    </row>
    <row r="291" spans="1:14" x14ac:dyDescent="0.25">
      <c r="A291" s="4" t="s">
        <v>482</v>
      </c>
      <c r="B291" s="7" t="s">
        <v>2558</v>
      </c>
      <c r="C291" s="7" t="s">
        <v>2559</v>
      </c>
      <c r="D291" s="4" t="s">
        <v>126</v>
      </c>
      <c r="E291" s="4" t="s">
        <v>127</v>
      </c>
      <c r="F291" s="6">
        <v>42789</v>
      </c>
      <c r="G291" s="4" t="s">
        <v>605</v>
      </c>
      <c r="H291" s="9">
        <v>52</v>
      </c>
      <c r="I291" s="6">
        <v>42797</v>
      </c>
      <c r="J291" s="4" t="s">
        <v>735</v>
      </c>
      <c r="K291" s="4" t="s">
        <v>2401</v>
      </c>
      <c r="L291" s="7">
        <v>0</v>
      </c>
      <c r="M291" s="7">
        <v>0</v>
      </c>
      <c r="N291" s="4" t="s">
        <v>482</v>
      </c>
    </row>
    <row r="292" spans="1:14" x14ac:dyDescent="0.25">
      <c r="A292" s="4" t="s">
        <v>481</v>
      </c>
      <c r="B292" s="7" t="s">
        <v>2646</v>
      </c>
      <c r="C292" s="7" t="s">
        <v>2647</v>
      </c>
      <c r="D292" s="4" t="s">
        <v>126</v>
      </c>
      <c r="E292" s="4" t="s">
        <v>127</v>
      </c>
      <c r="F292" s="6">
        <v>42780</v>
      </c>
      <c r="G292" s="4" t="s">
        <v>605</v>
      </c>
      <c r="H292" s="9">
        <v>10</v>
      </c>
      <c r="I292" s="6">
        <v>42780</v>
      </c>
      <c r="J292" s="4" t="s">
        <v>823</v>
      </c>
      <c r="K292" s="4" t="s">
        <v>1667</v>
      </c>
      <c r="L292" s="7">
        <v>137.30000000000001</v>
      </c>
      <c r="M292" s="7">
        <v>-137.30000000000001</v>
      </c>
      <c r="N292" s="4" t="s">
        <v>481</v>
      </c>
    </row>
    <row r="293" spans="1:14" x14ac:dyDescent="0.25">
      <c r="A293" s="4" t="s">
        <v>489</v>
      </c>
      <c r="B293" s="7" t="s">
        <v>2606</v>
      </c>
      <c r="C293" s="7" t="s">
        <v>2607</v>
      </c>
      <c r="D293" s="4" t="s">
        <v>126</v>
      </c>
      <c r="E293" s="4" t="s">
        <v>127</v>
      </c>
      <c r="F293" s="6">
        <v>42860</v>
      </c>
      <c r="G293" s="4" t="s">
        <v>605</v>
      </c>
      <c r="H293" s="9">
        <v>40</v>
      </c>
      <c r="I293" s="6">
        <v>42867</v>
      </c>
      <c r="J293" s="4" t="s">
        <v>692</v>
      </c>
      <c r="K293" s="4" t="s">
        <v>2402</v>
      </c>
      <c r="L293" s="7">
        <v>0</v>
      </c>
      <c r="M293" s="7">
        <v>0</v>
      </c>
      <c r="N293" s="4" t="s">
        <v>489</v>
      </c>
    </row>
    <row r="294" spans="1:14" x14ac:dyDescent="0.25">
      <c r="A294" s="4" t="s">
        <v>487</v>
      </c>
      <c r="B294" s="7" t="s">
        <v>2592</v>
      </c>
      <c r="C294" s="7" t="s">
        <v>2593</v>
      </c>
      <c r="D294" s="4" t="s">
        <v>126</v>
      </c>
      <c r="E294" s="4" t="s">
        <v>127</v>
      </c>
      <c r="F294" s="6">
        <v>42828</v>
      </c>
      <c r="G294" s="4" t="s">
        <v>605</v>
      </c>
      <c r="H294" s="9">
        <v>70</v>
      </c>
      <c r="I294" s="6">
        <v>42832</v>
      </c>
      <c r="J294" s="4" t="s">
        <v>691</v>
      </c>
      <c r="K294" s="4" t="s">
        <v>2405</v>
      </c>
      <c r="L294" s="7">
        <v>0</v>
      </c>
      <c r="M294" s="7">
        <v>0</v>
      </c>
      <c r="N294" s="4" t="s">
        <v>487</v>
      </c>
    </row>
    <row r="295" spans="1:14" x14ac:dyDescent="0.25">
      <c r="A295" s="4" t="s">
        <v>488</v>
      </c>
      <c r="B295" s="7" t="s">
        <v>2558</v>
      </c>
      <c r="C295" s="7" t="s">
        <v>2559</v>
      </c>
      <c r="D295" s="4" t="s">
        <v>126</v>
      </c>
      <c r="E295" s="4" t="s">
        <v>127</v>
      </c>
      <c r="F295" s="6">
        <v>42849</v>
      </c>
      <c r="G295" s="4" t="s">
        <v>605</v>
      </c>
      <c r="H295" s="9">
        <v>80</v>
      </c>
      <c r="I295" s="6">
        <v>42853</v>
      </c>
      <c r="J295" s="4" t="s">
        <v>761</v>
      </c>
      <c r="K295" s="4" t="s">
        <v>2419</v>
      </c>
      <c r="L295" s="7">
        <v>0</v>
      </c>
      <c r="M295" s="7">
        <v>0</v>
      </c>
      <c r="N295" s="4" t="s">
        <v>488</v>
      </c>
    </row>
    <row r="296" spans="1:14" x14ac:dyDescent="0.25">
      <c r="A296" s="4" t="s">
        <v>488</v>
      </c>
      <c r="B296" s="7" t="s">
        <v>2558</v>
      </c>
      <c r="C296" s="7" t="s">
        <v>2559</v>
      </c>
      <c r="D296" s="4" t="s">
        <v>42</v>
      </c>
      <c r="E296" s="4" t="s">
        <v>43</v>
      </c>
      <c r="F296" s="6">
        <v>42849</v>
      </c>
      <c r="G296" s="4" t="s">
        <v>605</v>
      </c>
      <c r="H296" s="9">
        <v>150</v>
      </c>
      <c r="I296" s="6">
        <v>42853</v>
      </c>
      <c r="J296" s="4" t="s">
        <v>761</v>
      </c>
      <c r="K296" s="4" t="s">
        <v>2419</v>
      </c>
      <c r="L296" s="7">
        <v>0</v>
      </c>
      <c r="M296" s="7">
        <v>0</v>
      </c>
      <c r="N296" s="4" t="s">
        <v>488</v>
      </c>
    </row>
    <row r="297" spans="1:14" x14ac:dyDescent="0.25">
      <c r="A297" s="4" t="s">
        <v>489</v>
      </c>
      <c r="B297" s="7" t="s">
        <v>2606</v>
      </c>
      <c r="C297" s="7" t="s">
        <v>2607</v>
      </c>
      <c r="D297" s="4" t="s">
        <v>42</v>
      </c>
      <c r="E297" s="4" t="s">
        <v>43</v>
      </c>
      <c r="F297" s="6">
        <v>42860</v>
      </c>
      <c r="G297" s="4" t="s">
        <v>605</v>
      </c>
      <c r="H297" s="9">
        <v>149.6</v>
      </c>
      <c r="I297" s="6">
        <v>42867</v>
      </c>
      <c r="J297" s="4" t="s">
        <v>692</v>
      </c>
      <c r="K297" s="4" t="s">
        <v>2402</v>
      </c>
      <c r="L297" s="7">
        <v>0</v>
      </c>
      <c r="M297" s="7">
        <v>0</v>
      </c>
      <c r="N297" s="4" t="s">
        <v>489</v>
      </c>
    </row>
    <row r="298" spans="1:14" x14ac:dyDescent="0.25">
      <c r="A298" s="4" t="s">
        <v>489</v>
      </c>
      <c r="B298" s="7" t="s">
        <v>2606</v>
      </c>
      <c r="C298" s="7" t="s">
        <v>2607</v>
      </c>
      <c r="D298" s="4" t="s">
        <v>42</v>
      </c>
      <c r="E298" s="4" t="s">
        <v>43</v>
      </c>
      <c r="F298" s="6">
        <v>42860</v>
      </c>
      <c r="G298" s="4" t="s">
        <v>605</v>
      </c>
      <c r="H298" s="9">
        <v>149.6</v>
      </c>
      <c r="I298" s="6">
        <v>42867</v>
      </c>
      <c r="J298" s="4" t="s">
        <v>692</v>
      </c>
      <c r="K298" s="4" t="s">
        <v>2402</v>
      </c>
      <c r="L298" s="7">
        <v>0</v>
      </c>
      <c r="M298" s="7">
        <v>0</v>
      </c>
      <c r="N298" s="4" t="s">
        <v>489</v>
      </c>
    </row>
    <row r="299" spans="1:14" x14ac:dyDescent="0.25">
      <c r="A299" s="4" t="s">
        <v>489</v>
      </c>
      <c r="B299" s="7" t="s">
        <v>2606</v>
      </c>
      <c r="C299" s="7" t="s">
        <v>2607</v>
      </c>
      <c r="D299" s="4" t="s">
        <v>42</v>
      </c>
      <c r="E299" s="4" t="s">
        <v>43</v>
      </c>
      <c r="F299" s="6">
        <v>42860</v>
      </c>
      <c r="G299" s="4" t="s">
        <v>605</v>
      </c>
      <c r="H299" s="9">
        <v>61.6</v>
      </c>
      <c r="I299" s="6">
        <v>42867</v>
      </c>
      <c r="J299" s="4" t="s">
        <v>692</v>
      </c>
      <c r="K299" s="4" t="s">
        <v>2402</v>
      </c>
      <c r="L299" s="7">
        <v>0</v>
      </c>
      <c r="M299" s="7">
        <v>0</v>
      </c>
      <c r="N299" s="4" t="s">
        <v>489</v>
      </c>
    </row>
    <row r="300" spans="1:14" x14ac:dyDescent="0.25">
      <c r="A300" s="4" t="s">
        <v>489</v>
      </c>
      <c r="B300" s="7" t="s">
        <v>2606</v>
      </c>
      <c r="C300" s="7" t="s">
        <v>2607</v>
      </c>
      <c r="D300" s="4" t="s">
        <v>42</v>
      </c>
      <c r="E300" s="4" t="s">
        <v>43</v>
      </c>
      <c r="F300" s="6">
        <v>42860</v>
      </c>
      <c r="G300" s="4" t="s">
        <v>605</v>
      </c>
      <c r="H300" s="9">
        <v>132</v>
      </c>
      <c r="I300" s="6">
        <v>42867</v>
      </c>
      <c r="J300" s="4" t="s">
        <v>692</v>
      </c>
      <c r="K300" s="4" t="s">
        <v>2402</v>
      </c>
      <c r="L300" s="7">
        <v>0</v>
      </c>
      <c r="M300" s="7">
        <v>0</v>
      </c>
      <c r="N300" s="4" t="s">
        <v>489</v>
      </c>
    </row>
    <row r="301" spans="1:14" x14ac:dyDescent="0.25">
      <c r="A301" s="4" t="s">
        <v>490</v>
      </c>
      <c r="B301" s="7" t="s">
        <v>2612</v>
      </c>
      <c r="C301" s="7" t="s">
        <v>2613</v>
      </c>
      <c r="D301" s="4" t="s">
        <v>42</v>
      </c>
      <c r="E301" s="4" t="s">
        <v>43</v>
      </c>
      <c r="F301" s="6">
        <v>42871</v>
      </c>
      <c r="G301" s="4" t="s">
        <v>605</v>
      </c>
      <c r="H301" s="9">
        <v>10</v>
      </c>
      <c r="I301" s="6">
        <v>42874</v>
      </c>
      <c r="J301" s="4" t="s">
        <v>824</v>
      </c>
      <c r="K301" s="4" t="s">
        <v>2105</v>
      </c>
      <c r="L301" s="7">
        <v>1643.9</v>
      </c>
      <c r="M301" s="7">
        <v>-1643.9</v>
      </c>
      <c r="N301" s="4" t="s">
        <v>490</v>
      </c>
    </row>
    <row r="302" spans="1:14" x14ac:dyDescent="0.25">
      <c r="A302" s="4" t="s">
        <v>193</v>
      </c>
      <c r="B302" s="7" t="s">
        <v>2506</v>
      </c>
      <c r="C302" s="7" t="s">
        <v>2507</v>
      </c>
      <c r="D302" s="4" t="s">
        <v>128</v>
      </c>
      <c r="E302" s="4" t="s">
        <v>129</v>
      </c>
      <c r="F302" s="6">
        <v>42886</v>
      </c>
      <c r="G302" s="4" t="s">
        <v>605</v>
      </c>
      <c r="H302" s="9">
        <v>100</v>
      </c>
      <c r="I302" s="6">
        <v>42886</v>
      </c>
      <c r="J302" s="4" t="s">
        <v>757</v>
      </c>
      <c r="K302" s="4" t="s">
        <v>2159</v>
      </c>
      <c r="L302" s="7">
        <v>18522</v>
      </c>
      <c r="M302" s="7">
        <v>-18522</v>
      </c>
      <c r="N302" s="4" t="s">
        <v>193</v>
      </c>
    </row>
    <row r="303" spans="1:14" x14ac:dyDescent="0.25">
      <c r="A303" s="4" t="s">
        <v>193</v>
      </c>
      <c r="B303" s="7" t="s">
        <v>2506</v>
      </c>
      <c r="C303" s="7" t="s">
        <v>2507</v>
      </c>
      <c r="D303" s="4" t="s">
        <v>128</v>
      </c>
      <c r="E303" s="4" t="s">
        <v>129</v>
      </c>
      <c r="F303" s="6">
        <v>42886</v>
      </c>
      <c r="G303" s="4" t="s">
        <v>605</v>
      </c>
      <c r="H303" s="9">
        <v>80</v>
      </c>
      <c r="I303" s="6">
        <v>42886</v>
      </c>
      <c r="J303" s="4" t="s">
        <v>757</v>
      </c>
      <c r="K303" s="4" t="s">
        <v>2159</v>
      </c>
      <c r="L303" s="7">
        <v>18522</v>
      </c>
      <c r="M303" s="7">
        <v>-18522</v>
      </c>
      <c r="N303" s="4" t="s">
        <v>193</v>
      </c>
    </row>
    <row r="304" spans="1:14" x14ac:dyDescent="0.25">
      <c r="A304" s="4" t="s">
        <v>501</v>
      </c>
      <c r="B304" s="7" t="s">
        <v>2644</v>
      </c>
      <c r="C304" s="7" t="s">
        <v>2645</v>
      </c>
      <c r="D304" s="4" t="s">
        <v>128</v>
      </c>
      <c r="E304" s="4" t="s">
        <v>129</v>
      </c>
      <c r="F304" s="6">
        <v>42886</v>
      </c>
      <c r="G304" s="4" t="s">
        <v>605</v>
      </c>
      <c r="H304" s="9">
        <v>15</v>
      </c>
      <c r="I304" s="6">
        <v>42886</v>
      </c>
      <c r="J304" s="4" t="s">
        <v>825</v>
      </c>
      <c r="K304" s="4" t="s">
        <v>2165</v>
      </c>
      <c r="L304" s="7">
        <v>192.78</v>
      </c>
      <c r="M304" s="7">
        <v>-192.78</v>
      </c>
      <c r="N304" s="4" t="s">
        <v>501</v>
      </c>
    </row>
    <row r="305" spans="1:14" x14ac:dyDescent="0.25">
      <c r="A305" s="4" t="s">
        <v>501</v>
      </c>
      <c r="B305" s="7" t="s">
        <v>2644</v>
      </c>
      <c r="C305" s="7" t="s">
        <v>2645</v>
      </c>
      <c r="D305" s="4" t="s">
        <v>128</v>
      </c>
      <c r="E305" s="4" t="s">
        <v>129</v>
      </c>
      <c r="F305" s="6">
        <v>42886</v>
      </c>
      <c r="G305" s="4" t="s">
        <v>605</v>
      </c>
      <c r="H305" s="9">
        <v>3</v>
      </c>
      <c r="I305" s="6">
        <v>42886</v>
      </c>
      <c r="J305" s="4" t="s">
        <v>825</v>
      </c>
      <c r="K305" s="4" t="s">
        <v>2165</v>
      </c>
      <c r="L305" s="7">
        <v>192.78</v>
      </c>
      <c r="M305" s="7">
        <v>-192.78</v>
      </c>
      <c r="N305" s="4" t="s">
        <v>501</v>
      </c>
    </row>
    <row r="306" spans="1:14" x14ac:dyDescent="0.25">
      <c r="A306" s="4" t="s">
        <v>500</v>
      </c>
      <c r="B306" s="7" t="s">
        <v>2540</v>
      </c>
      <c r="C306" s="7" t="s">
        <v>2541</v>
      </c>
      <c r="D306" s="4" t="s">
        <v>128</v>
      </c>
      <c r="E306" s="4" t="s">
        <v>129</v>
      </c>
      <c r="F306" s="6">
        <v>42866</v>
      </c>
      <c r="G306" s="4" t="s">
        <v>605</v>
      </c>
      <c r="H306" s="9">
        <v>18</v>
      </c>
      <c r="I306" s="6">
        <v>42867</v>
      </c>
      <c r="J306" s="4" t="s">
        <v>697</v>
      </c>
      <c r="K306" s="4" t="s">
        <v>2043</v>
      </c>
      <c r="L306" s="7">
        <v>45</v>
      </c>
      <c r="M306" s="7">
        <v>-45</v>
      </c>
      <c r="N306" s="4" t="s">
        <v>500</v>
      </c>
    </row>
    <row r="307" spans="1:14" x14ac:dyDescent="0.25">
      <c r="A307" s="4" t="s">
        <v>484</v>
      </c>
      <c r="B307" s="7" t="s">
        <v>2592</v>
      </c>
      <c r="C307" s="7" t="s">
        <v>2593</v>
      </c>
      <c r="D307" s="4" t="s">
        <v>128</v>
      </c>
      <c r="E307" s="4" t="s">
        <v>129</v>
      </c>
      <c r="F307" s="6">
        <v>42797</v>
      </c>
      <c r="G307" s="4" t="s">
        <v>605</v>
      </c>
      <c r="H307" s="9">
        <v>150</v>
      </c>
      <c r="I307" s="6">
        <v>42797</v>
      </c>
      <c r="J307" s="4" t="s">
        <v>668</v>
      </c>
      <c r="K307" s="4" t="s">
        <v>1700</v>
      </c>
      <c r="L307" s="7">
        <v>15067.56</v>
      </c>
      <c r="M307" s="7">
        <v>-15067.56</v>
      </c>
      <c r="N307" s="4" t="s">
        <v>484</v>
      </c>
    </row>
    <row r="308" spans="1:14" x14ac:dyDescent="0.25">
      <c r="A308" s="4" t="s">
        <v>484</v>
      </c>
      <c r="B308" s="7" t="s">
        <v>2592</v>
      </c>
      <c r="C308" s="7" t="s">
        <v>2593</v>
      </c>
      <c r="D308" s="4" t="s">
        <v>128</v>
      </c>
      <c r="E308" s="4" t="s">
        <v>129</v>
      </c>
      <c r="F308" s="6">
        <v>42797</v>
      </c>
      <c r="G308" s="4" t="s">
        <v>605</v>
      </c>
      <c r="H308" s="9">
        <v>100</v>
      </c>
      <c r="I308" s="6">
        <v>42797</v>
      </c>
      <c r="J308" s="4" t="s">
        <v>668</v>
      </c>
      <c r="K308" s="4" t="s">
        <v>1700</v>
      </c>
      <c r="L308" s="7">
        <v>15067.56</v>
      </c>
      <c r="M308" s="7">
        <v>-15067.56</v>
      </c>
      <c r="N308" s="4" t="s">
        <v>484</v>
      </c>
    </row>
    <row r="309" spans="1:14" x14ac:dyDescent="0.25">
      <c r="A309" s="4" t="s">
        <v>484</v>
      </c>
      <c r="B309" s="7" t="s">
        <v>2592</v>
      </c>
      <c r="C309" s="7" t="s">
        <v>2593</v>
      </c>
      <c r="D309" s="4" t="s">
        <v>128</v>
      </c>
      <c r="E309" s="4" t="s">
        <v>129</v>
      </c>
      <c r="F309" s="6">
        <v>42797</v>
      </c>
      <c r="G309" s="4" t="s">
        <v>605</v>
      </c>
      <c r="H309" s="9">
        <v>100</v>
      </c>
      <c r="I309" s="6">
        <v>42797</v>
      </c>
      <c r="J309" s="4" t="s">
        <v>668</v>
      </c>
      <c r="K309" s="4" t="s">
        <v>1700</v>
      </c>
      <c r="L309" s="7">
        <v>15067.56</v>
      </c>
      <c r="M309" s="7">
        <v>-15067.56</v>
      </c>
      <c r="N309" s="4" t="s">
        <v>484</v>
      </c>
    </row>
    <row r="310" spans="1:14" x14ac:dyDescent="0.25">
      <c r="A310" s="4" t="s">
        <v>484</v>
      </c>
      <c r="B310" s="7" t="s">
        <v>2592</v>
      </c>
      <c r="C310" s="7" t="s">
        <v>2593</v>
      </c>
      <c r="D310" s="4" t="s">
        <v>128</v>
      </c>
      <c r="E310" s="4" t="s">
        <v>129</v>
      </c>
      <c r="F310" s="6">
        <v>42797</v>
      </c>
      <c r="G310" s="4" t="s">
        <v>605</v>
      </c>
      <c r="H310" s="9">
        <v>150</v>
      </c>
      <c r="I310" s="6">
        <v>42797</v>
      </c>
      <c r="J310" s="4" t="s">
        <v>668</v>
      </c>
      <c r="K310" s="4" t="s">
        <v>1700</v>
      </c>
      <c r="L310" s="7">
        <v>15067.56</v>
      </c>
      <c r="M310" s="7">
        <v>-15067.56</v>
      </c>
      <c r="N310" s="4" t="s">
        <v>484</v>
      </c>
    </row>
    <row r="311" spans="1:14" x14ac:dyDescent="0.25">
      <c r="A311" s="4" t="s">
        <v>495</v>
      </c>
      <c r="B311" s="7" t="s">
        <v>2558</v>
      </c>
      <c r="C311" s="7" t="s">
        <v>2559</v>
      </c>
      <c r="D311" s="4" t="s">
        <v>128</v>
      </c>
      <c r="E311" s="4" t="s">
        <v>129</v>
      </c>
      <c r="F311" s="6">
        <v>42796</v>
      </c>
      <c r="G311" s="4" t="s">
        <v>605</v>
      </c>
      <c r="H311" s="9">
        <v>150</v>
      </c>
      <c r="I311" s="6">
        <v>42811</v>
      </c>
      <c r="J311" s="4" t="s">
        <v>674</v>
      </c>
      <c r="K311" s="4" t="s">
        <v>1763</v>
      </c>
      <c r="L311" s="7">
        <v>2885.11</v>
      </c>
      <c r="M311" s="7">
        <v>-3544.81</v>
      </c>
      <c r="N311" s="4" t="s">
        <v>495</v>
      </c>
    </row>
    <row r="312" spans="1:14" x14ac:dyDescent="0.25">
      <c r="A312" s="4" t="s">
        <v>494</v>
      </c>
      <c r="B312" s="7" t="s">
        <v>2506</v>
      </c>
      <c r="C312" s="7" t="s">
        <v>2507</v>
      </c>
      <c r="D312" s="4" t="s">
        <v>128</v>
      </c>
      <c r="E312" s="4" t="s">
        <v>129</v>
      </c>
      <c r="F312" s="6">
        <v>42767</v>
      </c>
      <c r="G312" s="4" t="s">
        <v>605</v>
      </c>
      <c r="H312" s="9">
        <v>50</v>
      </c>
      <c r="I312" s="6">
        <v>42774</v>
      </c>
      <c r="J312" s="4" t="s">
        <v>727</v>
      </c>
      <c r="K312" s="4" t="s">
        <v>1617</v>
      </c>
      <c r="L312" s="7">
        <v>1000</v>
      </c>
      <c r="M312" s="7">
        <v>-1000</v>
      </c>
      <c r="N312" s="4" t="s">
        <v>494</v>
      </c>
    </row>
    <row r="313" spans="1:14" x14ac:dyDescent="0.25">
      <c r="A313" s="4" t="s">
        <v>486</v>
      </c>
      <c r="B313" s="7" t="s">
        <v>2592</v>
      </c>
      <c r="C313" s="7" t="s">
        <v>2593</v>
      </c>
      <c r="D313" s="4" t="s">
        <v>128</v>
      </c>
      <c r="E313" s="4" t="s">
        <v>129</v>
      </c>
      <c r="F313" s="6">
        <v>42801</v>
      </c>
      <c r="G313" s="4" t="s">
        <v>605</v>
      </c>
      <c r="H313" s="9">
        <v>150</v>
      </c>
      <c r="I313" s="6">
        <v>42807</v>
      </c>
      <c r="J313" s="4" t="s">
        <v>663</v>
      </c>
      <c r="K313" s="4" t="s">
        <v>2413</v>
      </c>
      <c r="L313" s="7">
        <v>0</v>
      </c>
      <c r="M313" s="7">
        <v>0</v>
      </c>
      <c r="N313" s="4" t="s">
        <v>486</v>
      </c>
    </row>
    <row r="314" spans="1:14" x14ac:dyDescent="0.25">
      <c r="A314" s="4" t="s">
        <v>496</v>
      </c>
      <c r="B314" s="7" t="s">
        <v>2558</v>
      </c>
      <c r="C314" s="7" t="s">
        <v>2559</v>
      </c>
      <c r="D314" s="4" t="s">
        <v>128</v>
      </c>
      <c r="E314" s="4" t="s">
        <v>129</v>
      </c>
      <c r="F314" s="6">
        <v>42800</v>
      </c>
      <c r="G314" s="4" t="s">
        <v>605</v>
      </c>
      <c r="H314" s="9">
        <v>150</v>
      </c>
      <c r="I314" s="6">
        <v>42804</v>
      </c>
      <c r="J314" s="4" t="s">
        <v>826</v>
      </c>
      <c r="K314" s="4" t="s">
        <v>2438</v>
      </c>
      <c r="L314" s="7">
        <v>0</v>
      </c>
      <c r="M314" s="7">
        <v>0</v>
      </c>
      <c r="N314" s="4" t="s">
        <v>496</v>
      </c>
    </row>
    <row r="315" spans="1:14" x14ac:dyDescent="0.25">
      <c r="A315" s="4" t="s">
        <v>496</v>
      </c>
      <c r="B315" s="7" t="s">
        <v>2558</v>
      </c>
      <c r="C315" s="7" t="s">
        <v>2559</v>
      </c>
      <c r="D315" s="4" t="s">
        <v>128</v>
      </c>
      <c r="E315" s="4" t="s">
        <v>129</v>
      </c>
      <c r="F315" s="6">
        <v>42800</v>
      </c>
      <c r="G315" s="4" t="s">
        <v>605</v>
      </c>
      <c r="H315" s="9">
        <v>150</v>
      </c>
      <c r="I315" s="6">
        <v>42804</v>
      </c>
      <c r="J315" s="4" t="s">
        <v>826</v>
      </c>
      <c r="K315" s="4" t="s">
        <v>2438</v>
      </c>
      <c r="L315" s="7">
        <v>0</v>
      </c>
      <c r="M315" s="7">
        <v>0</v>
      </c>
      <c r="N315" s="4" t="s">
        <v>496</v>
      </c>
    </row>
    <row r="316" spans="1:14" x14ac:dyDescent="0.25">
      <c r="A316" s="4" t="s">
        <v>380</v>
      </c>
      <c r="B316" s="7" t="s">
        <v>2568</v>
      </c>
      <c r="C316" s="7" t="s">
        <v>2569</v>
      </c>
      <c r="D316" s="4" t="s">
        <v>128</v>
      </c>
      <c r="E316" s="4" t="s">
        <v>129</v>
      </c>
      <c r="F316" s="6">
        <v>42800</v>
      </c>
      <c r="G316" s="4" t="s">
        <v>605</v>
      </c>
      <c r="H316" s="9">
        <v>65</v>
      </c>
      <c r="I316" s="6">
        <v>42804</v>
      </c>
      <c r="J316" s="4" t="s">
        <v>827</v>
      </c>
      <c r="K316" s="4" t="s">
        <v>1717</v>
      </c>
      <c r="L316" s="7">
        <v>0</v>
      </c>
      <c r="M316" s="7">
        <v>-75</v>
      </c>
      <c r="N316" s="4" t="s">
        <v>380</v>
      </c>
    </row>
    <row r="317" spans="1:14" x14ac:dyDescent="0.25">
      <c r="A317" s="4" t="s">
        <v>497</v>
      </c>
      <c r="B317" s="7" t="s">
        <v>2602</v>
      </c>
      <c r="C317" s="7" t="s">
        <v>2603</v>
      </c>
      <c r="D317" s="4" t="s">
        <v>128</v>
      </c>
      <c r="E317" s="4" t="s">
        <v>129</v>
      </c>
      <c r="F317" s="6">
        <v>42809</v>
      </c>
      <c r="G317" s="4" t="s">
        <v>605</v>
      </c>
      <c r="H317" s="9">
        <v>150</v>
      </c>
      <c r="I317" s="6">
        <v>42811</v>
      </c>
      <c r="J317" s="4" t="s">
        <v>736</v>
      </c>
      <c r="K317" s="4" t="s">
        <v>1761</v>
      </c>
      <c r="L317" s="7">
        <v>2590.5</v>
      </c>
      <c r="M317" s="7">
        <v>-2590.5</v>
      </c>
      <c r="N317" s="4" t="s">
        <v>497</v>
      </c>
    </row>
    <row r="318" spans="1:14" x14ac:dyDescent="0.25">
      <c r="A318" s="4" t="s">
        <v>499</v>
      </c>
      <c r="B318" s="7" t="s">
        <v>2592</v>
      </c>
      <c r="C318" s="7" t="s">
        <v>2593</v>
      </c>
      <c r="D318" s="4" t="s">
        <v>128</v>
      </c>
      <c r="E318" s="4" t="s">
        <v>129</v>
      </c>
      <c r="F318" s="6">
        <v>42821</v>
      </c>
      <c r="G318" s="4" t="s">
        <v>605</v>
      </c>
      <c r="H318" s="9">
        <v>40</v>
      </c>
      <c r="I318" s="6">
        <v>42823</v>
      </c>
      <c r="J318" s="4" t="s">
        <v>766</v>
      </c>
      <c r="K318" s="4" t="s">
        <v>2423</v>
      </c>
      <c r="L318" s="7">
        <v>0</v>
      </c>
      <c r="M318" s="7">
        <v>0</v>
      </c>
      <c r="N318" s="4" t="s">
        <v>499</v>
      </c>
    </row>
    <row r="319" spans="1:14" x14ac:dyDescent="0.25">
      <c r="A319" s="4" t="s">
        <v>499</v>
      </c>
      <c r="B319" s="7" t="s">
        <v>2592</v>
      </c>
      <c r="C319" s="7" t="s">
        <v>2593</v>
      </c>
      <c r="D319" s="4" t="s">
        <v>128</v>
      </c>
      <c r="E319" s="4" t="s">
        <v>129</v>
      </c>
      <c r="F319" s="6">
        <v>42821</v>
      </c>
      <c r="G319" s="4" t="s">
        <v>605</v>
      </c>
      <c r="H319" s="9">
        <v>100</v>
      </c>
      <c r="I319" s="6">
        <v>42823</v>
      </c>
      <c r="J319" s="4" t="s">
        <v>766</v>
      </c>
      <c r="K319" s="4" t="s">
        <v>2423</v>
      </c>
      <c r="L319" s="7">
        <v>0</v>
      </c>
      <c r="M319" s="7">
        <v>0</v>
      </c>
      <c r="N319" s="4" t="s">
        <v>499</v>
      </c>
    </row>
    <row r="320" spans="1:14" x14ac:dyDescent="0.25">
      <c r="A320" s="4" t="s">
        <v>498</v>
      </c>
      <c r="B320" s="7" t="s">
        <v>2592</v>
      </c>
      <c r="C320" s="7" t="s">
        <v>2593</v>
      </c>
      <c r="D320" s="4" t="s">
        <v>128</v>
      </c>
      <c r="E320" s="4" t="s">
        <v>129</v>
      </c>
      <c r="F320" s="6">
        <v>42815</v>
      </c>
      <c r="G320" s="4" t="s">
        <v>605</v>
      </c>
      <c r="H320" s="9">
        <v>35</v>
      </c>
      <c r="I320" s="6">
        <v>42823</v>
      </c>
      <c r="J320" s="4" t="s">
        <v>765</v>
      </c>
      <c r="K320" s="4" t="s">
        <v>1794</v>
      </c>
      <c r="L320" s="7">
        <v>0</v>
      </c>
      <c r="M320" s="7">
        <v>-38.5</v>
      </c>
      <c r="N320" s="4" t="s">
        <v>498</v>
      </c>
    </row>
    <row r="321" spans="1:14" x14ac:dyDescent="0.25">
      <c r="A321" s="4" t="s">
        <v>498</v>
      </c>
      <c r="B321" s="7" t="s">
        <v>2592</v>
      </c>
      <c r="C321" s="7" t="s">
        <v>2593</v>
      </c>
      <c r="D321" s="4" t="s">
        <v>128</v>
      </c>
      <c r="E321" s="4" t="s">
        <v>129</v>
      </c>
      <c r="F321" s="6">
        <v>42815</v>
      </c>
      <c r="G321" s="4" t="s">
        <v>605</v>
      </c>
      <c r="H321" s="9">
        <v>100</v>
      </c>
      <c r="I321" s="6">
        <v>42823</v>
      </c>
      <c r="J321" s="4" t="s">
        <v>765</v>
      </c>
      <c r="K321" s="4" t="s">
        <v>1794</v>
      </c>
      <c r="L321" s="7">
        <v>0</v>
      </c>
      <c r="M321" s="7">
        <v>-38.5</v>
      </c>
      <c r="N321" s="4" t="s">
        <v>498</v>
      </c>
    </row>
    <row r="322" spans="1:14" x14ac:dyDescent="0.25">
      <c r="A322" s="4" t="s">
        <v>502</v>
      </c>
      <c r="B322" s="7" t="s">
        <v>2602</v>
      </c>
      <c r="C322" s="7" t="s">
        <v>2603</v>
      </c>
      <c r="D322" s="4" t="s">
        <v>70</v>
      </c>
      <c r="E322" s="4" t="s">
        <v>69</v>
      </c>
      <c r="F322" s="6">
        <v>42760</v>
      </c>
      <c r="G322" s="4" t="s">
        <v>605</v>
      </c>
      <c r="H322" s="9">
        <v>150</v>
      </c>
      <c r="I322" s="6">
        <v>42760</v>
      </c>
      <c r="J322" s="4" t="s">
        <v>828</v>
      </c>
      <c r="K322" s="4" t="s">
        <v>1591</v>
      </c>
      <c r="L322" s="7">
        <v>3786</v>
      </c>
      <c r="M322" s="7">
        <v>-3786</v>
      </c>
      <c r="N322" s="4" t="s">
        <v>502</v>
      </c>
    </row>
    <row r="323" spans="1:14" x14ac:dyDescent="0.25">
      <c r="A323" s="4" t="s">
        <v>502</v>
      </c>
      <c r="B323" s="7" t="s">
        <v>2602</v>
      </c>
      <c r="C323" s="7" t="s">
        <v>2603</v>
      </c>
      <c r="D323" s="4" t="s">
        <v>70</v>
      </c>
      <c r="E323" s="4" t="s">
        <v>69</v>
      </c>
      <c r="F323" s="6">
        <v>42760</v>
      </c>
      <c r="G323" s="4" t="s">
        <v>605</v>
      </c>
      <c r="H323" s="9">
        <v>150</v>
      </c>
      <c r="I323" s="6">
        <v>42760</v>
      </c>
      <c r="J323" s="4" t="s">
        <v>828</v>
      </c>
      <c r="K323" s="4" t="s">
        <v>1591</v>
      </c>
      <c r="L323" s="7">
        <v>3786</v>
      </c>
      <c r="M323" s="7">
        <v>-3786</v>
      </c>
      <c r="N323" s="4" t="s">
        <v>502</v>
      </c>
    </row>
    <row r="324" spans="1:14" x14ac:dyDescent="0.25">
      <c r="A324" s="4" t="s">
        <v>503</v>
      </c>
      <c r="B324" s="7" t="s">
        <v>2602</v>
      </c>
      <c r="C324" s="7" t="s">
        <v>2603</v>
      </c>
      <c r="D324" s="4" t="s">
        <v>70</v>
      </c>
      <c r="E324" s="4" t="s">
        <v>69</v>
      </c>
      <c r="F324" s="6">
        <v>42789</v>
      </c>
      <c r="G324" s="4" t="s">
        <v>605</v>
      </c>
      <c r="H324" s="9">
        <v>150</v>
      </c>
      <c r="I324" s="6">
        <v>42790</v>
      </c>
      <c r="J324" s="4" t="s">
        <v>829</v>
      </c>
      <c r="K324" s="4" t="s">
        <v>1678</v>
      </c>
      <c r="L324" s="7">
        <v>3786</v>
      </c>
      <c r="M324" s="7">
        <v>-3786</v>
      </c>
      <c r="N324" s="4" t="s">
        <v>503</v>
      </c>
    </row>
    <row r="325" spans="1:14" x14ac:dyDescent="0.25">
      <c r="A325" s="4" t="s">
        <v>503</v>
      </c>
      <c r="B325" s="7" t="s">
        <v>2602</v>
      </c>
      <c r="C325" s="7" t="s">
        <v>2603</v>
      </c>
      <c r="D325" s="4" t="s">
        <v>70</v>
      </c>
      <c r="E325" s="4" t="s">
        <v>69</v>
      </c>
      <c r="F325" s="6">
        <v>42789</v>
      </c>
      <c r="G325" s="4" t="s">
        <v>605</v>
      </c>
      <c r="H325" s="9">
        <v>150</v>
      </c>
      <c r="I325" s="6">
        <v>42790</v>
      </c>
      <c r="J325" s="4" t="s">
        <v>829</v>
      </c>
      <c r="K325" s="4" t="s">
        <v>1678</v>
      </c>
      <c r="L325" s="7">
        <v>3786</v>
      </c>
      <c r="M325" s="7">
        <v>-3786</v>
      </c>
      <c r="N325" s="4" t="s">
        <v>503</v>
      </c>
    </row>
    <row r="326" spans="1:14" x14ac:dyDescent="0.25">
      <c r="A326" s="4" t="s">
        <v>504</v>
      </c>
      <c r="B326" s="7" t="s">
        <v>2540</v>
      </c>
      <c r="C326" s="7" t="s">
        <v>2541</v>
      </c>
      <c r="D326" s="4" t="s">
        <v>70</v>
      </c>
      <c r="E326" s="4" t="s">
        <v>69</v>
      </c>
      <c r="F326" s="6">
        <v>42828</v>
      </c>
      <c r="G326" s="4" t="s">
        <v>605</v>
      </c>
      <c r="H326" s="9">
        <v>38</v>
      </c>
      <c r="I326" s="6">
        <v>42832</v>
      </c>
      <c r="J326" s="4" t="s">
        <v>711</v>
      </c>
      <c r="K326" s="4" t="s">
        <v>1836</v>
      </c>
      <c r="L326" s="7">
        <v>509.78</v>
      </c>
      <c r="M326" s="7">
        <v>-509.78</v>
      </c>
      <c r="N326" s="4" t="s">
        <v>504</v>
      </c>
    </row>
    <row r="327" spans="1:14" x14ac:dyDescent="0.25">
      <c r="A327" s="4" t="s">
        <v>507</v>
      </c>
      <c r="B327" s="7" t="s">
        <v>2568</v>
      </c>
      <c r="C327" s="7" t="s">
        <v>2569</v>
      </c>
      <c r="D327" s="4" t="s">
        <v>130</v>
      </c>
      <c r="E327" s="4" t="s">
        <v>131</v>
      </c>
      <c r="F327" s="6">
        <v>42860</v>
      </c>
      <c r="G327" s="4" t="s">
        <v>605</v>
      </c>
      <c r="H327" s="9">
        <v>97.2</v>
      </c>
      <c r="I327" s="6">
        <v>42867</v>
      </c>
      <c r="J327" s="4" t="s">
        <v>764</v>
      </c>
      <c r="K327" s="4" t="s">
        <v>2422</v>
      </c>
      <c r="L327" s="7">
        <v>0</v>
      </c>
      <c r="M327" s="7">
        <v>0</v>
      </c>
      <c r="N327" s="4" t="s">
        <v>507</v>
      </c>
    </row>
    <row r="328" spans="1:14" x14ac:dyDescent="0.25">
      <c r="A328" s="4" t="s">
        <v>507</v>
      </c>
      <c r="B328" s="7" t="s">
        <v>2568</v>
      </c>
      <c r="C328" s="7" t="s">
        <v>2569</v>
      </c>
      <c r="D328" s="4" t="s">
        <v>130</v>
      </c>
      <c r="E328" s="4" t="s">
        <v>131</v>
      </c>
      <c r="F328" s="6">
        <v>42860</v>
      </c>
      <c r="G328" s="4" t="s">
        <v>605</v>
      </c>
      <c r="H328" s="9">
        <v>140.4</v>
      </c>
      <c r="I328" s="6">
        <v>42867</v>
      </c>
      <c r="J328" s="4" t="s">
        <v>764</v>
      </c>
      <c r="K328" s="4" t="s">
        <v>2422</v>
      </c>
      <c r="L328" s="7">
        <v>0</v>
      </c>
      <c r="M328" s="7">
        <v>0</v>
      </c>
      <c r="N328" s="4" t="s">
        <v>507</v>
      </c>
    </row>
    <row r="329" spans="1:14" x14ac:dyDescent="0.25">
      <c r="A329" s="4" t="s">
        <v>507</v>
      </c>
      <c r="B329" s="7" t="s">
        <v>2568</v>
      </c>
      <c r="C329" s="7" t="s">
        <v>2569</v>
      </c>
      <c r="D329" s="4" t="s">
        <v>130</v>
      </c>
      <c r="E329" s="4" t="s">
        <v>131</v>
      </c>
      <c r="F329" s="6">
        <v>42860</v>
      </c>
      <c r="G329" s="4" t="s">
        <v>605</v>
      </c>
      <c r="H329" s="9">
        <v>151.19999999999999</v>
      </c>
      <c r="I329" s="6">
        <v>42867</v>
      </c>
      <c r="J329" s="4" t="s">
        <v>764</v>
      </c>
      <c r="K329" s="4" t="s">
        <v>2422</v>
      </c>
      <c r="L329" s="7">
        <v>0</v>
      </c>
      <c r="M329" s="7">
        <v>0</v>
      </c>
      <c r="N329" s="4" t="s">
        <v>507</v>
      </c>
    </row>
    <row r="330" spans="1:14" x14ac:dyDescent="0.25">
      <c r="A330" s="4" t="s">
        <v>505</v>
      </c>
      <c r="B330" s="7" t="s">
        <v>2558</v>
      </c>
      <c r="C330" s="7" t="s">
        <v>2559</v>
      </c>
      <c r="D330" s="4" t="s">
        <v>130</v>
      </c>
      <c r="E330" s="4" t="s">
        <v>131</v>
      </c>
      <c r="F330" s="6">
        <v>42766</v>
      </c>
      <c r="G330" s="4" t="s">
        <v>605</v>
      </c>
      <c r="H330" s="9">
        <v>100</v>
      </c>
      <c r="I330" s="6">
        <v>42774</v>
      </c>
      <c r="J330" s="4" t="s">
        <v>830</v>
      </c>
      <c r="K330" s="4" t="s">
        <v>1621</v>
      </c>
      <c r="L330" s="7">
        <v>1452.5</v>
      </c>
      <c r="M330" s="7">
        <v>-1452.5</v>
      </c>
      <c r="N330" s="4" t="s">
        <v>505</v>
      </c>
    </row>
    <row r="331" spans="1:14" x14ac:dyDescent="0.25">
      <c r="A331" s="4" t="s">
        <v>506</v>
      </c>
      <c r="B331" s="7" t="s">
        <v>2558</v>
      </c>
      <c r="C331" s="7" t="s">
        <v>2559</v>
      </c>
      <c r="D331" s="4" t="s">
        <v>130</v>
      </c>
      <c r="E331" s="4" t="s">
        <v>131</v>
      </c>
      <c r="F331" s="6">
        <v>42775</v>
      </c>
      <c r="G331" s="4" t="s">
        <v>605</v>
      </c>
      <c r="H331" s="9">
        <v>30</v>
      </c>
      <c r="I331" s="6">
        <v>42775</v>
      </c>
      <c r="J331" s="4" t="s">
        <v>677</v>
      </c>
      <c r="K331" s="4" t="s">
        <v>1630</v>
      </c>
      <c r="L331" s="7">
        <v>435.75</v>
      </c>
      <c r="M331" s="7">
        <v>-435.75</v>
      </c>
      <c r="N331" s="4" t="s">
        <v>506</v>
      </c>
    </row>
    <row r="332" spans="1:14" x14ac:dyDescent="0.25">
      <c r="A332" s="4" t="s">
        <v>509</v>
      </c>
      <c r="B332" s="7" t="s">
        <v>2558</v>
      </c>
      <c r="C332" s="7" t="s">
        <v>2559</v>
      </c>
      <c r="D332" s="4" t="s">
        <v>57</v>
      </c>
      <c r="E332" s="4" t="s">
        <v>56</v>
      </c>
      <c r="F332" s="6">
        <v>42773</v>
      </c>
      <c r="G332" s="4" t="s">
        <v>605</v>
      </c>
      <c r="H332" s="9">
        <v>100</v>
      </c>
      <c r="I332" s="6">
        <v>42774</v>
      </c>
      <c r="J332" s="4" t="s">
        <v>678</v>
      </c>
      <c r="K332" s="4" t="s">
        <v>1627</v>
      </c>
      <c r="L332" s="7">
        <v>18.61</v>
      </c>
      <c r="M332" s="7">
        <v>-18.61</v>
      </c>
      <c r="N332" s="4" t="s">
        <v>509</v>
      </c>
    </row>
    <row r="333" spans="1:14" x14ac:dyDescent="0.25">
      <c r="A333" s="4" t="s">
        <v>509</v>
      </c>
      <c r="B333" s="7" t="s">
        <v>2558</v>
      </c>
      <c r="C333" s="7" t="s">
        <v>2559</v>
      </c>
      <c r="D333" s="4" t="s">
        <v>57</v>
      </c>
      <c r="E333" s="4" t="s">
        <v>56</v>
      </c>
      <c r="F333" s="6">
        <v>42773</v>
      </c>
      <c r="G333" s="4" t="s">
        <v>605</v>
      </c>
      <c r="H333" s="9">
        <v>100</v>
      </c>
      <c r="I333" s="6">
        <v>42774</v>
      </c>
      <c r="J333" s="4" t="s">
        <v>678</v>
      </c>
      <c r="K333" s="4" t="s">
        <v>1627</v>
      </c>
      <c r="L333" s="7">
        <v>18.61</v>
      </c>
      <c r="M333" s="7">
        <v>-18.61</v>
      </c>
      <c r="N333" s="4" t="s">
        <v>509</v>
      </c>
    </row>
    <row r="334" spans="1:14" x14ac:dyDescent="0.25">
      <c r="A334" s="4" t="s">
        <v>508</v>
      </c>
      <c r="B334" s="7" t="s">
        <v>2558</v>
      </c>
      <c r="C334" s="7" t="s">
        <v>2559</v>
      </c>
      <c r="D334" s="4" t="s">
        <v>57</v>
      </c>
      <c r="E334" s="4" t="s">
        <v>56</v>
      </c>
      <c r="F334" s="6">
        <v>42769</v>
      </c>
      <c r="G334" s="4" t="s">
        <v>605</v>
      </c>
      <c r="H334" s="9">
        <v>100</v>
      </c>
      <c r="I334" s="6">
        <v>42774</v>
      </c>
      <c r="J334" s="4" t="s">
        <v>676</v>
      </c>
      <c r="K334" s="4" t="s">
        <v>1625</v>
      </c>
      <c r="L334" s="7">
        <v>3805</v>
      </c>
      <c r="M334" s="7">
        <v>-3805</v>
      </c>
      <c r="N334" s="4" t="s">
        <v>508</v>
      </c>
    </row>
    <row r="335" spans="1:14" x14ac:dyDescent="0.25">
      <c r="A335" s="4" t="s">
        <v>508</v>
      </c>
      <c r="B335" s="7" t="s">
        <v>2558</v>
      </c>
      <c r="C335" s="7" t="s">
        <v>2559</v>
      </c>
      <c r="D335" s="4" t="s">
        <v>57</v>
      </c>
      <c r="E335" s="4" t="s">
        <v>56</v>
      </c>
      <c r="F335" s="6">
        <v>42769</v>
      </c>
      <c r="G335" s="4" t="s">
        <v>605</v>
      </c>
      <c r="H335" s="9">
        <v>100</v>
      </c>
      <c r="I335" s="6">
        <v>42774</v>
      </c>
      <c r="J335" s="4" t="s">
        <v>676</v>
      </c>
      <c r="K335" s="4" t="s">
        <v>1625</v>
      </c>
      <c r="L335" s="7">
        <v>3805</v>
      </c>
      <c r="M335" s="7">
        <v>-3805</v>
      </c>
      <c r="N335" s="4" t="s">
        <v>508</v>
      </c>
    </row>
    <row r="336" spans="1:14" x14ac:dyDescent="0.25">
      <c r="A336" s="4" t="s">
        <v>508</v>
      </c>
      <c r="B336" s="7" t="s">
        <v>2558</v>
      </c>
      <c r="C336" s="7" t="s">
        <v>2559</v>
      </c>
      <c r="D336" s="4" t="s">
        <v>57</v>
      </c>
      <c r="E336" s="4" t="s">
        <v>56</v>
      </c>
      <c r="F336" s="6">
        <v>42769</v>
      </c>
      <c r="G336" s="4" t="s">
        <v>605</v>
      </c>
      <c r="H336" s="9">
        <v>100</v>
      </c>
      <c r="I336" s="6">
        <v>42774</v>
      </c>
      <c r="J336" s="4" t="s">
        <v>676</v>
      </c>
      <c r="K336" s="4" t="s">
        <v>1625</v>
      </c>
      <c r="L336" s="7">
        <v>3805</v>
      </c>
      <c r="M336" s="7">
        <v>-3805</v>
      </c>
      <c r="N336" s="4" t="s">
        <v>508</v>
      </c>
    </row>
    <row r="337" spans="1:14" x14ac:dyDescent="0.25">
      <c r="A337" s="4" t="s">
        <v>515</v>
      </c>
      <c r="B337" s="7" t="s">
        <v>2558</v>
      </c>
      <c r="C337" s="7" t="s">
        <v>2559</v>
      </c>
      <c r="D337" s="4" t="s">
        <v>57</v>
      </c>
      <c r="E337" s="4" t="s">
        <v>56</v>
      </c>
      <c r="F337" s="6">
        <v>42781</v>
      </c>
      <c r="G337" s="4" t="s">
        <v>605</v>
      </c>
      <c r="H337" s="9">
        <v>100</v>
      </c>
      <c r="I337" s="6">
        <v>42790</v>
      </c>
      <c r="J337" s="4" t="s">
        <v>664</v>
      </c>
      <c r="K337" s="4" t="s">
        <v>2399</v>
      </c>
      <c r="L337" s="7">
        <v>0</v>
      </c>
      <c r="M337" s="7">
        <v>0</v>
      </c>
      <c r="N337" s="4" t="s">
        <v>515</v>
      </c>
    </row>
    <row r="338" spans="1:14" x14ac:dyDescent="0.25">
      <c r="A338" s="4" t="s">
        <v>515</v>
      </c>
      <c r="B338" s="7" t="s">
        <v>2558</v>
      </c>
      <c r="C338" s="7" t="s">
        <v>2559</v>
      </c>
      <c r="D338" s="4" t="s">
        <v>57</v>
      </c>
      <c r="E338" s="4" t="s">
        <v>56</v>
      </c>
      <c r="F338" s="6">
        <v>42781</v>
      </c>
      <c r="G338" s="4" t="s">
        <v>605</v>
      </c>
      <c r="H338" s="9">
        <v>50</v>
      </c>
      <c r="I338" s="6">
        <v>42790</v>
      </c>
      <c r="J338" s="4" t="s">
        <v>664</v>
      </c>
      <c r="K338" s="4" t="s">
        <v>2399</v>
      </c>
      <c r="L338" s="7">
        <v>0</v>
      </c>
      <c r="M338" s="7">
        <v>0</v>
      </c>
      <c r="N338" s="4" t="s">
        <v>515</v>
      </c>
    </row>
    <row r="339" spans="1:14" x14ac:dyDescent="0.25">
      <c r="A339" s="4" t="s">
        <v>513</v>
      </c>
      <c r="B339" s="7" t="s">
        <v>2558</v>
      </c>
      <c r="C339" s="7" t="s">
        <v>2559</v>
      </c>
      <c r="D339" s="4" t="s">
        <v>57</v>
      </c>
      <c r="E339" s="4" t="s">
        <v>56</v>
      </c>
      <c r="F339" s="6">
        <v>42775</v>
      </c>
      <c r="G339" s="4" t="s">
        <v>605</v>
      </c>
      <c r="H339" s="9">
        <v>100</v>
      </c>
      <c r="I339" s="6">
        <v>42775</v>
      </c>
      <c r="J339" s="4" t="s">
        <v>768</v>
      </c>
      <c r="K339" s="4" t="s">
        <v>768</v>
      </c>
      <c r="L339" s="7">
        <v>0</v>
      </c>
      <c r="M339" s="7">
        <v>0</v>
      </c>
      <c r="N339" s="4" t="s">
        <v>513</v>
      </c>
    </row>
    <row r="340" spans="1:14" x14ac:dyDescent="0.25">
      <c r="A340" s="4" t="s">
        <v>513</v>
      </c>
      <c r="B340" s="7" t="s">
        <v>2558</v>
      </c>
      <c r="C340" s="7" t="s">
        <v>2559</v>
      </c>
      <c r="D340" s="4" t="s">
        <v>57</v>
      </c>
      <c r="E340" s="4" t="s">
        <v>56</v>
      </c>
      <c r="F340" s="6">
        <v>42775</v>
      </c>
      <c r="G340" s="4" t="s">
        <v>605</v>
      </c>
      <c r="H340" s="9">
        <v>100</v>
      </c>
      <c r="I340" s="6">
        <v>42775</v>
      </c>
      <c r="J340" s="4" t="s">
        <v>768</v>
      </c>
      <c r="K340" s="4" t="s">
        <v>768</v>
      </c>
      <c r="L340" s="7">
        <v>0</v>
      </c>
      <c r="M340" s="7">
        <v>0</v>
      </c>
      <c r="N340" s="4" t="s">
        <v>513</v>
      </c>
    </row>
    <row r="341" spans="1:14" x14ac:dyDescent="0.25">
      <c r="A341" s="4" t="s">
        <v>514</v>
      </c>
      <c r="B341" s="7" t="s">
        <v>2558</v>
      </c>
      <c r="C341" s="7" t="s">
        <v>2559</v>
      </c>
      <c r="D341" s="4" t="s">
        <v>57</v>
      </c>
      <c r="E341" s="4" t="s">
        <v>56</v>
      </c>
      <c r="F341" s="6">
        <v>42776</v>
      </c>
      <c r="G341" s="4" t="s">
        <v>605</v>
      </c>
      <c r="H341" s="9">
        <v>50</v>
      </c>
      <c r="I341" s="6">
        <v>42776</v>
      </c>
      <c r="J341" s="4" t="s">
        <v>767</v>
      </c>
      <c r="K341" s="4" t="s">
        <v>1652</v>
      </c>
      <c r="L341" s="7">
        <v>2979</v>
      </c>
      <c r="M341" s="7">
        <v>-2979</v>
      </c>
      <c r="N341" s="4" t="s">
        <v>514</v>
      </c>
    </row>
    <row r="342" spans="1:14" x14ac:dyDescent="0.25">
      <c r="A342" s="4" t="s">
        <v>514</v>
      </c>
      <c r="B342" s="7" t="s">
        <v>2558</v>
      </c>
      <c r="C342" s="7" t="s">
        <v>2559</v>
      </c>
      <c r="D342" s="4" t="s">
        <v>57</v>
      </c>
      <c r="E342" s="4" t="s">
        <v>56</v>
      </c>
      <c r="F342" s="6">
        <v>42776</v>
      </c>
      <c r="G342" s="4" t="s">
        <v>605</v>
      </c>
      <c r="H342" s="9">
        <v>100</v>
      </c>
      <c r="I342" s="6">
        <v>42776</v>
      </c>
      <c r="J342" s="4" t="s">
        <v>767</v>
      </c>
      <c r="K342" s="4" t="s">
        <v>1652</v>
      </c>
      <c r="L342" s="7">
        <v>2979</v>
      </c>
      <c r="M342" s="7">
        <v>-2979</v>
      </c>
      <c r="N342" s="4" t="s">
        <v>514</v>
      </c>
    </row>
    <row r="343" spans="1:14" x14ac:dyDescent="0.25">
      <c r="A343" s="4" t="s">
        <v>484</v>
      </c>
      <c r="B343" s="7" t="s">
        <v>2592</v>
      </c>
      <c r="C343" s="7" t="s">
        <v>2593</v>
      </c>
      <c r="D343" s="4" t="s">
        <v>57</v>
      </c>
      <c r="E343" s="4" t="s">
        <v>56</v>
      </c>
      <c r="F343" s="6">
        <v>42797</v>
      </c>
      <c r="G343" s="4" t="s">
        <v>605</v>
      </c>
      <c r="H343" s="9">
        <v>100</v>
      </c>
      <c r="I343" s="6">
        <v>42797</v>
      </c>
      <c r="J343" s="4" t="s">
        <v>668</v>
      </c>
      <c r="K343" s="4" t="s">
        <v>1700</v>
      </c>
      <c r="L343" s="7">
        <v>15067.56</v>
      </c>
      <c r="M343" s="7">
        <v>-15067.56</v>
      </c>
      <c r="N343" s="4" t="s">
        <v>484</v>
      </c>
    </row>
    <row r="344" spans="1:14" x14ac:dyDescent="0.25">
      <c r="A344" s="4" t="s">
        <v>484</v>
      </c>
      <c r="B344" s="7" t="s">
        <v>2592</v>
      </c>
      <c r="C344" s="7" t="s">
        <v>2593</v>
      </c>
      <c r="D344" s="4" t="s">
        <v>57</v>
      </c>
      <c r="E344" s="4" t="s">
        <v>56</v>
      </c>
      <c r="F344" s="6">
        <v>42797</v>
      </c>
      <c r="G344" s="4" t="s">
        <v>605</v>
      </c>
      <c r="H344" s="9">
        <v>100</v>
      </c>
      <c r="I344" s="6">
        <v>42797</v>
      </c>
      <c r="J344" s="4" t="s">
        <v>668</v>
      </c>
      <c r="K344" s="4" t="s">
        <v>1700</v>
      </c>
      <c r="L344" s="7">
        <v>15067.56</v>
      </c>
      <c r="M344" s="7">
        <v>-15067.56</v>
      </c>
      <c r="N344" s="4" t="s">
        <v>484</v>
      </c>
    </row>
    <row r="345" spans="1:14" x14ac:dyDescent="0.25">
      <c r="A345" s="4" t="s">
        <v>484</v>
      </c>
      <c r="B345" s="7" t="s">
        <v>2592</v>
      </c>
      <c r="C345" s="7" t="s">
        <v>2593</v>
      </c>
      <c r="D345" s="4" t="s">
        <v>57</v>
      </c>
      <c r="E345" s="4" t="s">
        <v>56</v>
      </c>
      <c r="F345" s="6">
        <v>42797</v>
      </c>
      <c r="G345" s="4" t="s">
        <v>605</v>
      </c>
      <c r="H345" s="9">
        <v>100</v>
      </c>
      <c r="I345" s="6">
        <v>42797</v>
      </c>
      <c r="J345" s="4" t="s">
        <v>668</v>
      </c>
      <c r="K345" s="4" t="s">
        <v>1700</v>
      </c>
      <c r="L345" s="7">
        <v>15067.56</v>
      </c>
      <c r="M345" s="7">
        <v>-15067.56</v>
      </c>
      <c r="N345" s="4" t="s">
        <v>484</v>
      </c>
    </row>
    <row r="346" spans="1:14" x14ac:dyDescent="0.25">
      <c r="A346" s="4" t="s">
        <v>484</v>
      </c>
      <c r="B346" s="7" t="s">
        <v>2592</v>
      </c>
      <c r="C346" s="7" t="s">
        <v>2593</v>
      </c>
      <c r="D346" s="4" t="s">
        <v>57</v>
      </c>
      <c r="E346" s="4" t="s">
        <v>56</v>
      </c>
      <c r="F346" s="6">
        <v>42797</v>
      </c>
      <c r="G346" s="4" t="s">
        <v>605</v>
      </c>
      <c r="H346" s="9">
        <v>22</v>
      </c>
      <c r="I346" s="6">
        <v>42797</v>
      </c>
      <c r="J346" s="4" t="s">
        <v>668</v>
      </c>
      <c r="K346" s="4" t="s">
        <v>1700</v>
      </c>
      <c r="L346" s="7">
        <v>15067.56</v>
      </c>
      <c r="M346" s="7">
        <v>-15067.56</v>
      </c>
      <c r="N346" s="4" t="s">
        <v>484</v>
      </c>
    </row>
    <row r="347" spans="1:14" x14ac:dyDescent="0.25">
      <c r="A347" s="4" t="s">
        <v>484</v>
      </c>
      <c r="B347" s="7" t="s">
        <v>2592</v>
      </c>
      <c r="C347" s="7" t="s">
        <v>2593</v>
      </c>
      <c r="D347" s="4" t="s">
        <v>57</v>
      </c>
      <c r="E347" s="4" t="s">
        <v>56</v>
      </c>
      <c r="F347" s="6">
        <v>42797</v>
      </c>
      <c r="G347" s="4" t="s">
        <v>605</v>
      </c>
      <c r="H347" s="9">
        <v>30</v>
      </c>
      <c r="I347" s="6">
        <v>42797</v>
      </c>
      <c r="J347" s="4" t="s">
        <v>668</v>
      </c>
      <c r="K347" s="4" t="s">
        <v>1700</v>
      </c>
      <c r="L347" s="7">
        <v>15067.56</v>
      </c>
      <c r="M347" s="7">
        <v>-15067.56</v>
      </c>
      <c r="N347" s="4" t="s">
        <v>484</v>
      </c>
    </row>
    <row r="348" spans="1:14" x14ac:dyDescent="0.25">
      <c r="A348" s="4" t="s">
        <v>499</v>
      </c>
      <c r="B348" s="7" t="s">
        <v>2592</v>
      </c>
      <c r="C348" s="7" t="s">
        <v>2593</v>
      </c>
      <c r="D348" s="4" t="s">
        <v>57</v>
      </c>
      <c r="E348" s="4" t="s">
        <v>56</v>
      </c>
      <c r="F348" s="6">
        <v>42821</v>
      </c>
      <c r="G348" s="4" t="s">
        <v>605</v>
      </c>
      <c r="H348" s="9">
        <v>100</v>
      </c>
      <c r="I348" s="6">
        <v>42823</v>
      </c>
      <c r="J348" s="4" t="s">
        <v>766</v>
      </c>
      <c r="K348" s="4" t="s">
        <v>2423</v>
      </c>
      <c r="L348" s="7">
        <v>0</v>
      </c>
      <c r="M348" s="7">
        <v>0</v>
      </c>
      <c r="N348" s="4" t="s">
        <v>499</v>
      </c>
    </row>
    <row r="349" spans="1:14" x14ac:dyDescent="0.25">
      <c r="A349" s="4" t="s">
        <v>486</v>
      </c>
      <c r="B349" s="7" t="s">
        <v>2592</v>
      </c>
      <c r="C349" s="7" t="s">
        <v>2593</v>
      </c>
      <c r="D349" s="4" t="s">
        <v>57</v>
      </c>
      <c r="E349" s="4" t="s">
        <v>56</v>
      </c>
      <c r="F349" s="6">
        <v>42801</v>
      </c>
      <c r="G349" s="4" t="s">
        <v>605</v>
      </c>
      <c r="H349" s="9">
        <v>100</v>
      </c>
      <c r="I349" s="6">
        <v>42807</v>
      </c>
      <c r="J349" s="4" t="s">
        <v>663</v>
      </c>
      <c r="K349" s="4" t="s">
        <v>2413</v>
      </c>
      <c r="L349" s="7">
        <v>0</v>
      </c>
      <c r="M349" s="7">
        <v>0</v>
      </c>
      <c r="N349" s="4" t="s">
        <v>486</v>
      </c>
    </row>
    <row r="350" spans="1:14" x14ac:dyDescent="0.25">
      <c r="A350" s="4" t="s">
        <v>486</v>
      </c>
      <c r="B350" s="7" t="s">
        <v>2592</v>
      </c>
      <c r="C350" s="7" t="s">
        <v>2593</v>
      </c>
      <c r="D350" s="4" t="s">
        <v>57</v>
      </c>
      <c r="E350" s="4" t="s">
        <v>56</v>
      </c>
      <c r="F350" s="6">
        <v>42801</v>
      </c>
      <c r="G350" s="4" t="s">
        <v>605</v>
      </c>
      <c r="H350" s="9">
        <v>100</v>
      </c>
      <c r="I350" s="6">
        <v>42807</v>
      </c>
      <c r="J350" s="4" t="s">
        <v>663</v>
      </c>
      <c r="K350" s="4" t="s">
        <v>2413</v>
      </c>
      <c r="L350" s="7">
        <v>0</v>
      </c>
      <c r="M350" s="7">
        <v>0</v>
      </c>
      <c r="N350" s="4" t="s">
        <v>486</v>
      </c>
    </row>
    <row r="351" spans="1:14" x14ac:dyDescent="0.25">
      <c r="A351" s="4" t="s">
        <v>486</v>
      </c>
      <c r="B351" s="7" t="s">
        <v>2592</v>
      </c>
      <c r="C351" s="7" t="s">
        <v>2593</v>
      </c>
      <c r="D351" s="4" t="s">
        <v>57</v>
      </c>
      <c r="E351" s="4" t="s">
        <v>56</v>
      </c>
      <c r="F351" s="6">
        <v>42801</v>
      </c>
      <c r="G351" s="4" t="s">
        <v>605</v>
      </c>
      <c r="H351" s="9">
        <v>100</v>
      </c>
      <c r="I351" s="6">
        <v>42807</v>
      </c>
      <c r="J351" s="4" t="s">
        <v>663</v>
      </c>
      <c r="K351" s="4" t="s">
        <v>2413</v>
      </c>
      <c r="L351" s="7">
        <v>0</v>
      </c>
      <c r="M351" s="7">
        <v>0</v>
      </c>
      <c r="N351" s="4" t="s">
        <v>486</v>
      </c>
    </row>
    <row r="352" spans="1:14" x14ac:dyDescent="0.25">
      <c r="A352" s="4" t="s">
        <v>487</v>
      </c>
      <c r="B352" s="7" t="s">
        <v>2592</v>
      </c>
      <c r="C352" s="7" t="s">
        <v>2593</v>
      </c>
      <c r="D352" s="4" t="s">
        <v>57</v>
      </c>
      <c r="E352" s="4" t="s">
        <v>56</v>
      </c>
      <c r="F352" s="6">
        <v>42828</v>
      </c>
      <c r="G352" s="4" t="s">
        <v>605</v>
      </c>
      <c r="H352" s="9">
        <v>100</v>
      </c>
      <c r="I352" s="6">
        <v>42832</v>
      </c>
      <c r="J352" s="4" t="s">
        <v>691</v>
      </c>
      <c r="K352" s="4" t="s">
        <v>2405</v>
      </c>
      <c r="L352" s="7">
        <v>0</v>
      </c>
      <c r="M352" s="7">
        <v>0</v>
      </c>
      <c r="N352" s="4" t="s">
        <v>487</v>
      </c>
    </row>
    <row r="353" spans="1:14" x14ac:dyDescent="0.25">
      <c r="A353" s="4" t="s">
        <v>487</v>
      </c>
      <c r="B353" s="7" t="s">
        <v>2592</v>
      </c>
      <c r="C353" s="7" t="s">
        <v>2593</v>
      </c>
      <c r="D353" s="4" t="s">
        <v>57</v>
      </c>
      <c r="E353" s="4" t="s">
        <v>56</v>
      </c>
      <c r="F353" s="6">
        <v>42828</v>
      </c>
      <c r="G353" s="4" t="s">
        <v>605</v>
      </c>
      <c r="H353" s="9">
        <v>100</v>
      </c>
      <c r="I353" s="6">
        <v>42832</v>
      </c>
      <c r="J353" s="4" t="s">
        <v>691</v>
      </c>
      <c r="K353" s="4" t="s">
        <v>2405</v>
      </c>
      <c r="L353" s="7">
        <v>0</v>
      </c>
      <c r="M353" s="7">
        <v>0</v>
      </c>
      <c r="N353" s="4" t="s">
        <v>487</v>
      </c>
    </row>
    <row r="354" spans="1:14" x14ac:dyDescent="0.25">
      <c r="A354" s="4" t="s">
        <v>487</v>
      </c>
      <c r="B354" s="7" t="s">
        <v>2592</v>
      </c>
      <c r="C354" s="7" t="s">
        <v>2593</v>
      </c>
      <c r="D354" s="4" t="s">
        <v>57</v>
      </c>
      <c r="E354" s="4" t="s">
        <v>56</v>
      </c>
      <c r="F354" s="6">
        <v>42828</v>
      </c>
      <c r="G354" s="4" t="s">
        <v>605</v>
      </c>
      <c r="H354" s="9">
        <v>100</v>
      </c>
      <c r="I354" s="6">
        <v>42832</v>
      </c>
      <c r="J354" s="4" t="s">
        <v>691</v>
      </c>
      <c r="K354" s="4" t="s">
        <v>2405</v>
      </c>
      <c r="L354" s="7">
        <v>0</v>
      </c>
      <c r="M354" s="7">
        <v>0</v>
      </c>
      <c r="N354" s="4" t="s">
        <v>487</v>
      </c>
    </row>
    <row r="355" spans="1:14" x14ac:dyDescent="0.25">
      <c r="A355" s="4" t="s">
        <v>487</v>
      </c>
      <c r="B355" s="7" t="s">
        <v>2592</v>
      </c>
      <c r="C355" s="7" t="s">
        <v>2593</v>
      </c>
      <c r="D355" s="4" t="s">
        <v>57</v>
      </c>
      <c r="E355" s="4" t="s">
        <v>56</v>
      </c>
      <c r="F355" s="6">
        <v>42828</v>
      </c>
      <c r="G355" s="4" t="s">
        <v>605</v>
      </c>
      <c r="H355" s="9">
        <v>50</v>
      </c>
      <c r="I355" s="6">
        <v>42832</v>
      </c>
      <c r="J355" s="4" t="s">
        <v>691</v>
      </c>
      <c r="K355" s="4" t="s">
        <v>2405</v>
      </c>
      <c r="L355" s="7">
        <v>0</v>
      </c>
      <c r="M355" s="7">
        <v>0</v>
      </c>
      <c r="N355" s="4" t="s">
        <v>487</v>
      </c>
    </row>
    <row r="356" spans="1:14" x14ac:dyDescent="0.25">
      <c r="A356" s="4" t="s">
        <v>507</v>
      </c>
      <c r="B356" s="7" t="s">
        <v>2568</v>
      </c>
      <c r="C356" s="7" t="s">
        <v>2569</v>
      </c>
      <c r="D356" s="4" t="s">
        <v>132</v>
      </c>
      <c r="E356" s="4" t="s">
        <v>133</v>
      </c>
      <c r="F356" s="6">
        <v>42860</v>
      </c>
      <c r="G356" s="4" t="s">
        <v>605</v>
      </c>
      <c r="H356" s="9">
        <v>100</v>
      </c>
      <c r="I356" s="6">
        <v>42867</v>
      </c>
      <c r="J356" s="4" t="s">
        <v>764</v>
      </c>
      <c r="K356" s="4" t="s">
        <v>2422</v>
      </c>
      <c r="L356" s="7">
        <v>0</v>
      </c>
      <c r="M356" s="7">
        <v>0</v>
      </c>
      <c r="N356" s="4" t="s">
        <v>507</v>
      </c>
    </row>
    <row r="357" spans="1:14" x14ac:dyDescent="0.25">
      <c r="A357" s="4" t="s">
        <v>507</v>
      </c>
      <c r="B357" s="7" t="s">
        <v>2568</v>
      </c>
      <c r="C357" s="7" t="s">
        <v>2569</v>
      </c>
      <c r="D357" s="4" t="s">
        <v>132</v>
      </c>
      <c r="E357" s="4" t="s">
        <v>133</v>
      </c>
      <c r="F357" s="6">
        <v>42860</v>
      </c>
      <c r="G357" s="4" t="s">
        <v>605</v>
      </c>
      <c r="H357" s="9">
        <v>100</v>
      </c>
      <c r="I357" s="6">
        <v>42867</v>
      </c>
      <c r="J357" s="4" t="s">
        <v>764</v>
      </c>
      <c r="K357" s="4" t="s">
        <v>2422</v>
      </c>
      <c r="L357" s="7">
        <v>0</v>
      </c>
      <c r="M357" s="7">
        <v>0</v>
      </c>
      <c r="N357" s="4" t="s">
        <v>507</v>
      </c>
    </row>
    <row r="358" spans="1:14" x14ac:dyDescent="0.25">
      <c r="A358" s="4" t="s">
        <v>507</v>
      </c>
      <c r="B358" s="7" t="s">
        <v>2568</v>
      </c>
      <c r="C358" s="7" t="s">
        <v>2569</v>
      </c>
      <c r="D358" s="4" t="s">
        <v>132</v>
      </c>
      <c r="E358" s="4" t="s">
        <v>133</v>
      </c>
      <c r="F358" s="6">
        <v>42860</v>
      </c>
      <c r="G358" s="4" t="s">
        <v>605</v>
      </c>
      <c r="H358" s="9">
        <v>100</v>
      </c>
      <c r="I358" s="6">
        <v>42867</v>
      </c>
      <c r="J358" s="4" t="s">
        <v>764</v>
      </c>
      <c r="K358" s="4" t="s">
        <v>2422</v>
      </c>
      <c r="L358" s="7">
        <v>0</v>
      </c>
      <c r="M358" s="7">
        <v>0</v>
      </c>
      <c r="N358" s="4" t="s">
        <v>507</v>
      </c>
    </row>
    <row r="359" spans="1:14" x14ac:dyDescent="0.25">
      <c r="A359" s="4" t="s">
        <v>507</v>
      </c>
      <c r="B359" s="7" t="s">
        <v>2568</v>
      </c>
      <c r="C359" s="7" t="s">
        <v>2569</v>
      </c>
      <c r="D359" s="4" t="s">
        <v>132</v>
      </c>
      <c r="E359" s="4" t="s">
        <v>133</v>
      </c>
      <c r="F359" s="6">
        <v>42860</v>
      </c>
      <c r="G359" s="4" t="s">
        <v>605</v>
      </c>
      <c r="H359" s="9">
        <v>100</v>
      </c>
      <c r="I359" s="6">
        <v>42867</v>
      </c>
      <c r="J359" s="4" t="s">
        <v>764</v>
      </c>
      <c r="K359" s="4" t="s">
        <v>2422</v>
      </c>
      <c r="L359" s="7">
        <v>0</v>
      </c>
      <c r="M359" s="7">
        <v>0</v>
      </c>
      <c r="N359" s="4" t="s">
        <v>507</v>
      </c>
    </row>
    <row r="360" spans="1:14" x14ac:dyDescent="0.25">
      <c r="A360" s="4" t="s">
        <v>507</v>
      </c>
      <c r="B360" s="7" t="s">
        <v>2568</v>
      </c>
      <c r="C360" s="7" t="s">
        <v>2569</v>
      </c>
      <c r="D360" s="4" t="s">
        <v>132</v>
      </c>
      <c r="E360" s="4" t="s">
        <v>133</v>
      </c>
      <c r="F360" s="6">
        <v>42860</v>
      </c>
      <c r="G360" s="4" t="s">
        <v>605</v>
      </c>
      <c r="H360" s="9">
        <v>100</v>
      </c>
      <c r="I360" s="6">
        <v>42867</v>
      </c>
      <c r="J360" s="4" t="s">
        <v>764</v>
      </c>
      <c r="K360" s="4" t="s">
        <v>2422</v>
      </c>
      <c r="L360" s="7">
        <v>0</v>
      </c>
      <c r="M360" s="7">
        <v>0</v>
      </c>
      <c r="N360" s="4" t="s">
        <v>507</v>
      </c>
    </row>
    <row r="361" spans="1:14" x14ac:dyDescent="0.25">
      <c r="A361" s="4" t="s">
        <v>516</v>
      </c>
      <c r="B361" s="7" t="s">
        <v>2618</v>
      </c>
      <c r="C361" s="7" t="s">
        <v>2619</v>
      </c>
      <c r="D361" s="4" t="s">
        <v>134</v>
      </c>
      <c r="E361" s="4" t="s">
        <v>135</v>
      </c>
      <c r="F361" s="6">
        <v>42866</v>
      </c>
      <c r="G361" s="4" t="s">
        <v>605</v>
      </c>
      <c r="H361" s="9">
        <v>100</v>
      </c>
      <c r="I361" s="6">
        <v>42870</v>
      </c>
      <c r="J361" s="4" t="s">
        <v>740</v>
      </c>
      <c r="K361" s="4" t="s">
        <v>2059</v>
      </c>
      <c r="L361" s="7">
        <v>11595</v>
      </c>
      <c r="M361" s="7">
        <v>-11595</v>
      </c>
      <c r="N361" s="4" t="s">
        <v>516</v>
      </c>
    </row>
    <row r="362" spans="1:14" x14ac:dyDescent="0.25">
      <c r="A362" s="4" t="s">
        <v>516</v>
      </c>
      <c r="B362" s="7" t="s">
        <v>2618</v>
      </c>
      <c r="C362" s="7" t="s">
        <v>2619</v>
      </c>
      <c r="D362" s="4" t="s">
        <v>134</v>
      </c>
      <c r="E362" s="4" t="s">
        <v>135</v>
      </c>
      <c r="F362" s="6">
        <v>42866</v>
      </c>
      <c r="G362" s="4" t="s">
        <v>605</v>
      </c>
      <c r="H362" s="9">
        <v>50</v>
      </c>
      <c r="I362" s="6">
        <v>42870</v>
      </c>
      <c r="J362" s="4" t="s">
        <v>740</v>
      </c>
      <c r="K362" s="4" t="s">
        <v>2059</v>
      </c>
      <c r="L362" s="7">
        <v>11595</v>
      </c>
      <c r="M362" s="7">
        <v>-11595</v>
      </c>
      <c r="N362" s="4" t="s">
        <v>516</v>
      </c>
    </row>
    <row r="363" spans="1:14" x14ac:dyDescent="0.25">
      <c r="A363" s="4" t="s">
        <v>516</v>
      </c>
      <c r="B363" s="7" t="s">
        <v>2618</v>
      </c>
      <c r="C363" s="7" t="s">
        <v>2619</v>
      </c>
      <c r="D363" s="4" t="s">
        <v>134</v>
      </c>
      <c r="E363" s="4" t="s">
        <v>135</v>
      </c>
      <c r="F363" s="6">
        <v>42866</v>
      </c>
      <c r="G363" s="4" t="s">
        <v>605</v>
      </c>
      <c r="H363" s="9">
        <v>100</v>
      </c>
      <c r="I363" s="6">
        <v>42870</v>
      </c>
      <c r="J363" s="4" t="s">
        <v>740</v>
      </c>
      <c r="K363" s="4" t="s">
        <v>2059</v>
      </c>
      <c r="L363" s="7">
        <v>11595</v>
      </c>
      <c r="M363" s="7">
        <v>-11595</v>
      </c>
      <c r="N363" s="4" t="s">
        <v>516</v>
      </c>
    </row>
    <row r="364" spans="1:14" x14ac:dyDescent="0.25">
      <c r="A364" s="4" t="s">
        <v>516</v>
      </c>
      <c r="B364" s="7" t="s">
        <v>2618</v>
      </c>
      <c r="C364" s="7" t="s">
        <v>2619</v>
      </c>
      <c r="D364" s="4" t="s">
        <v>134</v>
      </c>
      <c r="E364" s="4" t="s">
        <v>135</v>
      </c>
      <c r="F364" s="6">
        <v>42866</v>
      </c>
      <c r="G364" s="4" t="s">
        <v>605</v>
      </c>
      <c r="H364" s="9">
        <v>100</v>
      </c>
      <c r="I364" s="6">
        <v>42870</v>
      </c>
      <c r="J364" s="4" t="s">
        <v>740</v>
      </c>
      <c r="K364" s="4" t="s">
        <v>2059</v>
      </c>
      <c r="L364" s="7">
        <v>11595</v>
      </c>
      <c r="M364" s="7">
        <v>-11595</v>
      </c>
      <c r="N364" s="4" t="s">
        <v>516</v>
      </c>
    </row>
    <row r="365" spans="1:14" x14ac:dyDescent="0.25">
      <c r="A365" s="4" t="s">
        <v>516</v>
      </c>
      <c r="B365" s="7" t="s">
        <v>2618</v>
      </c>
      <c r="C365" s="7" t="s">
        <v>2619</v>
      </c>
      <c r="D365" s="4" t="s">
        <v>134</v>
      </c>
      <c r="E365" s="4" t="s">
        <v>135</v>
      </c>
      <c r="F365" s="6">
        <v>42866</v>
      </c>
      <c r="G365" s="4" t="s">
        <v>605</v>
      </c>
      <c r="H365" s="9">
        <v>100</v>
      </c>
      <c r="I365" s="6">
        <v>42870</v>
      </c>
      <c r="J365" s="4" t="s">
        <v>740</v>
      </c>
      <c r="K365" s="4" t="s">
        <v>2059</v>
      </c>
      <c r="L365" s="7">
        <v>11595</v>
      </c>
      <c r="M365" s="7">
        <v>-11595</v>
      </c>
      <c r="N365" s="4" t="s">
        <v>516</v>
      </c>
    </row>
    <row r="366" spans="1:14" x14ac:dyDescent="0.25">
      <c r="A366" s="4" t="s">
        <v>516</v>
      </c>
      <c r="B366" s="7" t="s">
        <v>2618</v>
      </c>
      <c r="C366" s="7" t="s">
        <v>2619</v>
      </c>
      <c r="D366" s="4" t="s">
        <v>134</v>
      </c>
      <c r="E366" s="4" t="s">
        <v>135</v>
      </c>
      <c r="F366" s="6">
        <v>42866</v>
      </c>
      <c r="G366" s="4" t="s">
        <v>605</v>
      </c>
      <c r="H366" s="9">
        <v>100</v>
      </c>
      <c r="I366" s="6">
        <v>42870</v>
      </c>
      <c r="J366" s="4" t="s">
        <v>740</v>
      </c>
      <c r="K366" s="4" t="s">
        <v>2059</v>
      </c>
      <c r="L366" s="7">
        <v>11595</v>
      </c>
      <c r="M366" s="7">
        <v>-11595</v>
      </c>
      <c r="N366" s="4" t="s">
        <v>516</v>
      </c>
    </row>
    <row r="367" spans="1:14" x14ac:dyDescent="0.25">
      <c r="A367" s="4" t="s">
        <v>516</v>
      </c>
      <c r="B367" s="7" t="s">
        <v>2618</v>
      </c>
      <c r="C367" s="7" t="s">
        <v>2619</v>
      </c>
      <c r="D367" s="4" t="s">
        <v>134</v>
      </c>
      <c r="E367" s="4" t="s">
        <v>135</v>
      </c>
      <c r="F367" s="6">
        <v>42866</v>
      </c>
      <c r="G367" s="4" t="s">
        <v>605</v>
      </c>
      <c r="H367" s="9">
        <v>100</v>
      </c>
      <c r="I367" s="6">
        <v>42870</v>
      </c>
      <c r="J367" s="4" t="s">
        <v>740</v>
      </c>
      <c r="K367" s="4" t="s">
        <v>2059</v>
      </c>
      <c r="L367" s="7">
        <v>11595</v>
      </c>
      <c r="M367" s="7">
        <v>-11595</v>
      </c>
      <c r="N367" s="4" t="s">
        <v>516</v>
      </c>
    </row>
    <row r="368" spans="1:14" x14ac:dyDescent="0.25">
      <c r="A368" s="4" t="s">
        <v>516</v>
      </c>
      <c r="B368" s="7" t="s">
        <v>2618</v>
      </c>
      <c r="C368" s="7" t="s">
        <v>2619</v>
      </c>
      <c r="D368" s="4" t="s">
        <v>134</v>
      </c>
      <c r="E368" s="4" t="s">
        <v>135</v>
      </c>
      <c r="F368" s="6">
        <v>42866</v>
      </c>
      <c r="G368" s="4" t="s">
        <v>605</v>
      </c>
      <c r="H368" s="9">
        <v>100</v>
      </c>
      <c r="I368" s="6">
        <v>42870</v>
      </c>
      <c r="J368" s="4" t="s">
        <v>740</v>
      </c>
      <c r="K368" s="4" t="s">
        <v>2059</v>
      </c>
      <c r="L368" s="7">
        <v>11595</v>
      </c>
      <c r="M368" s="7">
        <v>-11595</v>
      </c>
      <c r="N368" s="4" t="s">
        <v>516</v>
      </c>
    </row>
    <row r="369" spans="1:14" x14ac:dyDescent="0.25">
      <c r="A369" s="4" t="s">
        <v>517</v>
      </c>
      <c r="B369" s="7" t="s">
        <v>2618</v>
      </c>
      <c r="C369" s="7" t="s">
        <v>2619</v>
      </c>
      <c r="D369" s="4" t="s">
        <v>134</v>
      </c>
      <c r="E369" s="4" t="s">
        <v>135</v>
      </c>
      <c r="F369" s="6">
        <v>42892</v>
      </c>
      <c r="G369" s="4" t="s">
        <v>605</v>
      </c>
      <c r="H369" s="9">
        <v>40</v>
      </c>
      <c r="I369" s="6">
        <v>42894</v>
      </c>
      <c r="J369" s="4" t="s">
        <v>815</v>
      </c>
      <c r="K369" s="4" t="s">
        <v>2435</v>
      </c>
      <c r="L369" s="7">
        <v>0</v>
      </c>
      <c r="M369" s="7">
        <v>0</v>
      </c>
      <c r="N369" s="4" t="s">
        <v>517</v>
      </c>
    </row>
    <row r="370" spans="1:14" x14ac:dyDescent="0.25">
      <c r="A370" s="4" t="s">
        <v>517</v>
      </c>
      <c r="B370" s="7" t="s">
        <v>2618</v>
      </c>
      <c r="C370" s="7" t="s">
        <v>2619</v>
      </c>
      <c r="D370" s="4" t="s">
        <v>134</v>
      </c>
      <c r="E370" s="4" t="s">
        <v>135</v>
      </c>
      <c r="F370" s="6">
        <v>42892</v>
      </c>
      <c r="G370" s="4" t="s">
        <v>605</v>
      </c>
      <c r="H370" s="9">
        <v>20</v>
      </c>
      <c r="I370" s="6">
        <v>42894</v>
      </c>
      <c r="J370" s="4" t="s">
        <v>815</v>
      </c>
      <c r="K370" s="4" t="s">
        <v>2435</v>
      </c>
      <c r="L370" s="7">
        <v>0</v>
      </c>
      <c r="M370" s="7">
        <v>0</v>
      </c>
      <c r="N370" s="4" t="s">
        <v>517</v>
      </c>
    </row>
    <row r="371" spans="1:14" x14ac:dyDescent="0.25">
      <c r="A371" s="4" t="s">
        <v>517</v>
      </c>
      <c r="B371" s="7" t="s">
        <v>2618</v>
      </c>
      <c r="C371" s="7" t="s">
        <v>2619</v>
      </c>
      <c r="D371" s="4" t="s">
        <v>134</v>
      </c>
      <c r="E371" s="4" t="s">
        <v>135</v>
      </c>
      <c r="F371" s="6">
        <v>42892</v>
      </c>
      <c r="G371" s="4" t="s">
        <v>605</v>
      </c>
      <c r="H371" s="9">
        <v>40</v>
      </c>
      <c r="I371" s="6">
        <v>42894</v>
      </c>
      <c r="J371" s="4" t="s">
        <v>815</v>
      </c>
      <c r="K371" s="4" t="s">
        <v>2435</v>
      </c>
      <c r="L371" s="7">
        <v>0</v>
      </c>
      <c r="M371" s="7">
        <v>0</v>
      </c>
      <c r="N371" s="4" t="s">
        <v>517</v>
      </c>
    </row>
    <row r="372" spans="1:14" x14ac:dyDescent="0.25">
      <c r="A372" s="4" t="s">
        <v>519</v>
      </c>
      <c r="B372" s="7" t="s">
        <v>2538</v>
      </c>
      <c r="C372" s="7" t="s">
        <v>2539</v>
      </c>
      <c r="D372" s="4" t="s">
        <v>136</v>
      </c>
      <c r="E372" s="4" t="s">
        <v>137</v>
      </c>
      <c r="F372" s="6">
        <v>42884</v>
      </c>
      <c r="G372" s="4" t="s">
        <v>605</v>
      </c>
      <c r="H372" s="9">
        <v>100</v>
      </c>
      <c r="I372" s="6">
        <v>42892</v>
      </c>
      <c r="J372" s="4" t="s">
        <v>816</v>
      </c>
      <c r="K372" s="4" t="s">
        <v>2184</v>
      </c>
      <c r="L372" s="7">
        <v>952</v>
      </c>
      <c r="M372" s="7">
        <v>-952</v>
      </c>
      <c r="N372" s="4" t="s">
        <v>519</v>
      </c>
    </row>
    <row r="373" spans="1:14" x14ac:dyDescent="0.25">
      <c r="A373" s="4" t="s">
        <v>200</v>
      </c>
      <c r="B373" s="7" t="s">
        <v>2538</v>
      </c>
      <c r="C373" s="7" t="s">
        <v>2539</v>
      </c>
      <c r="D373" s="4" t="s">
        <v>136</v>
      </c>
      <c r="E373" s="4" t="s">
        <v>137</v>
      </c>
      <c r="F373" s="6">
        <v>42873</v>
      </c>
      <c r="G373" s="4" t="s">
        <v>605</v>
      </c>
      <c r="H373" s="9">
        <v>100</v>
      </c>
      <c r="I373" s="6">
        <v>42879</v>
      </c>
      <c r="J373" s="4" t="s">
        <v>817</v>
      </c>
      <c r="K373" s="4" t="s">
        <v>2436</v>
      </c>
      <c r="L373" s="7">
        <v>0</v>
      </c>
      <c r="M373" s="7">
        <v>0</v>
      </c>
      <c r="N373" s="4" t="s">
        <v>200</v>
      </c>
    </row>
    <row r="374" spans="1:14" x14ac:dyDescent="0.25">
      <c r="A374" s="4" t="s">
        <v>200</v>
      </c>
      <c r="B374" s="7" t="s">
        <v>2538</v>
      </c>
      <c r="C374" s="7" t="s">
        <v>2539</v>
      </c>
      <c r="D374" s="4" t="s">
        <v>136</v>
      </c>
      <c r="E374" s="4" t="s">
        <v>137</v>
      </c>
      <c r="F374" s="6">
        <v>42873</v>
      </c>
      <c r="G374" s="4" t="s">
        <v>605</v>
      </c>
      <c r="H374" s="9">
        <v>100</v>
      </c>
      <c r="I374" s="6">
        <v>42879</v>
      </c>
      <c r="J374" s="4" t="s">
        <v>817</v>
      </c>
      <c r="K374" s="4" t="s">
        <v>2436</v>
      </c>
      <c r="L374" s="7">
        <v>0</v>
      </c>
      <c r="M374" s="7">
        <v>0</v>
      </c>
      <c r="N374" s="4" t="s">
        <v>200</v>
      </c>
    </row>
    <row r="375" spans="1:14" x14ac:dyDescent="0.25">
      <c r="A375" s="4" t="s">
        <v>518</v>
      </c>
      <c r="B375" s="7" t="s">
        <v>2538</v>
      </c>
      <c r="C375" s="7" t="s">
        <v>2539</v>
      </c>
      <c r="D375" s="4" t="s">
        <v>136</v>
      </c>
      <c r="E375" s="4" t="s">
        <v>137</v>
      </c>
      <c r="F375" s="6">
        <v>42775</v>
      </c>
      <c r="G375" s="4" t="s">
        <v>605</v>
      </c>
      <c r="H375" s="9">
        <v>50</v>
      </c>
      <c r="I375" s="6">
        <v>42776</v>
      </c>
      <c r="J375" s="4" t="s">
        <v>723</v>
      </c>
      <c r="K375" s="4" t="s">
        <v>1644</v>
      </c>
      <c r="L375" s="7">
        <v>1425</v>
      </c>
      <c r="M375" s="7">
        <v>-1425</v>
      </c>
      <c r="N375" s="4" t="s">
        <v>518</v>
      </c>
    </row>
    <row r="376" spans="1:14" x14ac:dyDescent="0.25">
      <c r="A376" s="4" t="s">
        <v>518</v>
      </c>
      <c r="B376" s="7" t="s">
        <v>2538</v>
      </c>
      <c r="C376" s="7" t="s">
        <v>2539</v>
      </c>
      <c r="D376" s="4" t="s">
        <v>136</v>
      </c>
      <c r="E376" s="4" t="s">
        <v>137</v>
      </c>
      <c r="F376" s="6">
        <v>42775</v>
      </c>
      <c r="G376" s="4" t="s">
        <v>605</v>
      </c>
      <c r="H376" s="9">
        <v>85</v>
      </c>
      <c r="I376" s="6">
        <v>42776</v>
      </c>
      <c r="J376" s="4" t="s">
        <v>723</v>
      </c>
      <c r="K376" s="4" t="s">
        <v>1644</v>
      </c>
      <c r="L376" s="7">
        <v>1425</v>
      </c>
      <c r="M376" s="7">
        <v>-1425</v>
      </c>
      <c r="N376" s="4" t="s">
        <v>518</v>
      </c>
    </row>
    <row r="377" spans="1:14" x14ac:dyDescent="0.25">
      <c r="A377" s="4" t="s">
        <v>520</v>
      </c>
      <c r="B377" s="7" t="s">
        <v>2612</v>
      </c>
      <c r="C377" s="7" t="s">
        <v>2613</v>
      </c>
      <c r="D377" s="4" t="s">
        <v>521</v>
      </c>
      <c r="E377" s="4" t="s">
        <v>522</v>
      </c>
      <c r="F377" s="6">
        <v>42844</v>
      </c>
      <c r="G377" s="4" t="s">
        <v>605</v>
      </c>
      <c r="H377" s="9">
        <v>64.8</v>
      </c>
      <c r="I377" s="6">
        <v>42863</v>
      </c>
      <c r="J377" s="4" t="s">
        <v>818</v>
      </c>
      <c r="K377" s="4" t="s">
        <v>2408</v>
      </c>
      <c r="L377" s="7">
        <v>0</v>
      </c>
      <c r="M377" s="7">
        <v>0</v>
      </c>
      <c r="N377" s="4" t="s">
        <v>520</v>
      </c>
    </row>
    <row r="378" spans="1:14" x14ac:dyDescent="0.25">
      <c r="A378" s="4" t="s">
        <v>523</v>
      </c>
      <c r="B378" s="7" t="s">
        <v>2608</v>
      </c>
      <c r="C378" s="7" t="s">
        <v>2609</v>
      </c>
      <c r="D378" s="4" t="s">
        <v>138</v>
      </c>
      <c r="E378" s="4" t="s">
        <v>139</v>
      </c>
      <c r="F378" s="6">
        <v>42851</v>
      </c>
      <c r="G378" s="4" t="s">
        <v>605</v>
      </c>
      <c r="H378" s="9">
        <v>9.1999999999999993</v>
      </c>
      <c r="I378" s="6">
        <v>42863</v>
      </c>
      <c r="J378" s="4" t="s">
        <v>667</v>
      </c>
      <c r="K378" s="4" t="s">
        <v>2393</v>
      </c>
      <c r="L378" s="7">
        <v>0</v>
      </c>
      <c r="M378" s="7">
        <v>0</v>
      </c>
      <c r="N378" s="4" t="s">
        <v>523</v>
      </c>
    </row>
    <row r="379" spans="1:14" x14ac:dyDescent="0.25">
      <c r="A379" s="4" t="s">
        <v>523</v>
      </c>
      <c r="B379" s="7" t="s">
        <v>2608</v>
      </c>
      <c r="C379" s="7" t="s">
        <v>2609</v>
      </c>
      <c r="D379" s="4" t="s">
        <v>138</v>
      </c>
      <c r="E379" s="4" t="s">
        <v>139</v>
      </c>
      <c r="F379" s="6">
        <v>42851</v>
      </c>
      <c r="G379" s="4" t="s">
        <v>605</v>
      </c>
      <c r="H379" s="9">
        <v>101.2</v>
      </c>
      <c r="I379" s="6">
        <v>42863</v>
      </c>
      <c r="J379" s="4" t="s">
        <v>667</v>
      </c>
      <c r="K379" s="4" t="s">
        <v>2393</v>
      </c>
      <c r="L379" s="7">
        <v>0</v>
      </c>
      <c r="M379" s="7">
        <v>0</v>
      </c>
      <c r="N379" s="4" t="s">
        <v>523</v>
      </c>
    </row>
    <row r="380" spans="1:14" x14ac:dyDescent="0.25">
      <c r="A380" s="4" t="s">
        <v>523</v>
      </c>
      <c r="B380" s="7" t="s">
        <v>2608</v>
      </c>
      <c r="C380" s="7" t="s">
        <v>2609</v>
      </c>
      <c r="D380" s="4" t="s">
        <v>138</v>
      </c>
      <c r="E380" s="4" t="s">
        <v>139</v>
      </c>
      <c r="F380" s="6">
        <v>42851</v>
      </c>
      <c r="G380" s="4" t="s">
        <v>605</v>
      </c>
      <c r="H380" s="9">
        <v>101.2</v>
      </c>
      <c r="I380" s="6">
        <v>42863</v>
      </c>
      <c r="J380" s="4" t="s">
        <v>667</v>
      </c>
      <c r="K380" s="4" t="s">
        <v>2393</v>
      </c>
      <c r="L380" s="7">
        <v>0</v>
      </c>
      <c r="M380" s="7">
        <v>0</v>
      </c>
      <c r="N380" s="4" t="s">
        <v>523</v>
      </c>
    </row>
    <row r="381" spans="1:14" x14ac:dyDescent="0.25">
      <c r="A381" s="4" t="s">
        <v>523</v>
      </c>
      <c r="B381" s="7" t="s">
        <v>2608</v>
      </c>
      <c r="C381" s="7" t="s">
        <v>2609</v>
      </c>
      <c r="D381" s="4" t="s">
        <v>138</v>
      </c>
      <c r="E381" s="4" t="s">
        <v>139</v>
      </c>
      <c r="F381" s="6">
        <v>42851</v>
      </c>
      <c r="G381" s="4" t="s">
        <v>605</v>
      </c>
      <c r="H381" s="9">
        <v>101.2</v>
      </c>
      <c r="I381" s="6">
        <v>42863</v>
      </c>
      <c r="J381" s="4" t="s">
        <v>667</v>
      </c>
      <c r="K381" s="4" t="s">
        <v>2393</v>
      </c>
      <c r="L381" s="7">
        <v>0</v>
      </c>
      <c r="M381" s="7">
        <v>0</v>
      </c>
      <c r="N381" s="4" t="s">
        <v>523</v>
      </c>
    </row>
    <row r="382" spans="1:14" x14ac:dyDescent="0.25">
      <c r="A382" s="4" t="s">
        <v>523</v>
      </c>
      <c r="B382" s="7" t="s">
        <v>2608</v>
      </c>
      <c r="C382" s="7" t="s">
        <v>2609</v>
      </c>
      <c r="D382" s="4" t="s">
        <v>138</v>
      </c>
      <c r="E382" s="4" t="s">
        <v>139</v>
      </c>
      <c r="F382" s="6">
        <v>42851</v>
      </c>
      <c r="G382" s="4" t="s">
        <v>605</v>
      </c>
      <c r="H382" s="9">
        <v>101.2</v>
      </c>
      <c r="I382" s="6">
        <v>42863</v>
      </c>
      <c r="J382" s="4" t="s">
        <v>667</v>
      </c>
      <c r="K382" s="4" t="s">
        <v>2393</v>
      </c>
      <c r="L382" s="7">
        <v>0</v>
      </c>
      <c r="M382" s="7">
        <v>0</v>
      </c>
      <c r="N382" s="4" t="s">
        <v>523</v>
      </c>
    </row>
    <row r="383" spans="1:14" x14ac:dyDescent="0.25">
      <c r="A383" s="4" t="s">
        <v>528</v>
      </c>
      <c r="B383" s="7" t="s">
        <v>2624</v>
      </c>
      <c r="C383" s="7" t="s">
        <v>2625</v>
      </c>
      <c r="D383" s="4" t="s">
        <v>140</v>
      </c>
      <c r="E383" s="4" t="s">
        <v>141</v>
      </c>
      <c r="F383" s="6">
        <v>42856</v>
      </c>
      <c r="G383" s="4" t="s">
        <v>605</v>
      </c>
      <c r="H383" s="9">
        <v>26</v>
      </c>
      <c r="I383" s="6">
        <v>42867</v>
      </c>
      <c r="J383" s="4" t="s">
        <v>702</v>
      </c>
      <c r="K383" s="4" t="s">
        <v>2013</v>
      </c>
      <c r="L383" s="7">
        <v>1702</v>
      </c>
      <c r="M383" s="7">
        <v>-2052</v>
      </c>
      <c r="N383" s="4" t="s">
        <v>528</v>
      </c>
    </row>
    <row r="384" spans="1:14" x14ac:dyDescent="0.25">
      <c r="A384" s="4" t="s">
        <v>528</v>
      </c>
      <c r="B384" s="7" t="s">
        <v>2624</v>
      </c>
      <c r="C384" s="7" t="s">
        <v>2625</v>
      </c>
      <c r="D384" s="4" t="s">
        <v>140</v>
      </c>
      <c r="E384" s="4" t="s">
        <v>141</v>
      </c>
      <c r="F384" s="6">
        <v>42856</v>
      </c>
      <c r="G384" s="4" t="s">
        <v>605</v>
      </c>
      <c r="H384" s="9">
        <v>75</v>
      </c>
      <c r="I384" s="6">
        <v>42867</v>
      </c>
      <c r="J384" s="4" t="s">
        <v>702</v>
      </c>
      <c r="K384" s="4" t="s">
        <v>2013</v>
      </c>
      <c r="L384" s="7">
        <v>1702</v>
      </c>
      <c r="M384" s="7">
        <v>-2052</v>
      </c>
      <c r="N384" s="4" t="s">
        <v>528</v>
      </c>
    </row>
    <row r="385" spans="1:14" x14ac:dyDescent="0.25">
      <c r="A385" s="4" t="s">
        <v>528</v>
      </c>
      <c r="B385" s="7" t="s">
        <v>2624</v>
      </c>
      <c r="C385" s="7" t="s">
        <v>2625</v>
      </c>
      <c r="D385" s="4" t="s">
        <v>140</v>
      </c>
      <c r="E385" s="4" t="s">
        <v>141</v>
      </c>
      <c r="F385" s="6">
        <v>42856</v>
      </c>
      <c r="G385" s="4" t="s">
        <v>605</v>
      </c>
      <c r="H385" s="9">
        <v>70</v>
      </c>
      <c r="I385" s="6">
        <v>42867</v>
      </c>
      <c r="J385" s="4" t="s">
        <v>819</v>
      </c>
      <c r="K385" s="4" t="s">
        <v>2013</v>
      </c>
      <c r="L385" s="7">
        <v>350</v>
      </c>
      <c r="M385" s="7">
        <v>-2052</v>
      </c>
      <c r="N385" s="4" t="s">
        <v>528</v>
      </c>
    </row>
    <row r="386" spans="1:14" x14ac:dyDescent="0.25">
      <c r="A386" s="4" t="s">
        <v>528</v>
      </c>
      <c r="B386" s="7" t="s">
        <v>2624</v>
      </c>
      <c r="C386" s="7" t="s">
        <v>2625</v>
      </c>
      <c r="D386" s="4" t="s">
        <v>140</v>
      </c>
      <c r="E386" s="4" t="s">
        <v>141</v>
      </c>
      <c r="F386" s="6">
        <v>42856</v>
      </c>
      <c r="G386" s="4" t="s">
        <v>605</v>
      </c>
      <c r="H386" s="9">
        <v>26</v>
      </c>
      <c r="I386" s="6">
        <v>42867</v>
      </c>
      <c r="J386" s="4" t="s">
        <v>702</v>
      </c>
      <c r="K386" s="4" t="s">
        <v>2013</v>
      </c>
      <c r="L386" s="7">
        <v>1702</v>
      </c>
      <c r="M386" s="7">
        <v>-2052</v>
      </c>
      <c r="N386" s="4" t="s">
        <v>528</v>
      </c>
    </row>
    <row r="387" spans="1:14" x14ac:dyDescent="0.25">
      <c r="A387" s="4" t="s">
        <v>528</v>
      </c>
      <c r="B387" s="7" t="s">
        <v>2624</v>
      </c>
      <c r="C387" s="7" t="s">
        <v>2625</v>
      </c>
      <c r="D387" s="4" t="s">
        <v>140</v>
      </c>
      <c r="E387" s="4" t="s">
        <v>141</v>
      </c>
      <c r="F387" s="6">
        <v>42856</v>
      </c>
      <c r="G387" s="4" t="s">
        <v>605</v>
      </c>
      <c r="H387" s="9">
        <v>75</v>
      </c>
      <c r="I387" s="6">
        <v>42867</v>
      </c>
      <c r="J387" s="4" t="s">
        <v>702</v>
      </c>
      <c r="K387" s="4" t="s">
        <v>2013</v>
      </c>
      <c r="L387" s="7">
        <v>1702</v>
      </c>
      <c r="M387" s="7">
        <v>-2052</v>
      </c>
      <c r="N387" s="4" t="s">
        <v>528</v>
      </c>
    </row>
    <row r="388" spans="1:14" x14ac:dyDescent="0.25">
      <c r="A388" s="4" t="s">
        <v>528</v>
      </c>
      <c r="B388" s="7" t="s">
        <v>2624</v>
      </c>
      <c r="C388" s="7" t="s">
        <v>2625</v>
      </c>
      <c r="D388" s="4" t="s">
        <v>140</v>
      </c>
      <c r="E388" s="4" t="s">
        <v>141</v>
      </c>
      <c r="F388" s="6">
        <v>42856</v>
      </c>
      <c r="G388" s="4" t="s">
        <v>605</v>
      </c>
      <c r="H388" s="9">
        <v>70</v>
      </c>
      <c r="I388" s="6">
        <v>42867</v>
      </c>
      <c r="J388" s="4" t="s">
        <v>702</v>
      </c>
      <c r="K388" s="4" t="s">
        <v>2013</v>
      </c>
      <c r="L388" s="7">
        <v>1702</v>
      </c>
      <c r="M388" s="7">
        <v>-2052</v>
      </c>
      <c r="N388" s="4" t="s">
        <v>528</v>
      </c>
    </row>
    <row r="389" spans="1:14" x14ac:dyDescent="0.25">
      <c r="A389" s="4" t="s">
        <v>526</v>
      </c>
      <c r="B389" s="7" t="s">
        <v>2540</v>
      </c>
      <c r="C389" s="7" t="s">
        <v>2541</v>
      </c>
      <c r="D389" s="4" t="s">
        <v>140</v>
      </c>
      <c r="E389" s="4" t="s">
        <v>141</v>
      </c>
      <c r="F389" s="6">
        <v>42795</v>
      </c>
      <c r="G389" s="4" t="s">
        <v>605</v>
      </c>
      <c r="H389" s="9">
        <v>1147.3900000000001</v>
      </c>
      <c r="I389" s="6">
        <v>42795</v>
      </c>
      <c r="J389" s="4" t="s">
        <v>820</v>
      </c>
      <c r="K389" s="4" t="s">
        <v>1685</v>
      </c>
      <c r="L389" s="7">
        <v>21010.01</v>
      </c>
      <c r="M389" s="7">
        <v>-21010.01</v>
      </c>
      <c r="N389" s="4" t="s">
        <v>526</v>
      </c>
    </row>
    <row r="390" spans="1:14" x14ac:dyDescent="0.25">
      <c r="A390" s="4" t="s">
        <v>526</v>
      </c>
      <c r="B390" s="7" t="s">
        <v>2540</v>
      </c>
      <c r="C390" s="7" t="s">
        <v>2541</v>
      </c>
      <c r="D390" s="4" t="s">
        <v>140</v>
      </c>
      <c r="E390" s="4" t="s">
        <v>141</v>
      </c>
      <c r="F390" s="6">
        <v>42795</v>
      </c>
      <c r="G390" s="4" t="s">
        <v>605</v>
      </c>
      <c r="H390" s="9">
        <v>273.88</v>
      </c>
      <c r="I390" s="6">
        <v>42795</v>
      </c>
      <c r="J390" s="4" t="s">
        <v>820</v>
      </c>
      <c r="K390" s="4" t="s">
        <v>1685</v>
      </c>
      <c r="L390" s="7">
        <v>21010.01</v>
      </c>
      <c r="M390" s="7">
        <v>-21010.01</v>
      </c>
      <c r="N390" s="4" t="s">
        <v>526</v>
      </c>
    </row>
    <row r="391" spans="1:14" x14ac:dyDescent="0.25">
      <c r="A391" s="4" t="s">
        <v>526</v>
      </c>
      <c r="B391" s="7" t="s">
        <v>2540</v>
      </c>
      <c r="C391" s="7" t="s">
        <v>2541</v>
      </c>
      <c r="D391" s="4" t="s">
        <v>140</v>
      </c>
      <c r="E391" s="4" t="s">
        <v>141</v>
      </c>
      <c r="F391" s="6">
        <v>42795</v>
      </c>
      <c r="G391" s="4" t="s">
        <v>605</v>
      </c>
      <c r="H391" s="9">
        <v>113.85</v>
      </c>
      <c r="I391" s="6">
        <v>42795</v>
      </c>
      <c r="J391" s="4" t="s">
        <v>820</v>
      </c>
      <c r="K391" s="4" t="s">
        <v>1685</v>
      </c>
      <c r="L391" s="7">
        <v>21010.01</v>
      </c>
      <c r="M391" s="7">
        <v>-21010.01</v>
      </c>
      <c r="N391" s="4" t="s">
        <v>526</v>
      </c>
    </row>
    <row r="392" spans="1:14" x14ac:dyDescent="0.25">
      <c r="A392" s="4" t="s">
        <v>526</v>
      </c>
      <c r="B392" s="7" t="s">
        <v>2540</v>
      </c>
      <c r="C392" s="7" t="s">
        <v>2541</v>
      </c>
      <c r="D392" s="4" t="s">
        <v>140</v>
      </c>
      <c r="E392" s="4" t="s">
        <v>141</v>
      </c>
      <c r="F392" s="6">
        <v>42795</v>
      </c>
      <c r="G392" s="4" t="s">
        <v>605</v>
      </c>
      <c r="H392" s="9">
        <v>49.88</v>
      </c>
      <c r="I392" s="6">
        <v>42795</v>
      </c>
      <c r="J392" s="4" t="s">
        <v>820</v>
      </c>
      <c r="K392" s="4" t="s">
        <v>1685</v>
      </c>
      <c r="L392" s="7">
        <v>21010.01</v>
      </c>
      <c r="M392" s="7">
        <v>-21010.01</v>
      </c>
      <c r="N392" s="4" t="s">
        <v>526</v>
      </c>
    </row>
    <row r="393" spans="1:14" x14ac:dyDescent="0.25">
      <c r="A393" s="4" t="s">
        <v>526</v>
      </c>
      <c r="B393" s="7" t="s">
        <v>2540</v>
      </c>
      <c r="C393" s="7" t="s">
        <v>2541</v>
      </c>
      <c r="D393" s="4" t="s">
        <v>140</v>
      </c>
      <c r="E393" s="4" t="s">
        <v>141</v>
      </c>
      <c r="F393" s="6">
        <v>42795</v>
      </c>
      <c r="G393" s="4" t="s">
        <v>605</v>
      </c>
      <c r="H393" s="9">
        <v>303.68</v>
      </c>
      <c r="I393" s="6">
        <v>42795</v>
      </c>
      <c r="J393" s="4" t="s">
        <v>820</v>
      </c>
      <c r="K393" s="4" t="s">
        <v>1685</v>
      </c>
      <c r="L393" s="7">
        <v>21010.01</v>
      </c>
      <c r="M393" s="7">
        <v>-21010.01</v>
      </c>
      <c r="N393" s="4" t="s">
        <v>526</v>
      </c>
    </row>
    <row r="394" spans="1:14" x14ac:dyDescent="0.25">
      <c r="A394" s="4" t="s">
        <v>526</v>
      </c>
      <c r="B394" s="7" t="s">
        <v>2540</v>
      </c>
      <c r="C394" s="7" t="s">
        <v>2541</v>
      </c>
      <c r="D394" s="4" t="s">
        <v>140</v>
      </c>
      <c r="E394" s="4" t="s">
        <v>141</v>
      </c>
      <c r="F394" s="6">
        <v>42795</v>
      </c>
      <c r="G394" s="4" t="s">
        <v>605</v>
      </c>
      <c r="H394" s="9">
        <v>21.34</v>
      </c>
      <c r="I394" s="6">
        <v>42795</v>
      </c>
      <c r="J394" s="4" t="s">
        <v>820</v>
      </c>
      <c r="K394" s="4" t="s">
        <v>1685</v>
      </c>
      <c r="L394" s="7">
        <v>21010.01</v>
      </c>
      <c r="M394" s="7">
        <v>-21010.01</v>
      </c>
      <c r="N394" s="4" t="s">
        <v>526</v>
      </c>
    </row>
    <row r="395" spans="1:14" x14ac:dyDescent="0.25">
      <c r="A395" s="4" t="s">
        <v>527</v>
      </c>
      <c r="B395" s="7" t="s">
        <v>2624</v>
      </c>
      <c r="C395" s="7" t="s">
        <v>2625</v>
      </c>
      <c r="D395" s="4" t="s">
        <v>140</v>
      </c>
      <c r="E395" s="4" t="s">
        <v>141</v>
      </c>
      <c r="F395" s="6">
        <v>42811</v>
      </c>
      <c r="G395" s="4" t="s">
        <v>605</v>
      </c>
      <c r="H395" s="9">
        <v>60</v>
      </c>
      <c r="I395" s="6">
        <v>42824</v>
      </c>
      <c r="J395" s="4" t="s">
        <v>821</v>
      </c>
      <c r="K395" s="4" t="s">
        <v>2437</v>
      </c>
      <c r="L395" s="7">
        <v>0</v>
      </c>
      <c r="M395" s="7">
        <v>0</v>
      </c>
      <c r="N395" s="4" t="s">
        <v>527</v>
      </c>
    </row>
    <row r="396" spans="1:14" x14ac:dyDescent="0.25">
      <c r="A396" s="4" t="s">
        <v>527</v>
      </c>
      <c r="B396" s="7" t="s">
        <v>2624</v>
      </c>
      <c r="C396" s="7" t="s">
        <v>2625</v>
      </c>
      <c r="D396" s="4" t="s">
        <v>140</v>
      </c>
      <c r="E396" s="4" t="s">
        <v>141</v>
      </c>
      <c r="F396" s="6">
        <v>42811</v>
      </c>
      <c r="G396" s="4" t="s">
        <v>605</v>
      </c>
      <c r="H396" s="9">
        <v>60</v>
      </c>
      <c r="I396" s="6">
        <v>42824</v>
      </c>
      <c r="J396" s="4" t="s">
        <v>821</v>
      </c>
      <c r="K396" s="4" t="s">
        <v>2437</v>
      </c>
      <c r="L396" s="7">
        <v>0</v>
      </c>
      <c r="M396" s="7">
        <v>0</v>
      </c>
      <c r="N396" s="4" t="s">
        <v>527</v>
      </c>
    </row>
    <row r="397" spans="1:14" x14ac:dyDescent="0.25">
      <c r="A397" s="4" t="s">
        <v>315</v>
      </c>
      <c r="B397" s="7" t="s">
        <v>2620</v>
      </c>
      <c r="C397" s="7" t="s">
        <v>2621</v>
      </c>
      <c r="D397" s="4" t="s">
        <v>468</v>
      </c>
      <c r="E397" s="4" t="s">
        <v>469</v>
      </c>
      <c r="F397" s="6">
        <v>42837</v>
      </c>
      <c r="G397" s="4" t="s">
        <v>605</v>
      </c>
      <c r="H397" s="9">
        <v>3705</v>
      </c>
      <c r="I397" s="6">
        <v>42853</v>
      </c>
      <c r="J397" s="4" t="s">
        <v>831</v>
      </c>
      <c r="K397" s="4" t="s">
        <v>1940</v>
      </c>
      <c r="L397" s="7">
        <v>7199.97</v>
      </c>
      <c r="M397" s="7">
        <v>-7199.97</v>
      </c>
      <c r="N397" s="4" t="s">
        <v>315</v>
      </c>
    </row>
    <row r="398" spans="1:14" x14ac:dyDescent="0.25">
      <c r="A398" s="4" t="s">
        <v>470</v>
      </c>
      <c r="B398" s="7" t="s">
        <v>2620</v>
      </c>
      <c r="C398" s="7" t="s">
        <v>2621</v>
      </c>
      <c r="D398" s="4" t="s">
        <v>468</v>
      </c>
      <c r="E398" s="4" t="s">
        <v>469</v>
      </c>
      <c r="F398" s="6">
        <v>42865</v>
      </c>
      <c r="G398" s="4" t="s">
        <v>605</v>
      </c>
      <c r="H398" s="9">
        <v>585</v>
      </c>
      <c r="I398" s="6">
        <v>42870</v>
      </c>
      <c r="J398" s="4" t="s">
        <v>698</v>
      </c>
      <c r="K398" s="4" t="s">
        <v>2061</v>
      </c>
      <c r="L398" s="7">
        <v>990</v>
      </c>
      <c r="M398" s="7">
        <v>-990</v>
      </c>
      <c r="N398" s="4" t="s">
        <v>470</v>
      </c>
    </row>
    <row r="399" spans="1:14" x14ac:dyDescent="0.25">
      <c r="A399" s="4" t="s">
        <v>471</v>
      </c>
      <c r="B399" s="7" t="s">
        <v>2620</v>
      </c>
      <c r="C399" s="7" t="s">
        <v>2621</v>
      </c>
      <c r="D399" s="4" t="s">
        <v>468</v>
      </c>
      <c r="E399" s="4" t="s">
        <v>469</v>
      </c>
      <c r="F399" s="6">
        <v>42867</v>
      </c>
      <c r="G399" s="4" t="s">
        <v>605</v>
      </c>
      <c r="H399" s="9">
        <v>195</v>
      </c>
      <c r="I399" s="6">
        <v>42870</v>
      </c>
      <c r="J399" s="4" t="s">
        <v>832</v>
      </c>
      <c r="K399" s="4" t="s">
        <v>2063</v>
      </c>
      <c r="L399" s="7">
        <v>329.55</v>
      </c>
      <c r="M399" s="7">
        <v>-329.55</v>
      </c>
      <c r="N399" s="4" t="s">
        <v>471</v>
      </c>
    </row>
    <row r="400" spans="1:14" x14ac:dyDescent="0.25">
      <c r="A400" s="4" t="s">
        <v>474</v>
      </c>
      <c r="B400" s="7" t="s">
        <v>2540</v>
      </c>
      <c r="C400" s="7" t="s">
        <v>2541</v>
      </c>
      <c r="D400" s="4" t="s">
        <v>59</v>
      </c>
      <c r="E400" s="4" t="s">
        <v>58</v>
      </c>
      <c r="F400" s="6">
        <v>42872</v>
      </c>
      <c r="G400" s="4" t="s">
        <v>605</v>
      </c>
      <c r="H400" s="9">
        <v>24.3</v>
      </c>
      <c r="I400" s="6">
        <v>42874</v>
      </c>
      <c r="J400" s="4" t="s">
        <v>833</v>
      </c>
      <c r="K400" s="4" t="s">
        <v>2439</v>
      </c>
      <c r="L400" s="7">
        <v>0</v>
      </c>
      <c r="M400" s="7">
        <v>0</v>
      </c>
      <c r="N400" s="4" t="s">
        <v>474</v>
      </c>
    </row>
    <row r="401" spans="1:14" x14ac:dyDescent="0.25">
      <c r="A401" s="4" t="s">
        <v>474</v>
      </c>
      <c r="B401" s="7" t="s">
        <v>2540</v>
      </c>
      <c r="C401" s="7" t="s">
        <v>2541</v>
      </c>
      <c r="D401" s="4" t="s">
        <v>59</v>
      </c>
      <c r="E401" s="4" t="s">
        <v>58</v>
      </c>
      <c r="F401" s="6">
        <v>42872</v>
      </c>
      <c r="G401" s="4" t="s">
        <v>605</v>
      </c>
      <c r="H401" s="9">
        <v>2.6</v>
      </c>
      <c r="I401" s="6">
        <v>42874</v>
      </c>
      <c r="J401" s="4" t="s">
        <v>833</v>
      </c>
      <c r="K401" s="4" t="s">
        <v>2439</v>
      </c>
      <c r="L401" s="7">
        <v>0</v>
      </c>
      <c r="M401" s="7">
        <v>0</v>
      </c>
      <c r="N401" s="4" t="s">
        <v>474</v>
      </c>
    </row>
    <row r="402" spans="1:14" x14ac:dyDescent="0.25">
      <c r="A402" s="4" t="s">
        <v>474</v>
      </c>
      <c r="B402" s="7" t="s">
        <v>2540</v>
      </c>
      <c r="C402" s="7" t="s">
        <v>2541</v>
      </c>
      <c r="D402" s="4" t="s">
        <v>59</v>
      </c>
      <c r="E402" s="4" t="s">
        <v>58</v>
      </c>
      <c r="F402" s="6">
        <v>42872</v>
      </c>
      <c r="G402" s="4" t="s">
        <v>605</v>
      </c>
      <c r="H402" s="9">
        <v>73</v>
      </c>
      <c r="I402" s="6">
        <v>42874</v>
      </c>
      <c r="J402" s="4" t="s">
        <v>833</v>
      </c>
      <c r="K402" s="4" t="s">
        <v>2439</v>
      </c>
      <c r="L402" s="7">
        <v>0</v>
      </c>
      <c r="M402" s="7">
        <v>0</v>
      </c>
      <c r="N402" s="4" t="s">
        <v>474</v>
      </c>
    </row>
    <row r="403" spans="1:14" x14ac:dyDescent="0.25">
      <c r="A403" s="4" t="s">
        <v>474</v>
      </c>
      <c r="B403" s="7" t="s">
        <v>2540</v>
      </c>
      <c r="C403" s="7" t="s">
        <v>2541</v>
      </c>
      <c r="D403" s="4" t="s">
        <v>59</v>
      </c>
      <c r="E403" s="4" t="s">
        <v>58</v>
      </c>
      <c r="F403" s="6">
        <v>42872</v>
      </c>
      <c r="G403" s="4" t="s">
        <v>605</v>
      </c>
      <c r="H403" s="9">
        <v>102.6</v>
      </c>
      <c r="I403" s="6">
        <v>42874</v>
      </c>
      <c r="J403" s="4" t="s">
        <v>833</v>
      </c>
      <c r="K403" s="4" t="s">
        <v>2439</v>
      </c>
      <c r="L403" s="7">
        <v>0</v>
      </c>
      <c r="M403" s="7">
        <v>0</v>
      </c>
      <c r="N403" s="4" t="s">
        <v>474</v>
      </c>
    </row>
    <row r="404" spans="1:14" x14ac:dyDescent="0.25">
      <c r="A404" s="4" t="s">
        <v>474</v>
      </c>
      <c r="B404" s="7" t="s">
        <v>2540</v>
      </c>
      <c r="C404" s="7" t="s">
        <v>2541</v>
      </c>
      <c r="D404" s="4" t="s">
        <v>59</v>
      </c>
      <c r="E404" s="4" t="s">
        <v>58</v>
      </c>
      <c r="F404" s="6">
        <v>42872</v>
      </c>
      <c r="G404" s="4" t="s">
        <v>605</v>
      </c>
      <c r="H404" s="9">
        <v>79.05</v>
      </c>
      <c r="I404" s="6">
        <v>42874</v>
      </c>
      <c r="J404" s="4" t="s">
        <v>833</v>
      </c>
      <c r="K404" s="4" t="s">
        <v>2439</v>
      </c>
      <c r="L404" s="7">
        <v>0</v>
      </c>
      <c r="M404" s="7">
        <v>0</v>
      </c>
      <c r="N404" s="4" t="s">
        <v>474</v>
      </c>
    </row>
    <row r="405" spans="1:14" x14ac:dyDescent="0.25">
      <c r="A405" s="4" t="s">
        <v>473</v>
      </c>
      <c r="B405" s="7" t="s">
        <v>2540</v>
      </c>
      <c r="C405" s="7" t="s">
        <v>2541</v>
      </c>
      <c r="D405" s="4" t="s">
        <v>59</v>
      </c>
      <c r="E405" s="4" t="s">
        <v>58</v>
      </c>
      <c r="F405" s="6">
        <v>42864</v>
      </c>
      <c r="G405" s="4" t="s">
        <v>605</v>
      </c>
      <c r="H405" s="9">
        <v>90.85</v>
      </c>
      <c r="I405" s="6">
        <v>42867</v>
      </c>
      <c r="J405" s="4" t="s">
        <v>834</v>
      </c>
      <c r="K405" s="4" t="s">
        <v>2440</v>
      </c>
      <c r="L405" s="7">
        <v>0</v>
      </c>
      <c r="M405" s="7">
        <v>0</v>
      </c>
      <c r="N405" s="4" t="s">
        <v>473</v>
      </c>
    </row>
    <row r="406" spans="1:14" x14ac:dyDescent="0.25">
      <c r="A406" s="4" t="s">
        <v>473</v>
      </c>
      <c r="B406" s="7" t="s">
        <v>2540</v>
      </c>
      <c r="C406" s="7" t="s">
        <v>2541</v>
      </c>
      <c r="D406" s="4" t="s">
        <v>59</v>
      </c>
      <c r="E406" s="4" t="s">
        <v>58</v>
      </c>
      <c r="F406" s="6">
        <v>42864</v>
      </c>
      <c r="G406" s="4" t="s">
        <v>605</v>
      </c>
      <c r="H406" s="9">
        <v>8.6</v>
      </c>
      <c r="I406" s="6">
        <v>42867</v>
      </c>
      <c r="J406" s="4" t="s">
        <v>834</v>
      </c>
      <c r="K406" s="4" t="s">
        <v>2440</v>
      </c>
      <c r="L406" s="7">
        <v>0</v>
      </c>
      <c r="M406" s="7">
        <v>0</v>
      </c>
      <c r="N406" s="4" t="s">
        <v>473</v>
      </c>
    </row>
    <row r="407" spans="1:14" x14ac:dyDescent="0.25">
      <c r="A407" s="4" t="s">
        <v>473</v>
      </c>
      <c r="B407" s="7" t="s">
        <v>2540</v>
      </c>
      <c r="C407" s="7" t="s">
        <v>2541</v>
      </c>
      <c r="D407" s="4" t="s">
        <v>59</v>
      </c>
      <c r="E407" s="4" t="s">
        <v>58</v>
      </c>
      <c r="F407" s="6">
        <v>42864</v>
      </c>
      <c r="G407" s="4" t="s">
        <v>605</v>
      </c>
      <c r="H407" s="9">
        <v>0.7</v>
      </c>
      <c r="I407" s="6">
        <v>42867</v>
      </c>
      <c r="J407" s="4" t="s">
        <v>834</v>
      </c>
      <c r="K407" s="4" t="s">
        <v>2440</v>
      </c>
      <c r="L407" s="7">
        <v>0</v>
      </c>
      <c r="M407" s="7">
        <v>0</v>
      </c>
      <c r="N407" s="4" t="s">
        <v>473</v>
      </c>
    </row>
    <row r="408" spans="1:14" x14ac:dyDescent="0.25">
      <c r="A408" s="4" t="s">
        <v>473</v>
      </c>
      <c r="B408" s="7" t="s">
        <v>2540</v>
      </c>
      <c r="C408" s="7" t="s">
        <v>2541</v>
      </c>
      <c r="D408" s="4" t="s">
        <v>59</v>
      </c>
      <c r="E408" s="4" t="s">
        <v>58</v>
      </c>
      <c r="F408" s="6">
        <v>42864</v>
      </c>
      <c r="G408" s="4" t="s">
        <v>605</v>
      </c>
      <c r="H408" s="9">
        <v>9.5</v>
      </c>
      <c r="I408" s="6">
        <v>42867</v>
      </c>
      <c r="J408" s="4" t="s">
        <v>834</v>
      </c>
      <c r="K408" s="4" t="s">
        <v>2440</v>
      </c>
      <c r="L408" s="7">
        <v>0</v>
      </c>
      <c r="M408" s="7">
        <v>0</v>
      </c>
      <c r="N408" s="4" t="s">
        <v>473</v>
      </c>
    </row>
    <row r="409" spans="1:14" x14ac:dyDescent="0.25">
      <c r="A409" s="4" t="s">
        <v>473</v>
      </c>
      <c r="B409" s="7" t="s">
        <v>2540</v>
      </c>
      <c r="C409" s="7" t="s">
        <v>2541</v>
      </c>
      <c r="D409" s="4" t="s">
        <v>59</v>
      </c>
      <c r="E409" s="4" t="s">
        <v>58</v>
      </c>
      <c r="F409" s="6">
        <v>42864</v>
      </c>
      <c r="G409" s="4" t="s">
        <v>605</v>
      </c>
      <c r="H409" s="9">
        <v>96.9</v>
      </c>
      <c r="I409" s="6">
        <v>42867</v>
      </c>
      <c r="J409" s="4" t="s">
        <v>834</v>
      </c>
      <c r="K409" s="4" t="s">
        <v>2440</v>
      </c>
      <c r="L409" s="7">
        <v>0</v>
      </c>
      <c r="M409" s="7">
        <v>0</v>
      </c>
      <c r="N409" s="4" t="s">
        <v>473</v>
      </c>
    </row>
    <row r="410" spans="1:14" x14ac:dyDescent="0.25">
      <c r="A410" s="4" t="s">
        <v>473</v>
      </c>
      <c r="B410" s="7" t="s">
        <v>2540</v>
      </c>
      <c r="C410" s="7" t="s">
        <v>2541</v>
      </c>
      <c r="D410" s="4" t="s">
        <v>59</v>
      </c>
      <c r="E410" s="4" t="s">
        <v>58</v>
      </c>
      <c r="F410" s="6">
        <v>42864</v>
      </c>
      <c r="G410" s="4" t="s">
        <v>605</v>
      </c>
      <c r="H410" s="9">
        <v>7.65</v>
      </c>
      <c r="I410" s="6">
        <v>42867</v>
      </c>
      <c r="J410" s="4" t="s">
        <v>834</v>
      </c>
      <c r="K410" s="4" t="s">
        <v>2440</v>
      </c>
      <c r="L410" s="7">
        <v>0</v>
      </c>
      <c r="M410" s="7">
        <v>0</v>
      </c>
      <c r="N410" s="4" t="s">
        <v>473</v>
      </c>
    </row>
    <row r="411" spans="1:14" x14ac:dyDescent="0.25">
      <c r="A411" s="4" t="s">
        <v>472</v>
      </c>
      <c r="B411" s="7" t="s">
        <v>2596</v>
      </c>
      <c r="C411" s="7" t="s">
        <v>2597</v>
      </c>
      <c r="D411" s="4" t="s">
        <v>59</v>
      </c>
      <c r="E411" s="4" t="s">
        <v>58</v>
      </c>
      <c r="F411" s="6">
        <v>42828</v>
      </c>
      <c r="G411" s="4" t="s">
        <v>605</v>
      </c>
      <c r="H411" s="9">
        <v>91.12</v>
      </c>
      <c r="I411" s="6">
        <v>42830</v>
      </c>
      <c r="J411" s="4" t="s">
        <v>835</v>
      </c>
      <c r="K411" s="4" t="s">
        <v>2395</v>
      </c>
      <c r="L411" s="7">
        <v>0</v>
      </c>
      <c r="M411" s="7">
        <v>0</v>
      </c>
      <c r="N411" s="4" t="s">
        <v>472</v>
      </c>
    </row>
    <row r="412" spans="1:14" x14ac:dyDescent="0.25">
      <c r="A412" s="4" t="s">
        <v>472</v>
      </c>
      <c r="B412" s="7" t="s">
        <v>2596</v>
      </c>
      <c r="C412" s="7" t="s">
        <v>2597</v>
      </c>
      <c r="D412" s="4" t="s">
        <v>59</v>
      </c>
      <c r="E412" s="4" t="s">
        <v>58</v>
      </c>
      <c r="F412" s="6">
        <v>42828</v>
      </c>
      <c r="G412" s="4" t="s">
        <v>605</v>
      </c>
      <c r="H412" s="9">
        <v>101.84</v>
      </c>
      <c r="I412" s="6">
        <v>42830</v>
      </c>
      <c r="J412" s="4" t="s">
        <v>835</v>
      </c>
      <c r="K412" s="4" t="s">
        <v>2395</v>
      </c>
      <c r="L412" s="7">
        <v>0</v>
      </c>
      <c r="M412" s="7">
        <v>0</v>
      </c>
      <c r="N412" s="4" t="s">
        <v>472</v>
      </c>
    </row>
    <row r="413" spans="1:14" x14ac:dyDescent="0.25">
      <c r="A413" s="4" t="s">
        <v>472</v>
      </c>
      <c r="B413" s="7" t="s">
        <v>2596</v>
      </c>
      <c r="C413" s="7" t="s">
        <v>2597</v>
      </c>
      <c r="D413" s="4" t="s">
        <v>59</v>
      </c>
      <c r="E413" s="4" t="s">
        <v>58</v>
      </c>
      <c r="F413" s="6">
        <v>42828</v>
      </c>
      <c r="G413" s="4" t="s">
        <v>605</v>
      </c>
      <c r="H413" s="9">
        <v>101.84</v>
      </c>
      <c r="I413" s="6">
        <v>42830</v>
      </c>
      <c r="J413" s="4" t="s">
        <v>835</v>
      </c>
      <c r="K413" s="4" t="s">
        <v>2395</v>
      </c>
      <c r="L413" s="7">
        <v>0</v>
      </c>
      <c r="M413" s="7">
        <v>0</v>
      </c>
      <c r="N413" s="4" t="s">
        <v>472</v>
      </c>
    </row>
    <row r="414" spans="1:14" x14ac:dyDescent="0.25">
      <c r="A414" s="4" t="s">
        <v>472</v>
      </c>
      <c r="B414" s="7" t="s">
        <v>2596</v>
      </c>
      <c r="C414" s="7" t="s">
        <v>2597</v>
      </c>
      <c r="D414" s="4" t="s">
        <v>59</v>
      </c>
      <c r="E414" s="4" t="s">
        <v>58</v>
      </c>
      <c r="F414" s="6">
        <v>42828</v>
      </c>
      <c r="G414" s="4" t="s">
        <v>605</v>
      </c>
      <c r="H414" s="9">
        <v>101.84</v>
      </c>
      <c r="I414" s="6">
        <v>42830</v>
      </c>
      <c r="J414" s="4" t="s">
        <v>835</v>
      </c>
      <c r="K414" s="4" t="s">
        <v>2395</v>
      </c>
      <c r="L414" s="7">
        <v>0</v>
      </c>
      <c r="M414" s="7">
        <v>0</v>
      </c>
      <c r="N414" s="4" t="s">
        <v>472</v>
      </c>
    </row>
    <row r="415" spans="1:14" x14ac:dyDescent="0.25">
      <c r="A415" s="4" t="s">
        <v>472</v>
      </c>
      <c r="B415" s="7" t="s">
        <v>2596</v>
      </c>
      <c r="C415" s="7" t="s">
        <v>2597</v>
      </c>
      <c r="D415" s="4" t="s">
        <v>59</v>
      </c>
      <c r="E415" s="4" t="s">
        <v>58</v>
      </c>
      <c r="F415" s="6">
        <v>42828</v>
      </c>
      <c r="G415" s="4" t="s">
        <v>605</v>
      </c>
      <c r="H415" s="9">
        <v>101.84</v>
      </c>
      <c r="I415" s="6">
        <v>42830</v>
      </c>
      <c r="J415" s="4" t="s">
        <v>835</v>
      </c>
      <c r="K415" s="4" t="s">
        <v>2395</v>
      </c>
      <c r="L415" s="7">
        <v>0</v>
      </c>
      <c r="M415" s="7">
        <v>0</v>
      </c>
      <c r="N415" s="4" t="s">
        <v>472</v>
      </c>
    </row>
    <row r="416" spans="1:14" x14ac:dyDescent="0.25">
      <c r="A416" s="4" t="s">
        <v>472</v>
      </c>
      <c r="B416" s="7" t="s">
        <v>2596</v>
      </c>
      <c r="C416" s="7" t="s">
        <v>2597</v>
      </c>
      <c r="D416" s="4" t="s">
        <v>59</v>
      </c>
      <c r="E416" s="4" t="s">
        <v>58</v>
      </c>
      <c r="F416" s="6">
        <v>42828</v>
      </c>
      <c r="G416" s="4" t="s">
        <v>605</v>
      </c>
      <c r="H416" s="9">
        <v>101.84</v>
      </c>
      <c r="I416" s="6">
        <v>42830</v>
      </c>
      <c r="J416" s="4" t="s">
        <v>835</v>
      </c>
      <c r="K416" s="4" t="s">
        <v>2395</v>
      </c>
      <c r="L416" s="7">
        <v>0</v>
      </c>
      <c r="M416" s="7">
        <v>0</v>
      </c>
      <c r="N416" s="4" t="s">
        <v>472</v>
      </c>
    </row>
    <row r="417" spans="1:14" x14ac:dyDescent="0.25">
      <c r="A417" s="4" t="s">
        <v>472</v>
      </c>
      <c r="B417" s="7" t="s">
        <v>2596</v>
      </c>
      <c r="C417" s="7" t="s">
        <v>2597</v>
      </c>
      <c r="D417" s="4" t="s">
        <v>59</v>
      </c>
      <c r="E417" s="4" t="s">
        <v>58</v>
      </c>
      <c r="F417" s="6">
        <v>42828</v>
      </c>
      <c r="G417" s="4" t="s">
        <v>605</v>
      </c>
      <c r="H417" s="9">
        <v>101.84</v>
      </c>
      <c r="I417" s="6">
        <v>42830</v>
      </c>
      <c r="J417" s="4" t="s">
        <v>835</v>
      </c>
      <c r="K417" s="4" t="s">
        <v>2395</v>
      </c>
      <c r="L417" s="7">
        <v>0</v>
      </c>
      <c r="M417" s="7">
        <v>0</v>
      </c>
      <c r="N417" s="4" t="s">
        <v>472</v>
      </c>
    </row>
    <row r="418" spans="1:14" x14ac:dyDescent="0.25">
      <c r="A418" s="4" t="s">
        <v>472</v>
      </c>
      <c r="B418" s="7" t="s">
        <v>2596</v>
      </c>
      <c r="C418" s="7" t="s">
        <v>2597</v>
      </c>
      <c r="D418" s="4" t="s">
        <v>59</v>
      </c>
      <c r="E418" s="4" t="s">
        <v>58</v>
      </c>
      <c r="F418" s="6">
        <v>42828</v>
      </c>
      <c r="G418" s="4" t="s">
        <v>605</v>
      </c>
      <c r="H418" s="9">
        <v>101.84</v>
      </c>
      <c r="I418" s="6">
        <v>42830</v>
      </c>
      <c r="J418" s="4" t="s">
        <v>835</v>
      </c>
      <c r="K418" s="4" t="s">
        <v>2395</v>
      </c>
      <c r="L418" s="7">
        <v>0</v>
      </c>
      <c r="M418" s="7">
        <v>0</v>
      </c>
      <c r="N418" s="4" t="s">
        <v>472</v>
      </c>
    </row>
    <row r="419" spans="1:14" x14ac:dyDescent="0.25">
      <c r="A419" s="4" t="s">
        <v>472</v>
      </c>
      <c r="B419" s="7" t="s">
        <v>2596</v>
      </c>
      <c r="C419" s="7" t="s">
        <v>2597</v>
      </c>
      <c r="D419" s="4" t="s">
        <v>59</v>
      </c>
      <c r="E419" s="4" t="s">
        <v>58</v>
      </c>
      <c r="F419" s="6">
        <v>42828</v>
      </c>
      <c r="G419" s="4" t="s">
        <v>605</v>
      </c>
      <c r="H419" s="9">
        <v>101.84</v>
      </c>
      <c r="I419" s="6">
        <v>42830</v>
      </c>
      <c r="J419" s="4" t="s">
        <v>835</v>
      </c>
      <c r="K419" s="4" t="s">
        <v>2395</v>
      </c>
      <c r="L419" s="7">
        <v>0</v>
      </c>
      <c r="M419" s="7">
        <v>0</v>
      </c>
      <c r="N419" s="4" t="s">
        <v>472</v>
      </c>
    </row>
    <row r="420" spans="1:14" x14ac:dyDescent="0.25">
      <c r="A420" s="4" t="s">
        <v>472</v>
      </c>
      <c r="B420" s="7" t="s">
        <v>2596</v>
      </c>
      <c r="C420" s="7" t="s">
        <v>2597</v>
      </c>
      <c r="D420" s="4" t="s">
        <v>59</v>
      </c>
      <c r="E420" s="4" t="s">
        <v>58</v>
      </c>
      <c r="F420" s="6">
        <v>42828</v>
      </c>
      <c r="G420" s="4" t="s">
        <v>605</v>
      </c>
      <c r="H420" s="9">
        <v>101.84</v>
      </c>
      <c r="I420" s="6">
        <v>42830</v>
      </c>
      <c r="J420" s="4" t="s">
        <v>835</v>
      </c>
      <c r="K420" s="4" t="s">
        <v>2395</v>
      </c>
      <c r="L420" s="7">
        <v>0</v>
      </c>
      <c r="M420" s="7">
        <v>0</v>
      </c>
      <c r="N420" s="4" t="s">
        <v>472</v>
      </c>
    </row>
    <row r="421" spans="1:14" x14ac:dyDescent="0.25">
      <c r="A421" s="4" t="s">
        <v>472</v>
      </c>
      <c r="B421" s="7" t="s">
        <v>2596</v>
      </c>
      <c r="C421" s="7" t="s">
        <v>2597</v>
      </c>
      <c r="D421" s="4" t="s">
        <v>59</v>
      </c>
      <c r="E421" s="4" t="s">
        <v>58</v>
      </c>
      <c r="F421" s="6">
        <v>42828</v>
      </c>
      <c r="G421" s="4" t="s">
        <v>605</v>
      </c>
      <c r="H421" s="9">
        <v>101.84</v>
      </c>
      <c r="I421" s="6">
        <v>42830</v>
      </c>
      <c r="J421" s="4" t="s">
        <v>835</v>
      </c>
      <c r="K421" s="4" t="s">
        <v>2395</v>
      </c>
      <c r="L421" s="7">
        <v>0</v>
      </c>
      <c r="M421" s="7">
        <v>0</v>
      </c>
      <c r="N421" s="4" t="s">
        <v>472</v>
      </c>
    </row>
    <row r="422" spans="1:14" x14ac:dyDescent="0.25">
      <c r="A422" s="4" t="s">
        <v>472</v>
      </c>
      <c r="B422" s="7" t="s">
        <v>2596</v>
      </c>
      <c r="C422" s="7" t="s">
        <v>2597</v>
      </c>
      <c r="D422" s="4" t="s">
        <v>59</v>
      </c>
      <c r="E422" s="4" t="s">
        <v>58</v>
      </c>
      <c r="F422" s="6">
        <v>42828</v>
      </c>
      <c r="G422" s="4" t="s">
        <v>605</v>
      </c>
      <c r="H422" s="9">
        <v>101.84</v>
      </c>
      <c r="I422" s="6">
        <v>42830</v>
      </c>
      <c r="J422" s="4" t="s">
        <v>835</v>
      </c>
      <c r="K422" s="4" t="s">
        <v>2395</v>
      </c>
      <c r="L422" s="7">
        <v>0</v>
      </c>
      <c r="M422" s="7">
        <v>0</v>
      </c>
      <c r="N422" s="4" t="s">
        <v>472</v>
      </c>
    </row>
    <row r="423" spans="1:14" x14ac:dyDescent="0.25">
      <c r="A423" s="4" t="s">
        <v>472</v>
      </c>
      <c r="B423" s="7" t="s">
        <v>2596</v>
      </c>
      <c r="C423" s="7" t="s">
        <v>2597</v>
      </c>
      <c r="D423" s="4" t="s">
        <v>59</v>
      </c>
      <c r="E423" s="4" t="s">
        <v>58</v>
      </c>
      <c r="F423" s="6">
        <v>42828</v>
      </c>
      <c r="G423" s="4" t="s">
        <v>605</v>
      </c>
      <c r="H423" s="9">
        <v>101.84</v>
      </c>
      <c r="I423" s="6">
        <v>42830</v>
      </c>
      <c r="J423" s="4" t="s">
        <v>835</v>
      </c>
      <c r="K423" s="4" t="s">
        <v>2395</v>
      </c>
      <c r="L423" s="7">
        <v>0</v>
      </c>
      <c r="M423" s="7">
        <v>0</v>
      </c>
      <c r="N423" s="4" t="s">
        <v>472</v>
      </c>
    </row>
    <row r="424" spans="1:14" x14ac:dyDescent="0.25">
      <c r="A424" s="4" t="s">
        <v>472</v>
      </c>
      <c r="B424" s="7" t="s">
        <v>2596</v>
      </c>
      <c r="C424" s="7" t="s">
        <v>2597</v>
      </c>
      <c r="D424" s="4" t="s">
        <v>59</v>
      </c>
      <c r="E424" s="4" t="s">
        <v>58</v>
      </c>
      <c r="F424" s="6">
        <v>42828</v>
      </c>
      <c r="G424" s="4" t="s">
        <v>605</v>
      </c>
      <c r="H424" s="9">
        <v>101.84</v>
      </c>
      <c r="I424" s="6">
        <v>42830</v>
      </c>
      <c r="J424" s="4" t="s">
        <v>835</v>
      </c>
      <c r="K424" s="4" t="s">
        <v>2395</v>
      </c>
      <c r="L424" s="7">
        <v>0</v>
      </c>
      <c r="M424" s="7">
        <v>0</v>
      </c>
      <c r="N424" s="4" t="s">
        <v>472</v>
      </c>
    </row>
    <row r="425" spans="1:14" x14ac:dyDescent="0.25">
      <c r="A425" s="4" t="s">
        <v>472</v>
      </c>
      <c r="B425" s="7" t="s">
        <v>2596</v>
      </c>
      <c r="C425" s="7" t="s">
        <v>2597</v>
      </c>
      <c r="D425" s="4" t="s">
        <v>59</v>
      </c>
      <c r="E425" s="4" t="s">
        <v>58</v>
      </c>
      <c r="F425" s="6">
        <v>42828</v>
      </c>
      <c r="G425" s="4" t="s">
        <v>605</v>
      </c>
      <c r="H425" s="9">
        <v>99.16</v>
      </c>
      <c r="I425" s="6">
        <v>42830</v>
      </c>
      <c r="J425" s="4" t="s">
        <v>835</v>
      </c>
      <c r="K425" s="4" t="s">
        <v>2395</v>
      </c>
      <c r="L425" s="7">
        <v>0</v>
      </c>
      <c r="M425" s="7">
        <v>0</v>
      </c>
      <c r="N425" s="4" t="s">
        <v>472</v>
      </c>
    </row>
    <row r="426" spans="1:14" x14ac:dyDescent="0.25">
      <c r="A426" s="4" t="s">
        <v>472</v>
      </c>
      <c r="B426" s="7" t="s">
        <v>2596</v>
      </c>
      <c r="C426" s="7" t="s">
        <v>2597</v>
      </c>
      <c r="D426" s="4" t="s">
        <v>59</v>
      </c>
      <c r="E426" s="4" t="s">
        <v>58</v>
      </c>
      <c r="F426" s="6">
        <v>42828</v>
      </c>
      <c r="G426" s="4" t="s">
        <v>605</v>
      </c>
      <c r="H426" s="9">
        <v>99.16</v>
      </c>
      <c r="I426" s="6">
        <v>42830</v>
      </c>
      <c r="J426" s="4" t="s">
        <v>835</v>
      </c>
      <c r="K426" s="4" t="s">
        <v>2395</v>
      </c>
      <c r="L426" s="7">
        <v>0</v>
      </c>
      <c r="M426" s="7">
        <v>0</v>
      </c>
      <c r="N426" s="4" t="s">
        <v>472</v>
      </c>
    </row>
    <row r="427" spans="1:14" x14ac:dyDescent="0.25">
      <c r="A427" s="4" t="s">
        <v>472</v>
      </c>
      <c r="B427" s="7" t="s">
        <v>2596</v>
      </c>
      <c r="C427" s="7" t="s">
        <v>2597</v>
      </c>
      <c r="D427" s="4" t="s">
        <v>59</v>
      </c>
      <c r="E427" s="4" t="s">
        <v>58</v>
      </c>
      <c r="F427" s="6">
        <v>42828</v>
      </c>
      <c r="G427" s="4" t="s">
        <v>605</v>
      </c>
      <c r="H427" s="9">
        <v>101.84</v>
      </c>
      <c r="I427" s="6">
        <v>42830</v>
      </c>
      <c r="J427" s="4" t="s">
        <v>835</v>
      </c>
      <c r="K427" s="4" t="s">
        <v>2395</v>
      </c>
      <c r="L427" s="7">
        <v>0</v>
      </c>
      <c r="M427" s="7">
        <v>0</v>
      </c>
      <c r="N427" s="4" t="s">
        <v>472</v>
      </c>
    </row>
    <row r="428" spans="1:14" x14ac:dyDescent="0.25">
      <c r="A428" s="4" t="s">
        <v>475</v>
      </c>
      <c r="B428" s="7" t="s">
        <v>2538</v>
      </c>
      <c r="C428" s="7" t="s">
        <v>2539</v>
      </c>
      <c r="D428" s="4" t="s">
        <v>124</v>
      </c>
      <c r="E428" s="4" t="s">
        <v>125</v>
      </c>
      <c r="F428" s="6">
        <v>42822</v>
      </c>
      <c r="G428" s="4" t="s">
        <v>605</v>
      </c>
      <c r="H428" s="9">
        <v>18</v>
      </c>
      <c r="I428" s="6">
        <v>42823</v>
      </c>
      <c r="J428" s="4" t="s">
        <v>836</v>
      </c>
      <c r="K428" s="4" t="s">
        <v>1796</v>
      </c>
      <c r="L428" s="7">
        <v>163.80000000000001</v>
      </c>
      <c r="M428" s="7">
        <v>-163.80000000000001</v>
      </c>
      <c r="N428" s="4" t="s">
        <v>475</v>
      </c>
    </row>
    <row r="429" spans="1:14" x14ac:dyDescent="0.25">
      <c r="A429" s="4" t="s">
        <v>479</v>
      </c>
      <c r="B429" s="7" t="s">
        <v>2644</v>
      </c>
      <c r="C429" s="7" t="s">
        <v>2645</v>
      </c>
      <c r="D429" s="4" t="s">
        <v>477</v>
      </c>
      <c r="E429" s="4" t="s">
        <v>478</v>
      </c>
      <c r="F429" s="6">
        <v>42902</v>
      </c>
      <c r="G429" s="4" t="s">
        <v>605</v>
      </c>
      <c r="H429" s="9">
        <v>71.5</v>
      </c>
      <c r="I429" s="6">
        <v>42906</v>
      </c>
      <c r="J429" s="4" t="s">
        <v>752</v>
      </c>
      <c r="K429" s="4" t="s">
        <v>2398</v>
      </c>
      <c r="L429" s="7">
        <v>0</v>
      </c>
      <c r="M429" s="7">
        <v>0</v>
      </c>
      <c r="N429" s="4" t="s">
        <v>479</v>
      </c>
    </row>
    <row r="430" spans="1:14" x14ac:dyDescent="0.25">
      <c r="A430" s="4" t="s">
        <v>476</v>
      </c>
      <c r="B430" s="7" t="s">
        <v>2506</v>
      </c>
      <c r="C430" s="7" t="s">
        <v>2507</v>
      </c>
      <c r="D430" s="4" t="s">
        <v>477</v>
      </c>
      <c r="E430" s="4" t="s">
        <v>478</v>
      </c>
      <c r="F430" s="6">
        <v>42884</v>
      </c>
      <c r="G430" s="4" t="s">
        <v>605</v>
      </c>
      <c r="H430" s="9">
        <v>20</v>
      </c>
      <c r="I430" s="6">
        <v>42886</v>
      </c>
      <c r="J430" s="4" t="s">
        <v>837</v>
      </c>
      <c r="K430" s="4" t="s">
        <v>2163</v>
      </c>
      <c r="L430" s="7">
        <v>0</v>
      </c>
      <c r="M430" s="7">
        <v>-70</v>
      </c>
      <c r="N430" s="4" t="s">
        <v>476</v>
      </c>
    </row>
    <row r="431" spans="1:14" x14ac:dyDescent="0.25">
      <c r="A431" s="4" t="s">
        <v>493</v>
      </c>
      <c r="B431" s="7" t="s">
        <v>2562</v>
      </c>
      <c r="C431" s="7" t="s">
        <v>2563</v>
      </c>
      <c r="D431" s="4" t="s">
        <v>126</v>
      </c>
      <c r="E431" s="4" t="s">
        <v>127</v>
      </c>
      <c r="F431" s="6">
        <v>42894</v>
      </c>
      <c r="G431" s="4" t="s">
        <v>605</v>
      </c>
      <c r="H431" s="9">
        <v>13.6</v>
      </c>
      <c r="I431" s="6">
        <v>42900</v>
      </c>
      <c r="J431" s="4" t="s">
        <v>753</v>
      </c>
      <c r="K431" s="4" t="s">
        <v>2252</v>
      </c>
      <c r="L431" s="7">
        <v>0</v>
      </c>
      <c r="M431" s="7">
        <v>-50</v>
      </c>
      <c r="N431" s="4" t="s">
        <v>493</v>
      </c>
    </row>
    <row r="432" spans="1:14" x14ac:dyDescent="0.25">
      <c r="A432" s="4" t="s">
        <v>490</v>
      </c>
      <c r="B432" s="7" t="s">
        <v>2612</v>
      </c>
      <c r="C432" s="7" t="s">
        <v>2613</v>
      </c>
      <c r="D432" s="4" t="s">
        <v>126</v>
      </c>
      <c r="E432" s="4" t="s">
        <v>127</v>
      </c>
      <c r="F432" s="6">
        <v>42871</v>
      </c>
      <c r="G432" s="4" t="s">
        <v>605</v>
      </c>
      <c r="H432" s="9">
        <v>100</v>
      </c>
      <c r="I432" s="6">
        <v>42874</v>
      </c>
      <c r="J432" s="4" t="s">
        <v>824</v>
      </c>
      <c r="K432" s="4" t="s">
        <v>2105</v>
      </c>
      <c r="L432" s="7">
        <v>1643.9</v>
      </c>
      <c r="M432" s="7">
        <v>-1643.9</v>
      </c>
      <c r="N432" s="4" t="s">
        <v>490</v>
      </c>
    </row>
    <row r="433" spans="1:14" x14ac:dyDescent="0.25">
      <c r="A433" s="4" t="s">
        <v>490</v>
      </c>
      <c r="B433" s="7" t="s">
        <v>2612</v>
      </c>
      <c r="C433" s="7" t="s">
        <v>2613</v>
      </c>
      <c r="D433" s="4" t="s">
        <v>126</v>
      </c>
      <c r="E433" s="4" t="s">
        <v>127</v>
      </c>
      <c r="F433" s="6">
        <v>42871</v>
      </c>
      <c r="G433" s="4" t="s">
        <v>605</v>
      </c>
      <c r="H433" s="9">
        <v>8</v>
      </c>
      <c r="I433" s="6">
        <v>42874</v>
      </c>
      <c r="J433" s="4" t="s">
        <v>824</v>
      </c>
      <c r="K433" s="4" t="s">
        <v>2105</v>
      </c>
      <c r="L433" s="7">
        <v>1643.9</v>
      </c>
      <c r="M433" s="7">
        <v>-1643.9</v>
      </c>
      <c r="N433" s="4" t="s">
        <v>490</v>
      </c>
    </row>
    <row r="434" spans="1:14" x14ac:dyDescent="0.25">
      <c r="A434" s="4" t="s">
        <v>490</v>
      </c>
      <c r="B434" s="7" t="s">
        <v>2612</v>
      </c>
      <c r="C434" s="7" t="s">
        <v>2613</v>
      </c>
      <c r="D434" s="4" t="s">
        <v>126</v>
      </c>
      <c r="E434" s="4" t="s">
        <v>127</v>
      </c>
      <c r="F434" s="6">
        <v>42871</v>
      </c>
      <c r="G434" s="4" t="s">
        <v>605</v>
      </c>
      <c r="H434" s="9">
        <v>4.0999999999999996</v>
      </c>
      <c r="I434" s="6">
        <v>42874</v>
      </c>
      <c r="J434" s="4" t="s">
        <v>824</v>
      </c>
      <c r="K434" s="4" t="s">
        <v>2105</v>
      </c>
      <c r="L434" s="7">
        <v>1643.9</v>
      </c>
      <c r="M434" s="7">
        <v>-1643.9</v>
      </c>
      <c r="N434" s="4" t="s">
        <v>490</v>
      </c>
    </row>
    <row r="435" spans="1:14" x14ac:dyDescent="0.25">
      <c r="A435" s="4" t="s">
        <v>490</v>
      </c>
      <c r="B435" s="7" t="s">
        <v>2612</v>
      </c>
      <c r="C435" s="7" t="s">
        <v>2613</v>
      </c>
      <c r="D435" s="4" t="s">
        <v>126</v>
      </c>
      <c r="E435" s="4" t="s">
        <v>127</v>
      </c>
      <c r="F435" s="6">
        <v>42871</v>
      </c>
      <c r="G435" s="4" t="s">
        <v>605</v>
      </c>
      <c r="H435" s="9">
        <v>4.4000000000000004</v>
      </c>
      <c r="I435" s="6">
        <v>42874</v>
      </c>
      <c r="J435" s="4" t="s">
        <v>824</v>
      </c>
      <c r="K435" s="4" t="s">
        <v>2105</v>
      </c>
      <c r="L435" s="7">
        <v>1643.9</v>
      </c>
      <c r="M435" s="7">
        <v>-1643.9</v>
      </c>
      <c r="N435" s="4" t="s">
        <v>490</v>
      </c>
    </row>
    <row r="436" spans="1:14" x14ac:dyDescent="0.25">
      <c r="A436" s="4" t="s">
        <v>490</v>
      </c>
      <c r="B436" s="7" t="s">
        <v>2612</v>
      </c>
      <c r="C436" s="7" t="s">
        <v>2613</v>
      </c>
      <c r="D436" s="4" t="s">
        <v>126</v>
      </c>
      <c r="E436" s="4" t="s">
        <v>127</v>
      </c>
      <c r="F436" s="6">
        <v>42871</v>
      </c>
      <c r="G436" s="4" t="s">
        <v>605</v>
      </c>
      <c r="H436" s="9">
        <v>9.1999999999999993</v>
      </c>
      <c r="I436" s="6">
        <v>42874</v>
      </c>
      <c r="J436" s="4" t="s">
        <v>824</v>
      </c>
      <c r="K436" s="4" t="s">
        <v>2105</v>
      </c>
      <c r="L436" s="7">
        <v>1643.9</v>
      </c>
      <c r="M436" s="7">
        <v>-1643.9</v>
      </c>
      <c r="N436" s="4" t="s">
        <v>490</v>
      </c>
    </row>
    <row r="437" spans="1:14" x14ac:dyDescent="0.25">
      <c r="A437" s="4" t="s">
        <v>491</v>
      </c>
      <c r="B437" s="7" t="s">
        <v>2606</v>
      </c>
      <c r="C437" s="7" t="s">
        <v>2607</v>
      </c>
      <c r="D437" s="4" t="s">
        <v>126</v>
      </c>
      <c r="E437" s="4" t="s">
        <v>127</v>
      </c>
      <c r="F437" s="6">
        <v>42874</v>
      </c>
      <c r="G437" s="4" t="s">
        <v>605</v>
      </c>
      <c r="H437" s="9">
        <v>66</v>
      </c>
      <c r="I437" s="6">
        <v>42879</v>
      </c>
      <c r="J437" s="4" t="s">
        <v>838</v>
      </c>
      <c r="K437" s="4" t="s">
        <v>2128</v>
      </c>
      <c r="L437" s="7">
        <v>0</v>
      </c>
      <c r="M437" s="7">
        <v>-312.5</v>
      </c>
      <c r="N437" s="4" t="s">
        <v>491</v>
      </c>
    </row>
    <row r="438" spans="1:14" x14ac:dyDescent="0.25">
      <c r="A438" s="4" t="s">
        <v>479</v>
      </c>
      <c r="B438" s="7" t="s">
        <v>2644</v>
      </c>
      <c r="C438" s="7" t="s">
        <v>2645</v>
      </c>
      <c r="D438" s="4" t="s">
        <v>126</v>
      </c>
      <c r="E438" s="4" t="s">
        <v>127</v>
      </c>
      <c r="F438" s="6">
        <v>42902</v>
      </c>
      <c r="G438" s="4" t="s">
        <v>605</v>
      </c>
      <c r="H438" s="9">
        <v>7.5</v>
      </c>
      <c r="I438" s="6">
        <v>42906</v>
      </c>
      <c r="J438" s="4" t="s">
        <v>752</v>
      </c>
      <c r="K438" s="4" t="s">
        <v>2398</v>
      </c>
      <c r="L438" s="7">
        <v>0</v>
      </c>
      <c r="M438" s="7">
        <v>0</v>
      </c>
      <c r="N438" s="4" t="s">
        <v>479</v>
      </c>
    </row>
    <row r="439" spans="1:14" x14ac:dyDescent="0.25">
      <c r="A439" s="4" t="s">
        <v>283</v>
      </c>
      <c r="B439" s="7" t="s">
        <v>2536</v>
      </c>
      <c r="C439" s="7" t="s">
        <v>2537</v>
      </c>
      <c r="D439" s="4" t="s">
        <v>122</v>
      </c>
      <c r="E439" s="4" t="s">
        <v>123</v>
      </c>
      <c r="F439" s="6">
        <v>42822</v>
      </c>
      <c r="G439" s="4" t="s">
        <v>605</v>
      </c>
      <c r="H439" s="9">
        <v>780</v>
      </c>
      <c r="I439" s="6">
        <v>42837</v>
      </c>
      <c r="J439" s="4" t="s">
        <v>800</v>
      </c>
      <c r="K439" s="4" t="s">
        <v>1892</v>
      </c>
      <c r="L439" s="7">
        <v>4262.38</v>
      </c>
      <c r="M439" s="7">
        <v>-4298.97</v>
      </c>
      <c r="N439" s="4" t="s">
        <v>283</v>
      </c>
    </row>
    <row r="440" spans="1:14" x14ac:dyDescent="0.25">
      <c r="A440" s="4" t="s">
        <v>283</v>
      </c>
      <c r="B440" s="7" t="s">
        <v>2536</v>
      </c>
      <c r="C440" s="7" t="s">
        <v>2537</v>
      </c>
      <c r="D440" s="4" t="s">
        <v>122</v>
      </c>
      <c r="E440" s="4" t="s">
        <v>123</v>
      </c>
      <c r="F440" s="6">
        <v>42835</v>
      </c>
      <c r="G440" s="4" t="s">
        <v>605</v>
      </c>
      <c r="H440" s="9">
        <v>195</v>
      </c>
      <c r="I440" s="6">
        <v>42837</v>
      </c>
      <c r="J440" s="4" t="s">
        <v>801</v>
      </c>
      <c r="K440" s="4" t="s">
        <v>1892</v>
      </c>
      <c r="L440" s="7">
        <v>594.75</v>
      </c>
      <c r="M440" s="7">
        <v>-4298.97</v>
      </c>
      <c r="N440" s="4" t="s">
        <v>283</v>
      </c>
    </row>
    <row r="441" spans="1:14" x14ac:dyDescent="0.25">
      <c r="A441" s="4" t="s">
        <v>282</v>
      </c>
      <c r="B441" s="7" t="s">
        <v>2536</v>
      </c>
      <c r="C441" s="7" t="s">
        <v>2537</v>
      </c>
      <c r="D441" s="4" t="s">
        <v>122</v>
      </c>
      <c r="E441" s="4" t="s">
        <v>123</v>
      </c>
      <c r="F441" s="6">
        <v>42811</v>
      </c>
      <c r="G441" s="4" t="s">
        <v>605</v>
      </c>
      <c r="H441" s="9">
        <v>1248</v>
      </c>
      <c r="I441" s="6">
        <v>42837</v>
      </c>
      <c r="J441" s="4" t="s">
        <v>802</v>
      </c>
      <c r="K441" s="4" t="s">
        <v>1890</v>
      </c>
      <c r="L441" s="7">
        <v>6128.93</v>
      </c>
      <c r="M441" s="7">
        <v>-4478.93</v>
      </c>
      <c r="N441" s="4" t="s">
        <v>282</v>
      </c>
    </row>
    <row r="442" spans="1:14" x14ac:dyDescent="0.25">
      <c r="A442" s="4" t="s">
        <v>467</v>
      </c>
      <c r="B442" s="7" t="s">
        <v>2520</v>
      </c>
      <c r="C442" s="7" t="s">
        <v>2521</v>
      </c>
      <c r="D442" s="4" t="s">
        <v>122</v>
      </c>
      <c r="E442" s="4" t="s">
        <v>123</v>
      </c>
      <c r="F442" s="6">
        <v>42829</v>
      </c>
      <c r="G442" s="4" t="s">
        <v>605</v>
      </c>
      <c r="H442" s="9">
        <v>936</v>
      </c>
      <c r="I442" s="6">
        <v>42832</v>
      </c>
      <c r="J442" s="4" t="s">
        <v>803</v>
      </c>
      <c r="K442" s="4" t="s">
        <v>2433</v>
      </c>
      <c r="L442" s="7">
        <v>0</v>
      </c>
      <c r="M442" s="7">
        <v>0</v>
      </c>
      <c r="N442" s="4" t="s">
        <v>467</v>
      </c>
    </row>
    <row r="443" spans="1:14" x14ac:dyDescent="0.25">
      <c r="A443" s="4" t="s">
        <v>467</v>
      </c>
      <c r="B443" s="7" t="s">
        <v>2520</v>
      </c>
      <c r="C443" s="7" t="s">
        <v>2521</v>
      </c>
      <c r="D443" s="4" t="s">
        <v>122</v>
      </c>
      <c r="E443" s="4" t="s">
        <v>123</v>
      </c>
      <c r="F443" s="6">
        <v>42829</v>
      </c>
      <c r="G443" s="4" t="s">
        <v>605</v>
      </c>
      <c r="H443" s="9">
        <v>234</v>
      </c>
      <c r="I443" s="6">
        <v>42831</v>
      </c>
      <c r="J443" s="4" t="s">
        <v>803</v>
      </c>
      <c r="K443" s="4" t="s">
        <v>647</v>
      </c>
      <c r="L443" s="7">
        <v>0</v>
      </c>
      <c r="M443" s="7">
        <v>0</v>
      </c>
      <c r="N443" s="4" t="s">
        <v>467</v>
      </c>
    </row>
    <row r="444" spans="1:14" x14ac:dyDescent="0.25">
      <c r="A444" s="4" t="s">
        <v>2489</v>
      </c>
      <c r="B444" s="7" t="s">
        <v>2534</v>
      </c>
      <c r="C444" s="7" t="s">
        <v>2535</v>
      </c>
      <c r="D444" s="4" t="s">
        <v>119</v>
      </c>
      <c r="E444" s="4" t="s">
        <v>112</v>
      </c>
      <c r="F444" s="6">
        <v>42915</v>
      </c>
      <c r="G444" s="4" t="s">
        <v>605</v>
      </c>
      <c r="H444" s="9">
        <v>6435</v>
      </c>
      <c r="I444" s="6">
        <v>42915</v>
      </c>
      <c r="J444" s="4" t="s">
        <v>2492</v>
      </c>
      <c r="K444" s="4" t="s">
        <v>2493</v>
      </c>
      <c r="L444" s="7">
        <v>26190</v>
      </c>
      <c r="M444" s="7">
        <v>-26190</v>
      </c>
      <c r="N444" s="4" t="s">
        <v>2489</v>
      </c>
    </row>
    <row r="445" spans="1:14" x14ac:dyDescent="0.25">
      <c r="A445" s="4" t="s">
        <v>455</v>
      </c>
      <c r="B445" s="7" t="s">
        <v>2590</v>
      </c>
      <c r="C445" s="7" t="s">
        <v>2591</v>
      </c>
      <c r="D445" s="4" t="s">
        <v>119</v>
      </c>
      <c r="E445" s="4" t="s">
        <v>112</v>
      </c>
      <c r="F445" s="6">
        <v>42859</v>
      </c>
      <c r="G445" s="4" t="s">
        <v>605</v>
      </c>
      <c r="H445" s="9">
        <v>390</v>
      </c>
      <c r="I445" s="6">
        <v>42870</v>
      </c>
      <c r="J445" s="4" t="s">
        <v>808</v>
      </c>
      <c r="K445" s="4" t="s">
        <v>2441</v>
      </c>
      <c r="L445" s="7">
        <v>0</v>
      </c>
      <c r="M445" s="7">
        <v>0</v>
      </c>
      <c r="N445" s="4" t="s">
        <v>455</v>
      </c>
    </row>
    <row r="446" spans="1:14" x14ac:dyDescent="0.25">
      <c r="A446" s="4" t="s">
        <v>400</v>
      </c>
      <c r="B446" s="7" t="s">
        <v>2536</v>
      </c>
      <c r="C446" s="7" t="s">
        <v>2537</v>
      </c>
      <c r="D446" s="4" t="s">
        <v>119</v>
      </c>
      <c r="E446" s="4" t="s">
        <v>112</v>
      </c>
      <c r="F446" s="6">
        <v>42856</v>
      </c>
      <c r="G446" s="4" t="s">
        <v>605</v>
      </c>
      <c r="H446" s="9">
        <v>877.5</v>
      </c>
      <c r="I446" s="6">
        <v>42867</v>
      </c>
      <c r="J446" s="4" t="s">
        <v>809</v>
      </c>
      <c r="K446" s="4" t="s">
        <v>2029</v>
      </c>
      <c r="L446" s="7">
        <v>6417.9</v>
      </c>
      <c r="M446" s="7">
        <v>-6417.9</v>
      </c>
      <c r="N446" s="4" t="s">
        <v>400</v>
      </c>
    </row>
    <row r="447" spans="1:14" x14ac:dyDescent="0.25">
      <c r="A447" s="4" t="s">
        <v>454</v>
      </c>
      <c r="B447" s="7" t="s">
        <v>2622</v>
      </c>
      <c r="C447" s="7" t="s">
        <v>2623</v>
      </c>
      <c r="D447" s="4" t="s">
        <v>119</v>
      </c>
      <c r="E447" s="4" t="s">
        <v>112</v>
      </c>
      <c r="F447" s="6">
        <v>42858</v>
      </c>
      <c r="G447" s="4" t="s">
        <v>605</v>
      </c>
      <c r="H447" s="9">
        <v>975</v>
      </c>
      <c r="I447" s="6">
        <v>42872</v>
      </c>
      <c r="J447" s="4" t="s">
        <v>699</v>
      </c>
      <c r="K447" s="4" t="s">
        <v>2086</v>
      </c>
      <c r="L447" s="7">
        <v>2393.75</v>
      </c>
      <c r="M447" s="7">
        <v>-2393.75</v>
      </c>
      <c r="N447" s="4" t="s">
        <v>454</v>
      </c>
    </row>
    <row r="448" spans="1:14" x14ac:dyDescent="0.25">
      <c r="A448" s="4" t="s">
        <v>2494</v>
      </c>
      <c r="B448" s="7" t="s">
        <v>2534</v>
      </c>
      <c r="C448" s="7" t="s">
        <v>2535</v>
      </c>
      <c r="D448" s="4" t="s">
        <v>119</v>
      </c>
      <c r="E448" s="4" t="s">
        <v>112</v>
      </c>
      <c r="F448" s="6">
        <v>42915</v>
      </c>
      <c r="G448" s="4" t="s">
        <v>605</v>
      </c>
      <c r="H448" s="9">
        <v>1</v>
      </c>
      <c r="I448" s="6">
        <v>42915</v>
      </c>
      <c r="J448" s="4" t="s">
        <v>2482</v>
      </c>
      <c r="K448" s="4" t="s">
        <v>2467</v>
      </c>
      <c r="L448" s="7">
        <v>26190</v>
      </c>
      <c r="M448" s="7">
        <v>-26190</v>
      </c>
      <c r="N448" s="4" t="s">
        <v>2494</v>
      </c>
    </row>
    <row r="449" spans="1:14" x14ac:dyDescent="0.25">
      <c r="A449" s="4" t="s">
        <v>438</v>
      </c>
      <c r="B449" s="7" t="s">
        <v>2648</v>
      </c>
      <c r="C449" s="7" t="s">
        <v>2649</v>
      </c>
      <c r="D449" s="4" t="s">
        <v>119</v>
      </c>
      <c r="E449" s="4" t="s">
        <v>112</v>
      </c>
      <c r="F449" s="6">
        <v>42872</v>
      </c>
      <c r="G449" s="4" t="s">
        <v>605</v>
      </c>
      <c r="H449" s="9">
        <v>487.5</v>
      </c>
      <c r="I449" s="6">
        <v>42894</v>
      </c>
      <c r="J449" s="4" t="s">
        <v>811</v>
      </c>
      <c r="K449" s="4" t="s">
        <v>2198</v>
      </c>
      <c r="L449" s="7">
        <v>1632</v>
      </c>
      <c r="M449" s="7">
        <v>-1632</v>
      </c>
      <c r="N449" s="4" t="s">
        <v>438</v>
      </c>
    </row>
    <row r="450" spans="1:14" x14ac:dyDescent="0.25">
      <c r="A450" s="4" t="s">
        <v>460</v>
      </c>
      <c r="B450" s="7" t="s">
        <v>2508</v>
      </c>
      <c r="C450" s="7" t="s">
        <v>2509</v>
      </c>
      <c r="D450" s="4" t="s">
        <v>119</v>
      </c>
      <c r="E450" s="4" t="s">
        <v>112</v>
      </c>
      <c r="F450" s="6">
        <v>42886</v>
      </c>
      <c r="G450" s="4" t="s">
        <v>605</v>
      </c>
      <c r="H450" s="9">
        <v>292.5</v>
      </c>
      <c r="I450" s="6">
        <v>42886</v>
      </c>
      <c r="J450" s="4" t="s">
        <v>804</v>
      </c>
      <c r="K450" s="4" t="s">
        <v>2155</v>
      </c>
      <c r="L450" s="7">
        <v>833.63</v>
      </c>
      <c r="M450" s="7">
        <v>-833.63</v>
      </c>
      <c r="N450" s="4" t="s">
        <v>460</v>
      </c>
    </row>
    <row r="451" spans="1:14" x14ac:dyDescent="0.25">
      <c r="A451" s="4" t="s">
        <v>461</v>
      </c>
      <c r="B451" s="7" t="s">
        <v>2534</v>
      </c>
      <c r="C451" s="7" t="s">
        <v>2535</v>
      </c>
      <c r="D451" s="4" t="s">
        <v>119</v>
      </c>
      <c r="E451" s="4" t="s">
        <v>112</v>
      </c>
      <c r="F451" s="6">
        <v>42886</v>
      </c>
      <c r="G451" s="4" t="s">
        <v>605</v>
      </c>
      <c r="H451" s="9">
        <v>975</v>
      </c>
      <c r="I451" s="6">
        <v>42894</v>
      </c>
      <c r="J451" s="4" t="s">
        <v>810</v>
      </c>
      <c r="K451" s="4" t="s">
        <v>2218</v>
      </c>
      <c r="L451" s="7">
        <v>2583.75</v>
      </c>
      <c r="M451" s="7">
        <v>-2583.75</v>
      </c>
      <c r="N451" s="4" t="s">
        <v>461</v>
      </c>
    </row>
    <row r="452" spans="1:14" x14ac:dyDescent="0.25">
      <c r="A452" s="4" t="s">
        <v>413</v>
      </c>
      <c r="B452" s="7" t="s">
        <v>2534</v>
      </c>
      <c r="C452" s="7" t="s">
        <v>2535</v>
      </c>
      <c r="D452" s="4" t="s">
        <v>119</v>
      </c>
      <c r="E452" s="4" t="s">
        <v>112</v>
      </c>
      <c r="F452" s="6">
        <v>42894</v>
      </c>
      <c r="G452" s="4" t="s">
        <v>605</v>
      </c>
      <c r="H452" s="9">
        <v>6435</v>
      </c>
      <c r="I452" s="6">
        <v>42914</v>
      </c>
      <c r="J452" s="4" t="s">
        <v>1015</v>
      </c>
      <c r="K452" s="4" t="s">
        <v>2344</v>
      </c>
      <c r="L452" s="7">
        <v>33135.480000000003</v>
      </c>
      <c r="M452" s="7">
        <v>-24324.3</v>
      </c>
      <c r="N452" s="4" t="s">
        <v>413</v>
      </c>
    </row>
    <row r="453" spans="1:14" x14ac:dyDescent="0.25">
      <c r="A453" s="4" t="s">
        <v>413</v>
      </c>
      <c r="B453" s="7" t="s">
        <v>2534</v>
      </c>
      <c r="C453" s="7" t="s">
        <v>2535</v>
      </c>
      <c r="D453" s="4" t="s">
        <v>119</v>
      </c>
      <c r="E453" s="4" t="s">
        <v>112</v>
      </c>
      <c r="F453" s="6">
        <v>42894</v>
      </c>
      <c r="G453" s="4" t="s">
        <v>605</v>
      </c>
      <c r="H453" s="9">
        <v>487.5</v>
      </c>
      <c r="I453" s="6">
        <v>42909</v>
      </c>
      <c r="J453" s="4" t="s">
        <v>1015</v>
      </c>
      <c r="K453" s="4" t="s">
        <v>2335</v>
      </c>
      <c r="L453" s="7">
        <v>33135.480000000003</v>
      </c>
      <c r="M453" s="7">
        <v>-8811.18</v>
      </c>
      <c r="N453" s="4" t="s">
        <v>413</v>
      </c>
    </row>
    <row r="454" spans="1:14" x14ac:dyDescent="0.25">
      <c r="A454" s="4" t="s">
        <v>457</v>
      </c>
      <c r="B454" s="7" t="s">
        <v>2590</v>
      </c>
      <c r="C454" s="7" t="s">
        <v>2591</v>
      </c>
      <c r="D454" s="4" t="s">
        <v>119</v>
      </c>
      <c r="E454" s="4" t="s">
        <v>112</v>
      </c>
      <c r="F454" s="6">
        <v>42870</v>
      </c>
      <c r="G454" s="4" t="s">
        <v>605</v>
      </c>
      <c r="H454" s="9">
        <v>390</v>
      </c>
      <c r="I454" s="6">
        <v>42870</v>
      </c>
      <c r="J454" s="4" t="s">
        <v>646</v>
      </c>
      <c r="K454" s="4" t="s">
        <v>2067</v>
      </c>
      <c r="L454" s="7">
        <v>-1540.5</v>
      </c>
      <c r="M454" s="7">
        <v>-1033.5</v>
      </c>
      <c r="N454" s="4" t="s">
        <v>457</v>
      </c>
    </row>
    <row r="455" spans="1:14" x14ac:dyDescent="0.25">
      <c r="A455" s="4" t="s">
        <v>458</v>
      </c>
      <c r="B455" s="7" t="s">
        <v>2650</v>
      </c>
      <c r="C455" s="7" t="s">
        <v>2651</v>
      </c>
      <c r="D455" s="4" t="s">
        <v>119</v>
      </c>
      <c r="E455" s="4" t="s">
        <v>112</v>
      </c>
      <c r="F455" s="6">
        <v>42870</v>
      </c>
      <c r="G455" s="4" t="s">
        <v>605</v>
      </c>
      <c r="H455" s="9">
        <v>780</v>
      </c>
      <c r="I455" s="6">
        <v>42872</v>
      </c>
      <c r="J455" s="4" t="s">
        <v>839</v>
      </c>
      <c r="K455" s="4" t="s">
        <v>2088</v>
      </c>
      <c r="L455" s="7">
        <v>1755</v>
      </c>
      <c r="M455" s="7">
        <v>-1755</v>
      </c>
      <c r="N455" s="4" t="s">
        <v>458</v>
      </c>
    </row>
    <row r="456" spans="1:14" x14ac:dyDescent="0.25">
      <c r="A456" s="4" t="s">
        <v>456</v>
      </c>
      <c r="B456" s="7" t="s">
        <v>2534</v>
      </c>
      <c r="C456" s="7" t="s">
        <v>2535</v>
      </c>
      <c r="D456" s="4" t="s">
        <v>119</v>
      </c>
      <c r="E456" s="4" t="s">
        <v>112</v>
      </c>
      <c r="F456" s="6">
        <v>42867</v>
      </c>
      <c r="G456" s="4" t="s">
        <v>605</v>
      </c>
      <c r="H456" s="9">
        <v>975</v>
      </c>
      <c r="I456" s="6">
        <v>42870</v>
      </c>
      <c r="J456" s="4" t="s">
        <v>840</v>
      </c>
      <c r="K456" s="4" t="s">
        <v>2434</v>
      </c>
      <c r="L456" s="7">
        <v>0</v>
      </c>
      <c r="M456" s="7">
        <v>0</v>
      </c>
      <c r="N456" s="4" t="s">
        <v>456</v>
      </c>
    </row>
    <row r="457" spans="1:14" x14ac:dyDescent="0.25">
      <c r="A457" s="4" t="s">
        <v>287</v>
      </c>
      <c r="B457" s="7" t="s">
        <v>2534</v>
      </c>
      <c r="C457" s="7" t="s">
        <v>2535</v>
      </c>
      <c r="D457" s="4" t="s">
        <v>119</v>
      </c>
      <c r="E457" s="4" t="s">
        <v>112</v>
      </c>
      <c r="F457" s="6">
        <v>42838</v>
      </c>
      <c r="G457" s="4" t="s">
        <v>605</v>
      </c>
      <c r="H457" s="9">
        <v>585</v>
      </c>
      <c r="I457" s="6">
        <v>42838</v>
      </c>
      <c r="J457" s="4" t="s">
        <v>841</v>
      </c>
      <c r="K457" s="4" t="s">
        <v>1910</v>
      </c>
      <c r="L457" s="7">
        <v>2466</v>
      </c>
      <c r="M457" s="7">
        <v>-1521</v>
      </c>
      <c r="N457" s="4" t="s">
        <v>287</v>
      </c>
    </row>
    <row r="458" spans="1:14" x14ac:dyDescent="0.25">
      <c r="A458" s="4" t="s">
        <v>394</v>
      </c>
      <c r="B458" s="7" t="s">
        <v>2622</v>
      </c>
      <c r="C458" s="7" t="s">
        <v>2623</v>
      </c>
      <c r="D458" s="4" t="s">
        <v>119</v>
      </c>
      <c r="E458" s="4" t="s">
        <v>112</v>
      </c>
      <c r="F458" s="6">
        <v>42831</v>
      </c>
      <c r="G458" s="4" t="s">
        <v>605</v>
      </c>
      <c r="H458" s="9">
        <v>3900</v>
      </c>
      <c r="I458" s="6">
        <v>42838</v>
      </c>
      <c r="J458" s="4" t="s">
        <v>714</v>
      </c>
      <c r="K458" s="4" t="s">
        <v>1914</v>
      </c>
      <c r="L458" s="7">
        <v>9629.75</v>
      </c>
      <c r="M458" s="7">
        <v>-9629.75</v>
      </c>
      <c r="N458" s="4" t="s">
        <v>394</v>
      </c>
    </row>
    <row r="459" spans="1:14" x14ac:dyDescent="0.25">
      <c r="A459" s="4" t="s">
        <v>397</v>
      </c>
      <c r="B459" s="7" t="s">
        <v>2508</v>
      </c>
      <c r="C459" s="7" t="s">
        <v>2509</v>
      </c>
      <c r="D459" s="4" t="s">
        <v>119</v>
      </c>
      <c r="E459" s="4" t="s">
        <v>112</v>
      </c>
      <c r="F459" s="6">
        <v>42849</v>
      </c>
      <c r="G459" s="4" t="s">
        <v>605</v>
      </c>
      <c r="H459" s="9">
        <v>390</v>
      </c>
      <c r="I459" s="6">
        <v>42863</v>
      </c>
      <c r="J459" s="4" t="s">
        <v>842</v>
      </c>
      <c r="K459" s="4" t="s">
        <v>1967</v>
      </c>
      <c r="L459" s="7">
        <v>2079.08</v>
      </c>
      <c r="M459" s="7">
        <v>-2079.08</v>
      </c>
      <c r="N459" s="4" t="s">
        <v>397</v>
      </c>
    </row>
    <row r="460" spans="1:14" x14ac:dyDescent="0.25">
      <c r="A460" s="4" t="s">
        <v>453</v>
      </c>
      <c r="B460" s="7" t="s">
        <v>2630</v>
      </c>
      <c r="C460" s="7" t="s">
        <v>2631</v>
      </c>
      <c r="D460" s="4" t="s">
        <v>119</v>
      </c>
      <c r="E460" s="4" t="s">
        <v>112</v>
      </c>
      <c r="F460" s="6">
        <v>42824</v>
      </c>
      <c r="G460" s="4" t="s">
        <v>605</v>
      </c>
      <c r="H460" s="9">
        <v>195</v>
      </c>
      <c r="I460" s="6">
        <v>42863</v>
      </c>
      <c r="J460" s="4" t="s">
        <v>843</v>
      </c>
      <c r="K460" s="4" t="s">
        <v>1963</v>
      </c>
      <c r="L460" s="7">
        <v>516.75</v>
      </c>
      <c r="M460" s="7">
        <v>-581.75</v>
      </c>
      <c r="N460" s="4" t="s">
        <v>453</v>
      </c>
    </row>
    <row r="461" spans="1:14" x14ac:dyDescent="0.25">
      <c r="A461" s="4" t="s">
        <v>434</v>
      </c>
      <c r="B461" s="7" t="s">
        <v>2554</v>
      </c>
      <c r="C461" s="7" t="s">
        <v>2555</v>
      </c>
      <c r="D461" s="4" t="s">
        <v>119</v>
      </c>
      <c r="E461" s="4" t="s">
        <v>112</v>
      </c>
      <c r="F461" s="6">
        <v>42837</v>
      </c>
      <c r="G461" s="4" t="s">
        <v>605</v>
      </c>
      <c r="H461" s="9">
        <v>195</v>
      </c>
      <c r="I461" s="6">
        <v>42863</v>
      </c>
      <c r="J461" s="4" t="s">
        <v>709</v>
      </c>
      <c r="K461" s="4" t="s">
        <v>1971</v>
      </c>
      <c r="L461" s="7">
        <v>1033.25</v>
      </c>
      <c r="M461" s="7">
        <v>-1033.25</v>
      </c>
      <c r="N461" s="4" t="s">
        <v>434</v>
      </c>
    </row>
    <row r="462" spans="1:14" x14ac:dyDescent="0.25">
      <c r="A462" s="4" t="s">
        <v>395</v>
      </c>
      <c r="B462" s="7" t="s">
        <v>2622</v>
      </c>
      <c r="C462" s="7" t="s">
        <v>2623</v>
      </c>
      <c r="D462" s="4" t="s">
        <v>119</v>
      </c>
      <c r="E462" s="4" t="s">
        <v>112</v>
      </c>
      <c r="F462" s="6">
        <v>42849</v>
      </c>
      <c r="G462" s="4" t="s">
        <v>605</v>
      </c>
      <c r="H462" s="9">
        <v>2340</v>
      </c>
      <c r="I462" s="6">
        <v>42863</v>
      </c>
      <c r="J462" s="4" t="s">
        <v>844</v>
      </c>
      <c r="K462" s="4" t="s">
        <v>1981</v>
      </c>
      <c r="L462" s="7">
        <v>5592.38</v>
      </c>
      <c r="M462" s="7">
        <v>-5592.38</v>
      </c>
      <c r="N462" s="4" t="s">
        <v>395</v>
      </c>
    </row>
    <row r="463" spans="1:14" x14ac:dyDescent="0.25">
      <c r="A463" s="4" t="s">
        <v>396</v>
      </c>
      <c r="B463" s="7" t="s">
        <v>2622</v>
      </c>
      <c r="C463" s="7" t="s">
        <v>2623</v>
      </c>
      <c r="D463" s="4" t="s">
        <v>119</v>
      </c>
      <c r="E463" s="4" t="s">
        <v>112</v>
      </c>
      <c r="F463" s="6">
        <v>42849</v>
      </c>
      <c r="G463" s="4" t="s">
        <v>605</v>
      </c>
      <c r="H463" s="9">
        <v>10140</v>
      </c>
      <c r="I463" s="6">
        <v>42867</v>
      </c>
      <c r="J463" s="4" t="s">
        <v>845</v>
      </c>
      <c r="K463" s="4" t="s">
        <v>2019</v>
      </c>
      <c r="L463" s="7">
        <v>23142.38</v>
      </c>
      <c r="M463" s="7">
        <v>-23142.38</v>
      </c>
      <c r="N463" s="4" t="s">
        <v>396</v>
      </c>
    </row>
    <row r="464" spans="1:14" x14ac:dyDescent="0.25">
      <c r="A464" s="4" t="s">
        <v>398</v>
      </c>
      <c r="B464" s="7" t="s">
        <v>2622</v>
      </c>
      <c r="C464" s="7" t="s">
        <v>2623</v>
      </c>
      <c r="D464" s="4" t="s">
        <v>119</v>
      </c>
      <c r="E464" s="4" t="s">
        <v>112</v>
      </c>
      <c r="F464" s="6">
        <v>42853</v>
      </c>
      <c r="G464" s="4" t="s">
        <v>605</v>
      </c>
      <c r="H464" s="9">
        <v>6337.5</v>
      </c>
      <c r="I464" s="6">
        <v>42863</v>
      </c>
      <c r="J464" s="4" t="s">
        <v>846</v>
      </c>
      <c r="K464" s="4" t="s">
        <v>1991</v>
      </c>
      <c r="L464" s="7">
        <v>15132.38</v>
      </c>
      <c r="M464" s="7">
        <v>-15132.38</v>
      </c>
      <c r="N464" s="4" t="s">
        <v>398</v>
      </c>
    </row>
    <row r="465" spans="1:14" x14ac:dyDescent="0.25">
      <c r="A465" s="4" t="s">
        <v>448</v>
      </c>
      <c r="B465" s="7" t="s">
        <v>2640</v>
      </c>
      <c r="C465" s="7" t="s">
        <v>2641</v>
      </c>
      <c r="D465" s="4" t="s">
        <v>119</v>
      </c>
      <c r="E465" s="4" t="s">
        <v>112</v>
      </c>
      <c r="F465" s="6">
        <v>42765</v>
      </c>
      <c r="G465" s="4" t="s">
        <v>605</v>
      </c>
      <c r="H465" s="9">
        <v>292.5</v>
      </c>
      <c r="I465" s="6">
        <v>42774</v>
      </c>
      <c r="J465" s="4" t="s">
        <v>726</v>
      </c>
      <c r="K465" s="4" t="s">
        <v>1615</v>
      </c>
      <c r="L465" s="7">
        <v>839.75</v>
      </c>
      <c r="M465" s="7">
        <v>-839.75</v>
      </c>
      <c r="N465" s="4" t="s">
        <v>448</v>
      </c>
    </row>
    <row r="466" spans="1:14" x14ac:dyDescent="0.25">
      <c r="A466" s="4" t="s">
        <v>449</v>
      </c>
      <c r="B466" s="7" t="s">
        <v>2534</v>
      </c>
      <c r="C466" s="7" t="s">
        <v>2535</v>
      </c>
      <c r="D466" s="4" t="s">
        <v>119</v>
      </c>
      <c r="E466" s="4" t="s">
        <v>112</v>
      </c>
      <c r="F466" s="6">
        <v>42765</v>
      </c>
      <c r="G466" s="4" t="s">
        <v>605</v>
      </c>
      <c r="H466" s="9">
        <v>682.5</v>
      </c>
      <c r="I466" s="6">
        <v>42776</v>
      </c>
      <c r="J466" s="4" t="s">
        <v>847</v>
      </c>
      <c r="K466" s="4" t="s">
        <v>1646</v>
      </c>
      <c r="L466" s="7">
        <v>1774.5</v>
      </c>
      <c r="M466" s="7">
        <v>-1774.5</v>
      </c>
      <c r="N466" s="4" t="s">
        <v>449</v>
      </c>
    </row>
    <row r="467" spans="1:14" x14ac:dyDescent="0.25">
      <c r="A467" s="4" t="s">
        <v>450</v>
      </c>
      <c r="B467" s="7" t="s">
        <v>2554</v>
      </c>
      <c r="C467" s="7" t="s">
        <v>2555</v>
      </c>
      <c r="D467" s="4" t="s">
        <v>119</v>
      </c>
      <c r="E467" s="4" t="s">
        <v>112</v>
      </c>
      <c r="F467" s="6">
        <v>42795</v>
      </c>
      <c r="G467" s="4" t="s">
        <v>605</v>
      </c>
      <c r="H467" s="9">
        <v>195</v>
      </c>
      <c r="I467" s="6">
        <v>42804</v>
      </c>
      <c r="J467" s="4" t="s">
        <v>721</v>
      </c>
      <c r="K467" s="4" t="s">
        <v>1725</v>
      </c>
      <c r="L467" s="7">
        <v>615.5</v>
      </c>
      <c r="M467" s="7">
        <v>-615.5</v>
      </c>
      <c r="N467" s="4" t="s">
        <v>450</v>
      </c>
    </row>
    <row r="468" spans="1:14" x14ac:dyDescent="0.25">
      <c r="A468" s="4" t="s">
        <v>391</v>
      </c>
      <c r="B468" s="7" t="s">
        <v>2554</v>
      </c>
      <c r="C468" s="7" t="s">
        <v>2555</v>
      </c>
      <c r="D468" s="4" t="s">
        <v>119</v>
      </c>
      <c r="E468" s="4" t="s">
        <v>112</v>
      </c>
      <c r="F468" s="6">
        <v>42817</v>
      </c>
      <c r="G468" s="4" t="s">
        <v>605</v>
      </c>
      <c r="H468" s="9">
        <v>195</v>
      </c>
      <c r="I468" s="6">
        <v>42823</v>
      </c>
      <c r="J468" s="4" t="s">
        <v>719</v>
      </c>
      <c r="K468" s="4" t="s">
        <v>1802</v>
      </c>
      <c r="L468" s="7">
        <v>615.5</v>
      </c>
      <c r="M468" s="7">
        <v>-896.8</v>
      </c>
      <c r="N468" s="4" t="s">
        <v>391</v>
      </c>
    </row>
    <row r="469" spans="1:14" x14ac:dyDescent="0.25">
      <c r="A469" s="4" t="s">
        <v>452</v>
      </c>
      <c r="B469" s="7" t="s">
        <v>2576</v>
      </c>
      <c r="C469" s="7" t="s">
        <v>2577</v>
      </c>
      <c r="D469" s="4" t="s">
        <v>119</v>
      </c>
      <c r="E469" s="4" t="s">
        <v>112</v>
      </c>
      <c r="F469" s="6">
        <v>42807</v>
      </c>
      <c r="G469" s="4" t="s">
        <v>605</v>
      </c>
      <c r="H469" s="9">
        <v>97.5</v>
      </c>
      <c r="I469" s="6">
        <v>42811</v>
      </c>
      <c r="J469" s="4" t="s">
        <v>848</v>
      </c>
      <c r="K469" s="4" t="s">
        <v>1765</v>
      </c>
      <c r="L469" s="7">
        <v>258.38</v>
      </c>
      <c r="M469" s="7">
        <v>-258.38</v>
      </c>
      <c r="N469" s="4" t="s">
        <v>452</v>
      </c>
    </row>
    <row r="470" spans="1:14" x14ac:dyDescent="0.25">
      <c r="A470" s="4" t="s">
        <v>385</v>
      </c>
      <c r="B470" s="7" t="s">
        <v>2580</v>
      </c>
      <c r="C470" s="7" t="s">
        <v>2581</v>
      </c>
      <c r="D470" s="4" t="s">
        <v>119</v>
      </c>
      <c r="E470" s="4" t="s">
        <v>112</v>
      </c>
      <c r="F470" s="6">
        <v>42803</v>
      </c>
      <c r="G470" s="4" t="s">
        <v>605</v>
      </c>
      <c r="H470" s="9">
        <v>780</v>
      </c>
      <c r="I470" s="6">
        <v>42832</v>
      </c>
      <c r="J470" s="4" t="s">
        <v>849</v>
      </c>
      <c r="K470" s="4" t="s">
        <v>1844</v>
      </c>
      <c r="L470" s="7">
        <v>4353.04</v>
      </c>
      <c r="M470" s="7">
        <v>-4353.04</v>
      </c>
      <c r="N470" s="4" t="s">
        <v>385</v>
      </c>
    </row>
    <row r="471" spans="1:14" x14ac:dyDescent="0.25">
      <c r="A471" s="4" t="s">
        <v>451</v>
      </c>
      <c r="B471" s="7" t="s">
        <v>2528</v>
      </c>
      <c r="C471" s="7" t="s">
        <v>2529</v>
      </c>
      <c r="D471" s="4" t="s">
        <v>119</v>
      </c>
      <c r="E471" s="4" t="s">
        <v>112</v>
      </c>
      <c r="F471" s="6">
        <v>42797</v>
      </c>
      <c r="G471" s="4" t="s">
        <v>605</v>
      </c>
      <c r="H471" s="9">
        <v>487.5</v>
      </c>
      <c r="I471" s="6">
        <v>42822</v>
      </c>
      <c r="J471" s="4" t="s">
        <v>850</v>
      </c>
      <c r="K471" s="4" t="s">
        <v>1787</v>
      </c>
      <c r="L471" s="7">
        <v>1438.13</v>
      </c>
      <c r="M471" s="7">
        <v>-1438.13</v>
      </c>
      <c r="N471" s="4" t="s">
        <v>451</v>
      </c>
    </row>
    <row r="472" spans="1:14" x14ac:dyDescent="0.25">
      <c r="A472" s="4" t="s">
        <v>314</v>
      </c>
      <c r="B472" s="7" t="s">
        <v>2652</v>
      </c>
      <c r="C472" s="7" t="s">
        <v>2653</v>
      </c>
      <c r="D472" s="4" t="s">
        <v>119</v>
      </c>
      <c r="E472" s="4" t="s">
        <v>112</v>
      </c>
      <c r="F472" s="6">
        <v>42830</v>
      </c>
      <c r="G472" s="4" t="s">
        <v>605</v>
      </c>
      <c r="H472" s="9">
        <v>1755</v>
      </c>
      <c r="I472" s="6">
        <v>42837</v>
      </c>
      <c r="J472" s="4" t="s">
        <v>851</v>
      </c>
      <c r="K472" s="4" t="s">
        <v>1882</v>
      </c>
      <c r="L472" s="7">
        <v>9363</v>
      </c>
      <c r="M472" s="7">
        <v>-9363</v>
      </c>
      <c r="N472" s="4" t="s">
        <v>314</v>
      </c>
    </row>
    <row r="473" spans="1:14" x14ac:dyDescent="0.25">
      <c r="A473" s="4" t="s">
        <v>284</v>
      </c>
      <c r="B473" s="7" t="s">
        <v>2536</v>
      </c>
      <c r="C473" s="7" t="s">
        <v>2537</v>
      </c>
      <c r="D473" s="4" t="s">
        <v>122</v>
      </c>
      <c r="E473" s="4" t="s">
        <v>123</v>
      </c>
      <c r="F473" s="6">
        <v>42824</v>
      </c>
      <c r="G473" s="4" t="s">
        <v>605</v>
      </c>
      <c r="H473" s="9">
        <v>429</v>
      </c>
      <c r="I473" s="6">
        <v>42838</v>
      </c>
      <c r="J473" s="4" t="s">
        <v>799</v>
      </c>
      <c r="K473" s="4" t="s">
        <v>1906</v>
      </c>
      <c r="L473" s="7">
        <v>5297.8</v>
      </c>
      <c r="M473" s="7">
        <v>-1765.95</v>
      </c>
      <c r="N473" s="4" t="s">
        <v>284</v>
      </c>
    </row>
    <row r="474" spans="1:14" x14ac:dyDescent="0.25">
      <c r="A474" s="4" t="s">
        <v>284</v>
      </c>
      <c r="B474" s="7" t="s">
        <v>2536</v>
      </c>
      <c r="C474" s="7" t="s">
        <v>2537</v>
      </c>
      <c r="D474" s="4" t="s">
        <v>122</v>
      </c>
      <c r="E474" s="4" t="s">
        <v>123</v>
      </c>
      <c r="F474" s="6">
        <v>42824</v>
      </c>
      <c r="G474" s="4" t="s">
        <v>605</v>
      </c>
      <c r="H474" s="9">
        <v>78</v>
      </c>
      <c r="I474" s="6">
        <v>42835</v>
      </c>
      <c r="J474" s="4" t="s">
        <v>799</v>
      </c>
      <c r="K474" s="4" t="s">
        <v>641</v>
      </c>
      <c r="L474" s="7">
        <v>5297.8</v>
      </c>
      <c r="M474" s="7">
        <v>-1287.0999999999999</v>
      </c>
      <c r="N474" s="4" t="s">
        <v>284</v>
      </c>
    </row>
    <row r="475" spans="1:14" x14ac:dyDescent="0.25">
      <c r="A475" s="4" t="s">
        <v>462</v>
      </c>
      <c r="B475" s="7" t="s">
        <v>2654</v>
      </c>
      <c r="C475" s="7" t="s">
        <v>2655</v>
      </c>
      <c r="D475" s="4" t="s">
        <v>119</v>
      </c>
      <c r="E475" s="4" t="s">
        <v>112</v>
      </c>
      <c r="F475" s="6">
        <v>42892</v>
      </c>
      <c r="G475" s="4" t="s">
        <v>605</v>
      </c>
      <c r="H475" s="9">
        <v>4875</v>
      </c>
      <c r="I475" s="6">
        <v>42894</v>
      </c>
      <c r="J475" s="4" t="s">
        <v>805</v>
      </c>
      <c r="K475" s="4" t="s">
        <v>2222</v>
      </c>
      <c r="L475" s="7">
        <v>14625</v>
      </c>
      <c r="M475" s="7">
        <v>-14625</v>
      </c>
      <c r="N475" s="4" t="s">
        <v>462</v>
      </c>
    </row>
    <row r="476" spans="1:14" x14ac:dyDescent="0.25">
      <c r="A476" s="4" t="s">
        <v>446</v>
      </c>
      <c r="B476" s="7" t="s">
        <v>2508</v>
      </c>
      <c r="C476" s="7" t="s">
        <v>2509</v>
      </c>
      <c r="D476" s="4" t="s">
        <v>119</v>
      </c>
      <c r="E476" s="4" t="s">
        <v>112</v>
      </c>
      <c r="F476" s="6">
        <v>42878</v>
      </c>
      <c r="G476" s="4" t="s">
        <v>605</v>
      </c>
      <c r="H476" s="9">
        <v>97.5</v>
      </c>
      <c r="I476" s="6">
        <v>42879</v>
      </c>
      <c r="J476" s="4" t="s">
        <v>793</v>
      </c>
      <c r="K476" s="4" t="s">
        <v>653</v>
      </c>
      <c r="L476" s="7">
        <v>0</v>
      </c>
      <c r="M476" s="7">
        <v>0</v>
      </c>
      <c r="N476" s="4" t="s">
        <v>446</v>
      </c>
    </row>
    <row r="477" spans="1:14" x14ac:dyDescent="0.25">
      <c r="A477" s="4" t="s">
        <v>289</v>
      </c>
      <c r="B477" s="7" t="s">
        <v>2508</v>
      </c>
      <c r="C477" s="7" t="s">
        <v>2509</v>
      </c>
      <c r="D477" s="4" t="s">
        <v>49</v>
      </c>
      <c r="E477" s="4" t="s">
        <v>41</v>
      </c>
      <c r="F477" s="6">
        <v>42859</v>
      </c>
      <c r="G477" s="4" t="s">
        <v>605</v>
      </c>
      <c r="H477" s="9">
        <v>1650</v>
      </c>
      <c r="I477" s="6">
        <v>42863</v>
      </c>
      <c r="J477" s="4" t="s">
        <v>806</v>
      </c>
      <c r="K477" s="4" t="s">
        <v>1965</v>
      </c>
      <c r="L477" s="7">
        <v>5912.64</v>
      </c>
      <c r="M477" s="7">
        <v>-5728.5</v>
      </c>
      <c r="N477" s="4" t="s">
        <v>289</v>
      </c>
    </row>
    <row r="478" spans="1:14" x14ac:dyDescent="0.25">
      <c r="A478" s="4" t="s">
        <v>289</v>
      </c>
      <c r="B478" s="7" t="s">
        <v>2508</v>
      </c>
      <c r="C478" s="7" t="s">
        <v>2509</v>
      </c>
      <c r="D478" s="4" t="s">
        <v>49</v>
      </c>
      <c r="E478" s="4" t="s">
        <v>41</v>
      </c>
      <c r="F478" s="6">
        <v>42859</v>
      </c>
      <c r="G478" s="4" t="s">
        <v>605</v>
      </c>
      <c r="H478" s="9">
        <v>66</v>
      </c>
      <c r="I478" s="6">
        <v>42859</v>
      </c>
      <c r="J478" s="4" t="s">
        <v>806</v>
      </c>
      <c r="K478" s="4" t="s">
        <v>643</v>
      </c>
      <c r="L478" s="7">
        <v>5912.64</v>
      </c>
      <c r="M478" s="7">
        <v>-184.14</v>
      </c>
      <c r="N478" s="4" t="s">
        <v>289</v>
      </c>
    </row>
    <row r="479" spans="1:14" x14ac:dyDescent="0.25">
      <c r="A479" s="4" t="s">
        <v>293</v>
      </c>
      <c r="B479" s="7" t="s">
        <v>2576</v>
      </c>
      <c r="C479" s="7" t="s">
        <v>2577</v>
      </c>
      <c r="D479" s="4" t="s">
        <v>49</v>
      </c>
      <c r="E479" s="4" t="s">
        <v>41</v>
      </c>
      <c r="F479" s="6">
        <v>42866</v>
      </c>
      <c r="G479" s="4" t="s">
        <v>605</v>
      </c>
      <c r="H479" s="9">
        <v>1</v>
      </c>
      <c r="I479" s="6">
        <v>42866</v>
      </c>
      <c r="J479" s="4" t="s">
        <v>645</v>
      </c>
      <c r="K479" s="4" t="s">
        <v>2005</v>
      </c>
      <c r="L479" s="7">
        <v>0</v>
      </c>
      <c r="M479" s="7">
        <v>0</v>
      </c>
      <c r="N479" s="4" t="s">
        <v>293</v>
      </c>
    </row>
    <row r="480" spans="1:14" x14ac:dyDescent="0.25">
      <c r="A480" s="4" t="s">
        <v>297</v>
      </c>
      <c r="B480" s="7" t="s">
        <v>2586</v>
      </c>
      <c r="C480" s="7" t="s">
        <v>2587</v>
      </c>
      <c r="D480" s="4" t="s">
        <v>49</v>
      </c>
      <c r="E480" s="4" t="s">
        <v>41</v>
      </c>
      <c r="F480" s="6">
        <v>42873</v>
      </c>
      <c r="G480" s="4" t="s">
        <v>605</v>
      </c>
      <c r="H480" s="9">
        <v>1179.5</v>
      </c>
      <c r="I480" s="6">
        <v>42874</v>
      </c>
      <c r="J480" s="4" t="s">
        <v>854</v>
      </c>
      <c r="K480" s="4" t="s">
        <v>2107</v>
      </c>
      <c r="L480" s="7">
        <v>6504.56</v>
      </c>
      <c r="M480" s="7">
        <v>-6253.76</v>
      </c>
      <c r="N480" s="4" t="s">
        <v>297</v>
      </c>
    </row>
    <row r="481" spans="1:14" x14ac:dyDescent="0.25">
      <c r="A481" s="4" t="s">
        <v>297</v>
      </c>
      <c r="B481" s="7" t="s">
        <v>2586</v>
      </c>
      <c r="C481" s="7" t="s">
        <v>2587</v>
      </c>
      <c r="D481" s="4" t="s">
        <v>49</v>
      </c>
      <c r="E481" s="4" t="s">
        <v>41</v>
      </c>
      <c r="F481" s="6">
        <v>42873</v>
      </c>
      <c r="G481" s="4" t="s">
        <v>605</v>
      </c>
      <c r="H481" s="9">
        <v>88</v>
      </c>
      <c r="I481" s="6">
        <v>42873</v>
      </c>
      <c r="J481" s="4" t="s">
        <v>854</v>
      </c>
      <c r="K481" s="4" t="s">
        <v>650</v>
      </c>
      <c r="L481" s="7">
        <v>6504.56</v>
      </c>
      <c r="M481" s="7">
        <v>-250.8</v>
      </c>
      <c r="N481" s="4" t="s">
        <v>297</v>
      </c>
    </row>
    <row r="482" spans="1:14" x14ac:dyDescent="0.25">
      <c r="A482" s="4" t="s">
        <v>289</v>
      </c>
      <c r="B482" s="7" t="s">
        <v>2508</v>
      </c>
      <c r="C482" s="7" t="s">
        <v>2509</v>
      </c>
      <c r="D482" s="4" t="s">
        <v>49</v>
      </c>
      <c r="E482" s="4" t="s">
        <v>41</v>
      </c>
      <c r="F482" s="6">
        <v>42859</v>
      </c>
      <c r="G482" s="4" t="s">
        <v>605</v>
      </c>
      <c r="H482" s="9">
        <v>66</v>
      </c>
      <c r="I482" s="6">
        <v>42859</v>
      </c>
      <c r="J482" s="4" t="s">
        <v>807</v>
      </c>
      <c r="K482" s="4" t="s">
        <v>2442</v>
      </c>
      <c r="L482" s="7">
        <v>0</v>
      </c>
      <c r="M482" s="7">
        <v>0</v>
      </c>
      <c r="N482" s="4" t="s">
        <v>289</v>
      </c>
    </row>
    <row r="483" spans="1:14" x14ac:dyDescent="0.25">
      <c r="A483" s="4" t="s">
        <v>297</v>
      </c>
      <c r="B483" s="7" t="s">
        <v>2586</v>
      </c>
      <c r="C483" s="7" t="s">
        <v>2587</v>
      </c>
      <c r="D483" s="4" t="s">
        <v>49</v>
      </c>
      <c r="E483" s="4" t="s">
        <v>41</v>
      </c>
      <c r="F483" s="6">
        <v>42873</v>
      </c>
      <c r="G483" s="4" t="s">
        <v>605</v>
      </c>
      <c r="H483" s="9">
        <v>88</v>
      </c>
      <c r="I483" s="6">
        <v>42873</v>
      </c>
      <c r="J483" s="4" t="s">
        <v>858</v>
      </c>
      <c r="K483" s="4" t="s">
        <v>858</v>
      </c>
      <c r="L483" s="7">
        <v>0</v>
      </c>
      <c r="M483" s="7">
        <v>0</v>
      </c>
      <c r="N483" s="4" t="s">
        <v>297</v>
      </c>
    </row>
    <row r="484" spans="1:14" x14ac:dyDescent="0.25">
      <c r="A484" s="4" t="s">
        <v>446</v>
      </c>
      <c r="B484" s="7" t="s">
        <v>2508</v>
      </c>
      <c r="C484" s="7" t="s">
        <v>2509</v>
      </c>
      <c r="D484" s="4" t="s">
        <v>49</v>
      </c>
      <c r="E484" s="4" t="s">
        <v>41</v>
      </c>
      <c r="F484" s="6">
        <v>42879</v>
      </c>
      <c r="G484" s="4" t="s">
        <v>605</v>
      </c>
      <c r="H484" s="9">
        <v>97.5</v>
      </c>
      <c r="I484" s="6">
        <v>42886</v>
      </c>
      <c r="J484" s="4" t="s">
        <v>859</v>
      </c>
      <c r="K484" s="4" t="s">
        <v>2143</v>
      </c>
      <c r="L484" s="7">
        <v>260.13</v>
      </c>
      <c r="M484" s="7">
        <v>-260.13</v>
      </c>
      <c r="N484" s="4" t="s">
        <v>446</v>
      </c>
    </row>
    <row r="485" spans="1:14" x14ac:dyDescent="0.25">
      <c r="A485" s="4" t="s">
        <v>309</v>
      </c>
      <c r="B485" s="7" t="s">
        <v>2584</v>
      </c>
      <c r="C485" s="7" t="s">
        <v>2585</v>
      </c>
      <c r="D485" s="4" t="s">
        <v>49</v>
      </c>
      <c r="E485" s="4" t="s">
        <v>41</v>
      </c>
      <c r="F485" s="6">
        <v>42894</v>
      </c>
      <c r="G485" s="4" t="s">
        <v>605</v>
      </c>
      <c r="H485" s="9">
        <v>41.25</v>
      </c>
      <c r="I485" s="6">
        <v>42894</v>
      </c>
      <c r="J485" s="4" t="s">
        <v>857</v>
      </c>
      <c r="K485" s="4" t="s">
        <v>857</v>
      </c>
      <c r="L485" s="7">
        <v>0</v>
      </c>
      <c r="M485" s="7">
        <v>0</v>
      </c>
      <c r="N485" s="4" t="s">
        <v>309</v>
      </c>
    </row>
    <row r="486" spans="1:14" x14ac:dyDescent="0.25">
      <c r="A486" s="4" t="s">
        <v>463</v>
      </c>
      <c r="B486" s="7" t="s">
        <v>2508</v>
      </c>
      <c r="C486" s="7" t="s">
        <v>2509</v>
      </c>
      <c r="D486" s="4" t="s">
        <v>119</v>
      </c>
      <c r="E486" s="4" t="s">
        <v>112</v>
      </c>
      <c r="F486" s="6">
        <v>42893</v>
      </c>
      <c r="G486" s="4" t="s">
        <v>605</v>
      </c>
      <c r="H486" s="9">
        <v>1</v>
      </c>
      <c r="I486" s="6">
        <v>42907</v>
      </c>
      <c r="J486" s="4" t="s">
        <v>812</v>
      </c>
      <c r="K486" s="4" t="s">
        <v>2315</v>
      </c>
      <c r="L486" s="7">
        <v>2.85</v>
      </c>
      <c r="M486" s="7">
        <v>-277.88</v>
      </c>
      <c r="N486" s="4" t="s">
        <v>463</v>
      </c>
    </row>
    <row r="487" spans="1:14" x14ac:dyDescent="0.25">
      <c r="A487" s="4" t="s">
        <v>463</v>
      </c>
      <c r="B487" s="7" t="s">
        <v>2508</v>
      </c>
      <c r="C487" s="7" t="s">
        <v>2509</v>
      </c>
      <c r="D487" s="4" t="s">
        <v>119</v>
      </c>
      <c r="E487" s="4" t="s">
        <v>112</v>
      </c>
      <c r="F487" s="6">
        <v>42906</v>
      </c>
      <c r="G487" s="4" t="s">
        <v>605</v>
      </c>
      <c r="H487" s="9">
        <v>96.5</v>
      </c>
      <c r="I487" s="6">
        <v>42907</v>
      </c>
      <c r="J487" s="4" t="s">
        <v>813</v>
      </c>
      <c r="K487" s="4" t="s">
        <v>2315</v>
      </c>
      <c r="L487" s="7">
        <v>275.02999999999997</v>
      </c>
      <c r="M487" s="7">
        <v>-277.88</v>
      </c>
      <c r="N487" s="4" t="s">
        <v>463</v>
      </c>
    </row>
    <row r="488" spans="1:14" x14ac:dyDescent="0.25">
      <c r="A488" s="4" t="s">
        <v>464</v>
      </c>
      <c r="B488" s="7" t="s">
        <v>2588</v>
      </c>
      <c r="C488" s="7" t="s">
        <v>2589</v>
      </c>
      <c r="D488" s="4" t="s">
        <v>119</v>
      </c>
      <c r="E488" s="4" t="s">
        <v>112</v>
      </c>
      <c r="F488" s="6">
        <v>42900</v>
      </c>
      <c r="G488" s="4" t="s">
        <v>605</v>
      </c>
      <c r="H488" s="9">
        <v>90</v>
      </c>
      <c r="I488" s="6">
        <v>42900</v>
      </c>
      <c r="J488" s="4" t="s">
        <v>814</v>
      </c>
      <c r="K488" s="4" t="s">
        <v>814</v>
      </c>
      <c r="L488" s="7">
        <v>0</v>
      </c>
      <c r="M488" s="7">
        <v>0</v>
      </c>
      <c r="N488" s="4" t="s">
        <v>464</v>
      </c>
    </row>
    <row r="489" spans="1:14" x14ac:dyDescent="0.25">
      <c r="A489" s="4" t="s">
        <v>459</v>
      </c>
      <c r="B489" s="7" t="s">
        <v>2622</v>
      </c>
      <c r="C489" s="7" t="s">
        <v>2623</v>
      </c>
      <c r="D489" s="4" t="s">
        <v>119</v>
      </c>
      <c r="E489" s="4" t="s">
        <v>112</v>
      </c>
      <c r="F489" s="6">
        <v>42879</v>
      </c>
      <c r="G489" s="4" t="s">
        <v>605</v>
      </c>
      <c r="H489" s="9">
        <v>390</v>
      </c>
      <c r="I489" s="6">
        <v>42894</v>
      </c>
      <c r="J489" s="4" t="s">
        <v>852</v>
      </c>
      <c r="K489" s="4" t="s">
        <v>2216</v>
      </c>
      <c r="L489" s="7">
        <v>1040.52</v>
      </c>
      <c r="M489" s="7">
        <v>-1065.52</v>
      </c>
      <c r="N489" s="4" t="s">
        <v>459</v>
      </c>
    </row>
    <row r="490" spans="1:14" x14ac:dyDescent="0.25">
      <c r="A490" s="4" t="s">
        <v>464</v>
      </c>
      <c r="B490" s="7" t="s">
        <v>2588</v>
      </c>
      <c r="C490" s="7" t="s">
        <v>2589</v>
      </c>
      <c r="D490" s="4" t="s">
        <v>119</v>
      </c>
      <c r="E490" s="4" t="s">
        <v>112</v>
      </c>
      <c r="F490" s="6">
        <v>42900</v>
      </c>
      <c r="G490" s="4" t="s">
        <v>605</v>
      </c>
      <c r="H490" s="9">
        <v>1080</v>
      </c>
      <c r="I490" s="6">
        <v>42901</v>
      </c>
      <c r="J490" s="4" t="s">
        <v>853</v>
      </c>
      <c r="K490" s="4" t="s">
        <v>2274</v>
      </c>
      <c r="L490" s="7">
        <v>4797</v>
      </c>
      <c r="M490" s="7">
        <v>-4428</v>
      </c>
      <c r="N490" s="4" t="s">
        <v>464</v>
      </c>
    </row>
    <row r="491" spans="1:14" x14ac:dyDescent="0.25">
      <c r="A491" s="4" t="s">
        <v>464</v>
      </c>
      <c r="B491" s="7" t="s">
        <v>2588</v>
      </c>
      <c r="C491" s="7" t="s">
        <v>2589</v>
      </c>
      <c r="D491" s="4" t="s">
        <v>119</v>
      </c>
      <c r="E491" s="4" t="s">
        <v>112</v>
      </c>
      <c r="F491" s="6">
        <v>42900</v>
      </c>
      <c r="G491" s="4" t="s">
        <v>605</v>
      </c>
      <c r="H491" s="9">
        <v>90</v>
      </c>
      <c r="I491" s="6">
        <v>42900</v>
      </c>
      <c r="J491" s="4" t="s">
        <v>853</v>
      </c>
      <c r="K491" s="4" t="s">
        <v>652</v>
      </c>
      <c r="L491" s="7">
        <v>4797</v>
      </c>
      <c r="M491" s="7">
        <v>-369</v>
      </c>
      <c r="N491" s="4" t="s">
        <v>464</v>
      </c>
    </row>
    <row r="492" spans="1:14" x14ac:dyDescent="0.25">
      <c r="A492" s="4" t="s">
        <v>293</v>
      </c>
      <c r="B492" s="7" t="s">
        <v>2576</v>
      </c>
      <c r="C492" s="7" t="s">
        <v>2577</v>
      </c>
      <c r="D492" s="4" t="s">
        <v>49</v>
      </c>
      <c r="E492" s="4" t="s">
        <v>41</v>
      </c>
      <c r="F492" s="6">
        <v>42845</v>
      </c>
      <c r="G492" s="4" t="s">
        <v>605</v>
      </c>
      <c r="H492" s="9">
        <v>6550</v>
      </c>
      <c r="I492" s="6">
        <v>42866</v>
      </c>
      <c r="J492" s="4" t="s">
        <v>855</v>
      </c>
      <c r="K492" s="4" t="s">
        <v>2003</v>
      </c>
      <c r="L492" s="7">
        <v>15288</v>
      </c>
      <c r="M492" s="7">
        <v>-14672</v>
      </c>
      <c r="N492" s="4" t="s">
        <v>293</v>
      </c>
    </row>
    <row r="493" spans="1:14" x14ac:dyDescent="0.25">
      <c r="A493" s="4" t="s">
        <v>293</v>
      </c>
      <c r="B493" s="7" t="s">
        <v>2576</v>
      </c>
      <c r="C493" s="7" t="s">
        <v>2577</v>
      </c>
      <c r="D493" s="4" t="s">
        <v>49</v>
      </c>
      <c r="E493" s="4" t="s">
        <v>41</v>
      </c>
      <c r="F493" s="6">
        <v>42845</v>
      </c>
      <c r="G493" s="4" t="s">
        <v>605</v>
      </c>
      <c r="H493" s="9">
        <v>275</v>
      </c>
      <c r="I493" s="6">
        <v>42856</v>
      </c>
      <c r="J493" s="4" t="s">
        <v>855</v>
      </c>
      <c r="K493" s="4" t="s">
        <v>651</v>
      </c>
      <c r="L493" s="7">
        <v>15288</v>
      </c>
      <c r="M493" s="7">
        <v>-616</v>
      </c>
      <c r="N493" s="4" t="s">
        <v>293</v>
      </c>
    </row>
    <row r="494" spans="1:14" x14ac:dyDescent="0.25">
      <c r="A494" s="4" t="s">
        <v>284</v>
      </c>
      <c r="B494" s="7" t="s">
        <v>2536</v>
      </c>
      <c r="C494" s="7" t="s">
        <v>2537</v>
      </c>
      <c r="D494" s="4" t="s">
        <v>117</v>
      </c>
      <c r="E494" s="4" t="s">
        <v>114</v>
      </c>
      <c r="F494" s="6">
        <v>42824</v>
      </c>
      <c r="G494" s="4" t="s">
        <v>605</v>
      </c>
      <c r="H494" s="9">
        <v>150</v>
      </c>
      <c r="I494" s="6">
        <v>42838</v>
      </c>
      <c r="J494" s="4" t="s">
        <v>799</v>
      </c>
      <c r="K494" s="4" t="s">
        <v>1906</v>
      </c>
      <c r="L494" s="7">
        <v>5297.8</v>
      </c>
      <c r="M494" s="7">
        <v>-1765.95</v>
      </c>
      <c r="N494" s="4" t="s">
        <v>284</v>
      </c>
    </row>
    <row r="495" spans="1:14" x14ac:dyDescent="0.25">
      <c r="A495" s="4" t="s">
        <v>284</v>
      </c>
      <c r="B495" s="7" t="s">
        <v>2536</v>
      </c>
      <c r="C495" s="7" t="s">
        <v>2537</v>
      </c>
      <c r="D495" s="4" t="s">
        <v>117</v>
      </c>
      <c r="E495" s="4" t="s">
        <v>114</v>
      </c>
      <c r="F495" s="6">
        <v>42824</v>
      </c>
      <c r="G495" s="4" t="s">
        <v>605</v>
      </c>
      <c r="H495" s="9">
        <v>150</v>
      </c>
      <c r="I495" s="6">
        <v>42835</v>
      </c>
      <c r="J495" s="4" t="s">
        <v>799</v>
      </c>
      <c r="K495" s="4" t="s">
        <v>641</v>
      </c>
      <c r="L495" s="7">
        <v>5297.8</v>
      </c>
      <c r="M495" s="7">
        <v>-1287.0999999999999</v>
      </c>
      <c r="N495" s="4" t="s">
        <v>284</v>
      </c>
    </row>
    <row r="496" spans="1:14" x14ac:dyDescent="0.25">
      <c r="A496" s="4" t="s">
        <v>282</v>
      </c>
      <c r="B496" s="7" t="s">
        <v>2536</v>
      </c>
      <c r="C496" s="7" t="s">
        <v>2537</v>
      </c>
      <c r="D496" s="4" t="s">
        <v>117</v>
      </c>
      <c r="E496" s="4" t="s">
        <v>114</v>
      </c>
      <c r="F496" s="6">
        <v>42811</v>
      </c>
      <c r="G496" s="4" t="s">
        <v>605</v>
      </c>
      <c r="H496" s="9">
        <v>75</v>
      </c>
      <c r="I496" s="6">
        <v>42837</v>
      </c>
      <c r="J496" s="4" t="s">
        <v>802</v>
      </c>
      <c r="K496" s="4" t="s">
        <v>1890</v>
      </c>
      <c r="L496" s="7">
        <v>6128.93</v>
      </c>
      <c r="M496" s="7">
        <v>-4478.93</v>
      </c>
      <c r="N496" s="4" t="s">
        <v>282</v>
      </c>
    </row>
    <row r="497" spans="1:14" x14ac:dyDescent="0.25">
      <c r="A497" s="4" t="s">
        <v>273</v>
      </c>
      <c r="B497" s="7" t="s">
        <v>2534</v>
      </c>
      <c r="C497" s="7" t="s">
        <v>2535</v>
      </c>
      <c r="D497" s="4" t="s">
        <v>49</v>
      </c>
      <c r="E497" s="4" t="s">
        <v>41</v>
      </c>
      <c r="F497" s="6">
        <v>42753</v>
      </c>
      <c r="G497" s="4" t="s">
        <v>605</v>
      </c>
      <c r="H497" s="9">
        <v>2145</v>
      </c>
      <c r="I497" s="6">
        <v>42759</v>
      </c>
      <c r="J497" s="4" t="s">
        <v>860</v>
      </c>
      <c r="K497" s="4" t="s">
        <v>1586</v>
      </c>
      <c r="L497" s="7">
        <v>5772</v>
      </c>
      <c r="M497" s="7">
        <v>-5772</v>
      </c>
      <c r="N497" s="4" t="s">
        <v>273</v>
      </c>
    </row>
    <row r="498" spans="1:14" x14ac:dyDescent="0.25">
      <c r="A498" s="4" t="s">
        <v>309</v>
      </c>
      <c r="B498" s="7" t="s">
        <v>2584</v>
      </c>
      <c r="C498" s="7" t="s">
        <v>2585</v>
      </c>
      <c r="D498" s="4" t="s">
        <v>49</v>
      </c>
      <c r="E498" s="4" t="s">
        <v>41</v>
      </c>
      <c r="F498" s="6">
        <v>42894</v>
      </c>
      <c r="G498" s="4" t="s">
        <v>605</v>
      </c>
      <c r="H498" s="9">
        <v>1470</v>
      </c>
      <c r="I498" s="6">
        <v>42894</v>
      </c>
      <c r="J498" s="4" t="s">
        <v>861</v>
      </c>
      <c r="K498" s="4" t="s">
        <v>2224</v>
      </c>
      <c r="L498" s="7">
        <v>7014.82</v>
      </c>
      <c r="M498" s="7">
        <v>-6901.38</v>
      </c>
      <c r="N498" s="4" t="s">
        <v>309</v>
      </c>
    </row>
    <row r="499" spans="1:14" x14ac:dyDescent="0.25">
      <c r="A499" s="4" t="s">
        <v>309</v>
      </c>
      <c r="B499" s="7" t="s">
        <v>2584</v>
      </c>
      <c r="C499" s="7" t="s">
        <v>2585</v>
      </c>
      <c r="D499" s="4" t="s">
        <v>49</v>
      </c>
      <c r="E499" s="4" t="s">
        <v>41</v>
      </c>
      <c r="F499" s="6">
        <v>42894</v>
      </c>
      <c r="G499" s="4" t="s">
        <v>605</v>
      </c>
      <c r="H499" s="9">
        <v>41.25</v>
      </c>
      <c r="I499" s="6">
        <v>42894</v>
      </c>
      <c r="J499" s="4" t="s">
        <v>861</v>
      </c>
      <c r="K499" s="4" t="s">
        <v>642</v>
      </c>
      <c r="L499" s="7">
        <v>7014.82</v>
      </c>
      <c r="M499" s="7">
        <v>-113.44</v>
      </c>
      <c r="N499" s="4" t="s">
        <v>309</v>
      </c>
    </row>
    <row r="500" spans="1:14" x14ac:dyDescent="0.25">
      <c r="A500" s="4" t="s">
        <v>440</v>
      </c>
      <c r="B500" s="7" t="s">
        <v>2508</v>
      </c>
      <c r="C500" s="7" t="s">
        <v>2509</v>
      </c>
      <c r="D500" s="4" t="s">
        <v>116</v>
      </c>
      <c r="E500" s="4" t="s">
        <v>112</v>
      </c>
      <c r="F500" s="6">
        <v>42902</v>
      </c>
      <c r="G500" s="4" t="s">
        <v>605</v>
      </c>
      <c r="H500" s="9">
        <v>150</v>
      </c>
      <c r="I500" s="6">
        <v>42914</v>
      </c>
      <c r="J500" s="4" t="s">
        <v>1019</v>
      </c>
      <c r="K500" s="4" t="s">
        <v>2443</v>
      </c>
      <c r="L500" s="7">
        <v>0</v>
      </c>
      <c r="M500" s="7">
        <v>0</v>
      </c>
      <c r="N500" s="4" t="s">
        <v>440</v>
      </c>
    </row>
    <row r="501" spans="1:14" x14ac:dyDescent="0.25">
      <c r="A501" s="4" t="s">
        <v>412</v>
      </c>
      <c r="B501" s="7" t="s">
        <v>2536</v>
      </c>
      <c r="C501" s="7" t="s">
        <v>2537</v>
      </c>
      <c r="D501" s="4" t="s">
        <v>116</v>
      </c>
      <c r="E501" s="4" t="s">
        <v>112</v>
      </c>
      <c r="F501" s="6">
        <v>42894</v>
      </c>
      <c r="G501" s="4" t="s">
        <v>605</v>
      </c>
      <c r="H501" s="9">
        <v>2250</v>
      </c>
      <c r="I501" s="6">
        <v>42902</v>
      </c>
      <c r="J501" s="4" t="s">
        <v>863</v>
      </c>
      <c r="K501" s="4" t="s">
        <v>2282</v>
      </c>
      <c r="L501" s="7">
        <v>8301.15</v>
      </c>
      <c r="M501" s="7">
        <v>-8301.15</v>
      </c>
      <c r="N501" s="4" t="s">
        <v>412</v>
      </c>
    </row>
    <row r="502" spans="1:14" x14ac:dyDescent="0.25">
      <c r="A502" s="4" t="s">
        <v>445</v>
      </c>
      <c r="B502" s="7" t="s">
        <v>2656</v>
      </c>
      <c r="C502" s="7" t="s">
        <v>2657</v>
      </c>
      <c r="D502" s="4" t="s">
        <v>117</v>
      </c>
      <c r="E502" s="4" t="s">
        <v>114</v>
      </c>
      <c r="F502" s="6">
        <v>42885</v>
      </c>
      <c r="G502" s="4" t="s">
        <v>605</v>
      </c>
      <c r="H502" s="9">
        <v>4500</v>
      </c>
      <c r="I502" s="6">
        <v>42894</v>
      </c>
      <c r="J502" s="4" t="s">
        <v>856</v>
      </c>
      <c r="K502" s="4" t="s">
        <v>2202</v>
      </c>
      <c r="L502" s="7">
        <v>12825</v>
      </c>
      <c r="M502" s="7">
        <v>-12825</v>
      </c>
      <c r="N502" s="4" t="s">
        <v>445</v>
      </c>
    </row>
    <row r="503" spans="1:14" x14ac:dyDescent="0.25">
      <c r="A503" s="4" t="s">
        <v>421</v>
      </c>
      <c r="B503" s="7" t="s">
        <v>2556</v>
      </c>
      <c r="C503" s="7" t="s">
        <v>2557</v>
      </c>
      <c r="D503" s="4" t="s">
        <v>117</v>
      </c>
      <c r="E503" s="4" t="s">
        <v>114</v>
      </c>
      <c r="F503" s="6">
        <v>42877</v>
      </c>
      <c r="G503" s="4" t="s">
        <v>605</v>
      </c>
      <c r="H503" s="9">
        <v>75</v>
      </c>
      <c r="I503" s="6">
        <v>42894</v>
      </c>
      <c r="J503" s="4" t="s">
        <v>796</v>
      </c>
      <c r="K503" s="4" t="s">
        <v>2220</v>
      </c>
      <c r="L503" s="7">
        <v>457.85</v>
      </c>
      <c r="M503" s="7">
        <v>-457.85</v>
      </c>
      <c r="N503" s="4" t="s">
        <v>421</v>
      </c>
    </row>
    <row r="504" spans="1:14" x14ac:dyDescent="0.25">
      <c r="A504" s="4" t="s">
        <v>443</v>
      </c>
      <c r="B504" s="7" t="s">
        <v>2658</v>
      </c>
      <c r="C504" s="7" t="s">
        <v>2659</v>
      </c>
      <c r="D504" s="4" t="s">
        <v>117</v>
      </c>
      <c r="E504" s="4" t="s">
        <v>114</v>
      </c>
      <c r="F504" s="6">
        <v>42828</v>
      </c>
      <c r="G504" s="4" t="s">
        <v>605</v>
      </c>
      <c r="H504" s="9">
        <v>1125</v>
      </c>
      <c r="I504" s="6">
        <v>42830</v>
      </c>
      <c r="J504" s="4" t="s">
        <v>874</v>
      </c>
      <c r="K504" s="4" t="s">
        <v>1828</v>
      </c>
      <c r="L504" s="7">
        <v>2643.75</v>
      </c>
      <c r="M504" s="7">
        <v>-2643.75</v>
      </c>
      <c r="N504" s="4" t="s">
        <v>443</v>
      </c>
    </row>
    <row r="505" spans="1:14" x14ac:dyDescent="0.25">
      <c r="A505" s="4" t="s">
        <v>444</v>
      </c>
      <c r="B505" s="7" t="s">
        <v>2656</v>
      </c>
      <c r="C505" s="7" t="s">
        <v>2657</v>
      </c>
      <c r="D505" s="4" t="s">
        <v>117</v>
      </c>
      <c r="E505" s="4" t="s">
        <v>114</v>
      </c>
      <c r="F505" s="6">
        <v>42837</v>
      </c>
      <c r="G505" s="4" t="s">
        <v>605</v>
      </c>
      <c r="H505" s="9">
        <v>6075</v>
      </c>
      <c r="I505" s="6">
        <v>42863</v>
      </c>
      <c r="J505" s="4" t="s">
        <v>875</v>
      </c>
      <c r="K505" s="4" t="s">
        <v>1969</v>
      </c>
      <c r="L505" s="7">
        <v>17313.75</v>
      </c>
      <c r="M505" s="7">
        <v>-17313.75</v>
      </c>
      <c r="N505" s="4" t="s">
        <v>444</v>
      </c>
    </row>
    <row r="506" spans="1:14" x14ac:dyDescent="0.25">
      <c r="A506" s="4" t="s">
        <v>283</v>
      </c>
      <c r="B506" s="7" t="s">
        <v>2536</v>
      </c>
      <c r="C506" s="7" t="s">
        <v>2537</v>
      </c>
      <c r="D506" s="4" t="s">
        <v>117</v>
      </c>
      <c r="E506" s="4" t="s">
        <v>114</v>
      </c>
      <c r="F506" s="6">
        <v>42822</v>
      </c>
      <c r="G506" s="4" t="s">
        <v>605</v>
      </c>
      <c r="H506" s="9">
        <v>337.5</v>
      </c>
      <c r="I506" s="6">
        <v>42837</v>
      </c>
      <c r="J506" s="4" t="s">
        <v>800</v>
      </c>
      <c r="K506" s="4" t="s">
        <v>1892</v>
      </c>
      <c r="L506" s="7">
        <v>4262.38</v>
      </c>
      <c r="M506" s="7">
        <v>-4298.97</v>
      </c>
      <c r="N506" s="4" t="s">
        <v>283</v>
      </c>
    </row>
    <row r="507" spans="1:14" x14ac:dyDescent="0.25">
      <c r="A507" s="4" t="s">
        <v>283</v>
      </c>
      <c r="B507" s="7" t="s">
        <v>2536</v>
      </c>
      <c r="C507" s="7" t="s">
        <v>2537</v>
      </c>
      <c r="D507" s="4" t="s">
        <v>117</v>
      </c>
      <c r="E507" s="4" t="s">
        <v>114</v>
      </c>
      <c r="F507" s="6">
        <v>42822</v>
      </c>
      <c r="G507" s="4" t="s">
        <v>605</v>
      </c>
      <c r="H507" s="9">
        <v>37.5</v>
      </c>
      <c r="I507" s="6">
        <v>42835</v>
      </c>
      <c r="J507" s="4" t="s">
        <v>800</v>
      </c>
      <c r="K507" s="4" t="s">
        <v>640</v>
      </c>
      <c r="L507" s="7">
        <v>4262.38</v>
      </c>
      <c r="M507" s="7">
        <v>-558.16</v>
      </c>
      <c r="N507" s="4" t="s">
        <v>283</v>
      </c>
    </row>
    <row r="508" spans="1:14" x14ac:dyDescent="0.25">
      <c r="A508" s="4" t="s">
        <v>439</v>
      </c>
      <c r="B508" s="7" t="s">
        <v>2616</v>
      </c>
      <c r="C508" s="7" t="s">
        <v>2617</v>
      </c>
      <c r="D508" s="4" t="s">
        <v>116</v>
      </c>
      <c r="E508" s="4" t="s">
        <v>112</v>
      </c>
      <c r="F508" s="6">
        <v>42872</v>
      </c>
      <c r="G508" s="4" t="s">
        <v>605</v>
      </c>
      <c r="H508" s="9">
        <v>225</v>
      </c>
      <c r="I508" s="6">
        <v>42877</v>
      </c>
      <c r="J508" s="4" t="s">
        <v>695</v>
      </c>
      <c r="K508" s="4" t="s">
        <v>2117</v>
      </c>
      <c r="L508" s="7">
        <v>801.25</v>
      </c>
      <c r="M508" s="7">
        <v>-801.25</v>
      </c>
      <c r="N508" s="4" t="s">
        <v>439</v>
      </c>
    </row>
    <row r="509" spans="1:14" x14ac:dyDescent="0.25">
      <c r="A509" s="4" t="s">
        <v>438</v>
      </c>
      <c r="B509" s="7" t="s">
        <v>2648</v>
      </c>
      <c r="C509" s="7" t="s">
        <v>2649</v>
      </c>
      <c r="D509" s="4" t="s">
        <v>116</v>
      </c>
      <c r="E509" s="4" t="s">
        <v>112</v>
      </c>
      <c r="F509" s="6">
        <v>42872</v>
      </c>
      <c r="G509" s="4" t="s">
        <v>605</v>
      </c>
      <c r="H509" s="9">
        <v>150</v>
      </c>
      <c r="I509" s="6">
        <v>42894</v>
      </c>
      <c r="J509" s="4" t="s">
        <v>811</v>
      </c>
      <c r="K509" s="4" t="s">
        <v>2198</v>
      </c>
      <c r="L509" s="7">
        <v>1632</v>
      </c>
      <c r="M509" s="7">
        <v>-1632</v>
      </c>
      <c r="N509" s="4" t="s">
        <v>438</v>
      </c>
    </row>
    <row r="510" spans="1:14" x14ac:dyDescent="0.25">
      <c r="A510" s="4" t="s">
        <v>413</v>
      </c>
      <c r="B510" s="7" t="s">
        <v>2534</v>
      </c>
      <c r="C510" s="7" t="s">
        <v>2535</v>
      </c>
      <c r="D510" s="4" t="s">
        <v>116</v>
      </c>
      <c r="E510" s="4" t="s">
        <v>112</v>
      </c>
      <c r="F510" s="6">
        <v>42894</v>
      </c>
      <c r="G510" s="4" t="s">
        <v>605</v>
      </c>
      <c r="H510" s="9">
        <v>825</v>
      </c>
      <c r="I510" s="6">
        <v>42909</v>
      </c>
      <c r="J510" s="4" t="s">
        <v>1015</v>
      </c>
      <c r="K510" s="4" t="s">
        <v>2335</v>
      </c>
      <c r="L510" s="7">
        <v>33135.480000000003</v>
      </c>
      <c r="M510" s="7">
        <v>-8811.18</v>
      </c>
      <c r="N510" s="4" t="s">
        <v>413</v>
      </c>
    </row>
    <row r="511" spans="1:14" x14ac:dyDescent="0.25">
      <c r="A511" s="4" t="s">
        <v>284</v>
      </c>
      <c r="B511" s="7" t="s">
        <v>2536</v>
      </c>
      <c r="C511" s="7" t="s">
        <v>2537</v>
      </c>
      <c r="D511" s="4" t="s">
        <v>113</v>
      </c>
      <c r="E511" s="4" t="s">
        <v>114</v>
      </c>
      <c r="F511" s="6">
        <v>42824</v>
      </c>
      <c r="G511" s="4" t="s">
        <v>605</v>
      </c>
      <c r="H511" s="9">
        <v>194</v>
      </c>
      <c r="I511" s="6">
        <v>42835</v>
      </c>
      <c r="J511" s="4" t="s">
        <v>799</v>
      </c>
      <c r="K511" s="4" t="s">
        <v>641</v>
      </c>
      <c r="L511" s="7">
        <v>5297.8</v>
      </c>
      <c r="M511" s="7">
        <v>-1287.0999999999999</v>
      </c>
      <c r="N511" s="4" t="s">
        <v>284</v>
      </c>
    </row>
    <row r="512" spans="1:14" x14ac:dyDescent="0.25">
      <c r="A512" s="4" t="s">
        <v>262</v>
      </c>
      <c r="B512" s="7" t="s">
        <v>2548</v>
      </c>
      <c r="C512" s="7" t="s">
        <v>2549</v>
      </c>
      <c r="D512" s="4" t="s">
        <v>104</v>
      </c>
      <c r="E512" s="4" t="s">
        <v>105</v>
      </c>
      <c r="F512" s="6">
        <v>42909</v>
      </c>
      <c r="G512" s="4" t="s">
        <v>605</v>
      </c>
      <c r="H512" s="9">
        <v>780</v>
      </c>
      <c r="I512" s="6">
        <v>42914</v>
      </c>
      <c r="J512" s="4" t="s">
        <v>1099</v>
      </c>
      <c r="K512" s="4" t="s">
        <v>2357</v>
      </c>
      <c r="L512" s="7">
        <v>70456.3</v>
      </c>
      <c r="M512" s="7">
        <v>-10471.5</v>
      </c>
      <c r="N512" s="4" t="s">
        <v>262</v>
      </c>
    </row>
    <row r="513" spans="1:14" x14ac:dyDescent="0.25">
      <c r="A513" s="4" t="s">
        <v>412</v>
      </c>
      <c r="B513" s="7" t="s">
        <v>2536</v>
      </c>
      <c r="C513" s="7" t="s">
        <v>2537</v>
      </c>
      <c r="D513" s="4" t="s">
        <v>111</v>
      </c>
      <c r="E513" s="4" t="s">
        <v>112</v>
      </c>
      <c r="F513" s="6">
        <v>42894</v>
      </c>
      <c r="G513" s="4" t="s">
        <v>605</v>
      </c>
      <c r="H513" s="9">
        <v>824.5</v>
      </c>
      <c r="I513" s="6">
        <v>42902</v>
      </c>
      <c r="J513" s="4" t="s">
        <v>863</v>
      </c>
      <c r="K513" s="4" t="s">
        <v>2282</v>
      </c>
      <c r="L513" s="7">
        <v>8301.15</v>
      </c>
      <c r="M513" s="7">
        <v>-8301.15</v>
      </c>
      <c r="N513" s="4" t="s">
        <v>412</v>
      </c>
    </row>
    <row r="514" spans="1:14" x14ac:dyDescent="0.25">
      <c r="A514" s="4" t="s">
        <v>282</v>
      </c>
      <c r="B514" s="7" t="s">
        <v>2536</v>
      </c>
      <c r="C514" s="7" t="s">
        <v>2537</v>
      </c>
      <c r="D514" s="4" t="s">
        <v>113</v>
      </c>
      <c r="E514" s="4" t="s">
        <v>114</v>
      </c>
      <c r="F514" s="6">
        <v>42811</v>
      </c>
      <c r="G514" s="4" t="s">
        <v>605</v>
      </c>
      <c r="H514" s="9">
        <v>145.5</v>
      </c>
      <c r="I514" s="6">
        <v>42837</v>
      </c>
      <c r="J514" s="4" t="s">
        <v>802</v>
      </c>
      <c r="K514" s="4" t="s">
        <v>1890</v>
      </c>
      <c r="L514" s="7">
        <v>6128.93</v>
      </c>
      <c r="M514" s="7">
        <v>-4478.93</v>
      </c>
      <c r="N514" s="4" t="s">
        <v>282</v>
      </c>
    </row>
    <row r="515" spans="1:14" x14ac:dyDescent="0.25">
      <c r="A515" s="4" t="s">
        <v>314</v>
      </c>
      <c r="B515" s="7" t="s">
        <v>2652</v>
      </c>
      <c r="C515" s="7" t="s">
        <v>2653</v>
      </c>
      <c r="D515" s="4" t="s">
        <v>426</v>
      </c>
      <c r="E515" s="4" t="s">
        <v>427</v>
      </c>
      <c r="F515" s="6">
        <v>42830</v>
      </c>
      <c r="G515" s="4" t="s">
        <v>605</v>
      </c>
      <c r="H515" s="9">
        <v>720</v>
      </c>
      <c r="I515" s="6">
        <v>42837</v>
      </c>
      <c r="J515" s="4" t="s">
        <v>851</v>
      </c>
      <c r="K515" s="4" t="s">
        <v>1882</v>
      </c>
      <c r="L515" s="7">
        <v>9363</v>
      </c>
      <c r="M515" s="7">
        <v>-9363</v>
      </c>
      <c r="N515" s="4" t="s">
        <v>314</v>
      </c>
    </row>
    <row r="516" spans="1:14" x14ac:dyDescent="0.25">
      <c r="A516" s="4" t="s">
        <v>425</v>
      </c>
      <c r="B516" s="7" t="s">
        <v>2642</v>
      </c>
      <c r="C516" s="7" t="s">
        <v>2643</v>
      </c>
      <c r="D516" s="4" t="s">
        <v>426</v>
      </c>
      <c r="E516" s="4" t="s">
        <v>427</v>
      </c>
      <c r="F516" s="6">
        <v>42765</v>
      </c>
      <c r="G516" s="4" t="s">
        <v>605</v>
      </c>
      <c r="H516" s="9">
        <v>40</v>
      </c>
      <c r="I516" s="6">
        <v>42774</v>
      </c>
      <c r="J516" s="4" t="s">
        <v>728</v>
      </c>
      <c r="K516" s="4" t="s">
        <v>1619</v>
      </c>
      <c r="L516" s="7">
        <v>445</v>
      </c>
      <c r="M516" s="7">
        <v>-445</v>
      </c>
      <c r="N516" s="4" t="s">
        <v>425</v>
      </c>
    </row>
    <row r="517" spans="1:14" x14ac:dyDescent="0.25">
      <c r="A517" s="4" t="s">
        <v>273</v>
      </c>
      <c r="B517" s="7" t="s">
        <v>2534</v>
      </c>
      <c r="C517" s="7" t="s">
        <v>2535</v>
      </c>
      <c r="D517" s="4" t="s">
        <v>115</v>
      </c>
      <c r="E517" s="4" t="s">
        <v>41</v>
      </c>
      <c r="F517" s="6">
        <v>42753</v>
      </c>
      <c r="G517" s="4" t="s">
        <v>605</v>
      </c>
      <c r="H517" s="9">
        <v>75</v>
      </c>
      <c r="I517" s="6">
        <v>42759</v>
      </c>
      <c r="J517" s="4" t="s">
        <v>860</v>
      </c>
      <c r="K517" s="4" t="s">
        <v>1586</v>
      </c>
      <c r="L517" s="7">
        <v>5772</v>
      </c>
      <c r="M517" s="7">
        <v>-5772</v>
      </c>
      <c r="N517" s="4" t="s">
        <v>273</v>
      </c>
    </row>
    <row r="518" spans="1:14" x14ac:dyDescent="0.25">
      <c r="A518" s="4" t="s">
        <v>388</v>
      </c>
      <c r="B518" s="7" t="s">
        <v>2526</v>
      </c>
      <c r="C518" s="7" t="s">
        <v>2527</v>
      </c>
      <c r="D518" s="4" t="s">
        <v>116</v>
      </c>
      <c r="E518" s="4" t="s">
        <v>112</v>
      </c>
      <c r="F518" s="6">
        <v>42767</v>
      </c>
      <c r="G518" s="4" t="s">
        <v>605</v>
      </c>
      <c r="H518" s="9">
        <v>75</v>
      </c>
      <c r="I518" s="6">
        <v>42804</v>
      </c>
      <c r="J518" s="4" t="s">
        <v>868</v>
      </c>
      <c r="K518" s="4" t="s">
        <v>1721</v>
      </c>
      <c r="L518" s="7">
        <v>217.5</v>
      </c>
      <c r="M518" s="7">
        <v>-2045.95</v>
      </c>
      <c r="N518" s="4" t="s">
        <v>388</v>
      </c>
    </row>
    <row r="519" spans="1:14" x14ac:dyDescent="0.25">
      <c r="A519" s="4" t="s">
        <v>392</v>
      </c>
      <c r="B519" s="7" t="s">
        <v>2660</v>
      </c>
      <c r="C519" s="7" t="s">
        <v>2661</v>
      </c>
      <c r="D519" s="4" t="s">
        <v>116</v>
      </c>
      <c r="E519" s="4" t="s">
        <v>112</v>
      </c>
      <c r="F519" s="6">
        <v>42816</v>
      </c>
      <c r="G519" s="4" t="s">
        <v>605</v>
      </c>
      <c r="H519" s="9">
        <v>300</v>
      </c>
      <c r="I519" s="6">
        <v>42835</v>
      </c>
      <c r="J519" s="4" t="s">
        <v>869</v>
      </c>
      <c r="K519" s="4" t="s">
        <v>1851</v>
      </c>
      <c r="L519" s="7">
        <v>2099.0300000000002</v>
      </c>
      <c r="M519" s="7">
        <v>-2099.0300000000002</v>
      </c>
      <c r="N519" s="4" t="s">
        <v>392</v>
      </c>
    </row>
    <row r="520" spans="1:14" x14ac:dyDescent="0.25">
      <c r="A520" s="4" t="s">
        <v>436</v>
      </c>
      <c r="B520" s="7" t="s">
        <v>2626</v>
      </c>
      <c r="C520" s="7" t="s">
        <v>2627</v>
      </c>
      <c r="D520" s="4" t="s">
        <v>116</v>
      </c>
      <c r="E520" s="4" t="s">
        <v>112</v>
      </c>
      <c r="F520" s="6">
        <v>42853</v>
      </c>
      <c r="G520" s="4" t="s">
        <v>605</v>
      </c>
      <c r="H520" s="9">
        <v>150</v>
      </c>
      <c r="I520" s="6">
        <v>42867</v>
      </c>
      <c r="J520" s="4" t="s">
        <v>704</v>
      </c>
      <c r="K520" s="4" t="s">
        <v>2023</v>
      </c>
      <c r="L520" s="7">
        <v>502.5</v>
      </c>
      <c r="M520" s="7">
        <v>-502.5</v>
      </c>
      <c r="N520" s="4" t="s">
        <v>436</v>
      </c>
    </row>
    <row r="521" spans="1:14" x14ac:dyDescent="0.25">
      <c r="A521" s="4" t="s">
        <v>435</v>
      </c>
      <c r="B521" s="7" t="s">
        <v>2526</v>
      </c>
      <c r="C521" s="7" t="s">
        <v>2527</v>
      </c>
      <c r="D521" s="4" t="s">
        <v>116</v>
      </c>
      <c r="E521" s="4" t="s">
        <v>112</v>
      </c>
      <c r="F521" s="6">
        <v>42845</v>
      </c>
      <c r="G521" s="4" t="s">
        <v>605</v>
      </c>
      <c r="H521" s="9">
        <v>225</v>
      </c>
      <c r="I521" s="6">
        <v>42863</v>
      </c>
      <c r="J521" s="4" t="s">
        <v>870</v>
      </c>
      <c r="K521" s="4" t="s">
        <v>1979</v>
      </c>
      <c r="L521" s="7">
        <v>0</v>
      </c>
      <c r="M521" s="7">
        <v>-75</v>
      </c>
      <c r="N521" s="4" t="s">
        <v>435</v>
      </c>
    </row>
    <row r="522" spans="1:14" x14ac:dyDescent="0.25">
      <c r="A522" s="4" t="s">
        <v>434</v>
      </c>
      <c r="B522" s="7" t="s">
        <v>2554</v>
      </c>
      <c r="C522" s="7" t="s">
        <v>2555</v>
      </c>
      <c r="D522" s="4" t="s">
        <v>116</v>
      </c>
      <c r="E522" s="4" t="s">
        <v>112</v>
      </c>
      <c r="F522" s="6">
        <v>42837</v>
      </c>
      <c r="G522" s="4" t="s">
        <v>605</v>
      </c>
      <c r="H522" s="9">
        <v>150</v>
      </c>
      <c r="I522" s="6">
        <v>42863</v>
      </c>
      <c r="J522" s="4" t="s">
        <v>709</v>
      </c>
      <c r="K522" s="4" t="s">
        <v>1971</v>
      </c>
      <c r="L522" s="7">
        <v>1033.25</v>
      </c>
      <c r="M522" s="7">
        <v>-1033.25</v>
      </c>
      <c r="N522" s="4" t="s">
        <v>434</v>
      </c>
    </row>
    <row r="523" spans="1:14" x14ac:dyDescent="0.25">
      <c r="A523" s="4" t="s">
        <v>433</v>
      </c>
      <c r="B523" s="7" t="s">
        <v>2554</v>
      </c>
      <c r="C523" s="7" t="s">
        <v>2555</v>
      </c>
      <c r="D523" s="4" t="s">
        <v>116</v>
      </c>
      <c r="E523" s="4" t="s">
        <v>112</v>
      </c>
      <c r="F523" s="6">
        <v>42828</v>
      </c>
      <c r="G523" s="4" t="s">
        <v>605</v>
      </c>
      <c r="H523" s="9">
        <v>1725</v>
      </c>
      <c r="I523" s="6">
        <v>42835</v>
      </c>
      <c r="J523" s="4" t="s">
        <v>871</v>
      </c>
      <c r="K523" s="4" t="s">
        <v>1855</v>
      </c>
      <c r="L523" s="7">
        <v>4916.25</v>
      </c>
      <c r="M523" s="7">
        <v>-4916.25</v>
      </c>
      <c r="N523" s="4" t="s">
        <v>433</v>
      </c>
    </row>
    <row r="524" spans="1:14" x14ac:dyDescent="0.25">
      <c r="A524" s="4" t="s">
        <v>404</v>
      </c>
      <c r="B524" s="7" t="s">
        <v>2662</v>
      </c>
      <c r="C524" s="7" t="s">
        <v>2663</v>
      </c>
      <c r="D524" s="4" t="s">
        <v>116</v>
      </c>
      <c r="E524" s="4" t="s">
        <v>112</v>
      </c>
      <c r="F524" s="6">
        <v>42866</v>
      </c>
      <c r="G524" s="4" t="s">
        <v>605</v>
      </c>
      <c r="H524" s="9">
        <v>75</v>
      </c>
      <c r="I524" s="6">
        <v>42870</v>
      </c>
      <c r="J524" s="4" t="s">
        <v>872</v>
      </c>
      <c r="K524" s="4" t="s">
        <v>2057</v>
      </c>
      <c r="L524" s="7">
        <v>376.68</v>
      </c>
      <c r="M524" s="7">
        <v>-376.68</v>
      </c>
      <c r="N524" s="4" t="s">
        <v>404</v>
      </c>
    </row>
    <row r="525" spans="1:14" x14ac:dyDescent="0.25">
      <c r="A525" s="4" t="s">
        <v>400</v>
      </c>
      <c r="B525" s="7" t="s">
        <v>2536</v>
      </c>
      <c r="C525" s="7" t="s">
        <v>2537</v>
      </c>
      <c r="D525" s="4" t="s">
        <v>116</v>
      </c>
      <c r="E525" s="4" t="s">
        <v>112</v>
      </c>
      <c r="F525" s="6">
        <v>42856</v>
      </c>
      <c r="G525" s="4" t="s">
        <v>605</v>
      </c>
      <c r="H525" s="9">
        <v>675</v>
      </c>
      <c r="I525" s="6">
        <v>42867</v>
      </c>
      <c r="J525" s="4" t="s">
        <v>809</v>
      </c>
      <c r="K525" s="4" t="s">
        <v>2029</v>
      </c>
      <c r="L525" s="7">
        <v>6417.9</v>
      </c>
      <c r="M525" s="7">
        <v>-6417.9</v>
      </c>
      <c r="N525" s="4" t="s">
        <v>400</v>
      </c>
    </row>
    <row r="526" spans="1:14" x14ac:dyDescent="0.25">
      <c r="A526" s="4" t="s">
        <v>437</v>
      </c>
      <c r="B526" s="7" t="s">
        <v>2660</v>
      </c>
      <c r="C526" s="7" t="s">
        <v>2661</v>
      </c>
      <c r="D526" s="4" t="s">
        <v>116</v>
      </c>
      <c r="E526" s="4" t="s">
        <v>112</v>
      </c>
      <c r="F526" s="6">
        <v>42857</v>
      </c>
      <c r="G526" s="4" t="s">
        <v>605</v>
      </c>
      <c r="H526" s="9">
        <v>225</v>
      </c>
      <c r="I526" s="6">
        <v>42867</v>
      </c>
      <c r="J526" s="4" t="s">
        <v>873</v>
      </c>
      <c r="K526" s="4" t="s">
        <v>2027</v>
      </c>
      <c r="L526" s="7">
        <v>641.25</v>
      </c>
      <c r="M526" s="7">
        <v>-641.25</v>
      </c>
      <c r="N526" s="4" t="s">
        <v>437</v>
      </c>
    </row>
    <row r="527" spans="1:14" x14ac:dyDescent="0.25">
      <c r="A527" s="4" t="s">
        <v>415</v>
      </c>
      <c r="B527" s="7" t="s">
        <v>2570</v>
      </c>
      <c r="C527" s="7" t="s">
        <v>2571</v>
      </c>
      <c r="D527" s="4" t="s">
        <v>111</v>
      </c>
      <c r="E527" s="4" t="s">
        <v>112</v>
      </c>
      <c r="F527" s="6">
        <v>42907</v>
      </c>
      <c r="G527" s="4" t="s">
        <v>605</v>
      </c>
      <c r="H527" s="9">
        <v>1358</v>
      </c>
      <c r="I527" s="6">
        <v>42915</v>
      </c>
      <c r="J527" s="4" t="s">
        <v>1020</v>
      </c>
      <c r="K527" s="4" t="s">
        <v>2465</v>
      </c>
      <c r="L527" s="7">
        <v>3734.5</v>
      </c>
      <c r="M527" s="7">
        <v>-3734.5</v>
      </c>
      <c r="N527" s="4" t="s">
        <v>415</v>
      </c>
    </row>
    <row r="528" spans="1:14" x14ac:dyDescent="0.25">
      <c r="A528" s="4" t="s">
        <v>410</v>
      </c>
      <c r="B528" s="7" t="s">
        <v>2648</v>
      </c>
      <c r="C528" s="7" t="s">
        <v>2649</v>
      </c>
      <c r="D528" s="4" t="s">
        <v>111</v>
      </c>
      <c r="E528" s="4" t="s">
        <v>112</v>
      </c>
      <c r="F528" s="6">
        <v>42893</v>
      </c>
      <c r="G528" s="4" t="s">
        <v>605</v>
      </c>
      <c r="H528" s="9">
        <v>921.5</v>
      </c>
      <c r="I528" s="6">
        <v>42901</v>
      </c>
      <c r="J528" s="4" t="s">
        <v>879</v>
      </c>
      <c r="K528" s="4" t="s">
        <v>2270</v>
      </c>
      <c r="L528" s="7">
        <v>2359.04</v>
      </c>
      <c r="M528" s="7">
        <v>-2359.04</v>
      </c>
      <c r="N528" s="4" t="s">
        <v>410</v>
      </c>
    </row>
    <row r="529" spans="1:14" x14ac:dyDescent="0.25">
      <c r="A529" s="4" t="s">
        <v>423</v>
      </c>
      <c r="B529" s="7" t="s">
        <v>2600</v>
      </c>
      <c r="C529" s="7" t="s">
        <v>2601</v>
      </c>
      <c r="D529" s="4" t="s">
        <v>113</v>
      </c>
      <c r="E529" s="4" t="s">
        <v>114</v>
      </c>
      <c r="F529" s="6">
        <v>42900</v>
      </c>
      <c r="G529" s="4" t="s">
        <v>605</v>
      </c>
      <c r="H529" s="9">
        <v>9894</v>
      </c>
      <c r="I529" s="6">
        <v>42906</v>
      </c>
      <c r="J529" s="4" t="s">
        <v>862</v>
      </c>
      <c r="K529" s="4" t="s">
        <v>2306</v>
      </c>
      <c r="L529" s="7">
        <v>0</v>
      </c>
      <c r="M529" s="7">
        <v>-900</v>
      </c>
      <c r="N529" s="4" t="s">
        <v>423</v>
      </c>
    </row>
    <row r="530" spans="1:14" x14ac:dyDescent="0.25">
      <c r="A530" s="4" t="s">
        <v>421</v>
      </c>
      <c r="B530" s="7" t="s">
        <v>2556</v>
      </c>
      <c r="C530" s="7" t="s">
        <v>2557</v>
      </c>
      <c r="D530" s="4" t="s">
        <v>113</v>
      </c>
      <c r="E530" s="4" t="s">
        <v>114</v>
      </c>
      <c r="F530" s="6">
        <v>42877</v>
      </c>
      <c r="G530" s="4" t="s">
        <v>605</v>
      </c>
      <c r="H530" s="9">
        <v>48.5</v>
      </c>
      <c r="I530" s="6">
        <v>42894</v>
      </c>
      <c r="J530" s="4" t="s">
        <v>796</v>
      </c>
      <c r="K530" s="4" t="s">
        <v>2220</v>
      </c>
      <c r="L530" s="7">
        <v>457.85</v>
      </c>
      <c r="M530" s="7">
        <v>-457.85</v>
      </c>
      <c r="N530" s="4" t="s">
        <v>421</v>
      </c>
    </row>
    <row r="531" spans="1:14" x14ac:dyDescent="0.25">
      <c r="A531" s="4" t="s">
        <v>422</v>
      </c>
      <c r="B531" s="7" t="s">
        <v>2600</v>
      </c>
      <c r="C531" s="7" t="s">
        <v>2601</v>
      </c>
      <c r="D531" s="4" t="s">
        <v>113</v>
      </c>
      <c r="E531" s="4" t="s">
        <v>114</v>
      </c>
      <c r="F531" s="6">
        <v>42879</v>
      </c>
      <c r="G531" s="4" t="s">
        <v>605</v>
      </c>
      <c r="H531" s="9">
        <v>388</v>
      </c>
      <c r="I531" s="6">
        <v>42886</v>
      </c>
      <c r="J531" s="4" t="s">
        <v>864</v>
      </c>
      <c r="K531" s="4" t="s">
        <v>2167</v>
      </c>
      <c r="L531" s="7">
        <v>0</v>
      </c>
      <c r="M531" s="7">
        <v>-115</v>
      </c>
      <c r="N531" s="4" t="s">
        <v>422</v>
      </c>
    </row>
    <row r="532" spans="1:14" x14ac:dyDescent="0.25">
      <c r="A532" s="4" t="s">
        <v>385</v>
      </c>
      <c r="B532" s="7" t="s">
        <v>2580</v>
      </c>
      <c r="C532" s="7" t="s">
        <v>2581</v>
      </c>
      <c r="D532" s="4" t="s">
        <v>113</v>
      </c>
      <c r="E532" s="4" t="s">
        <v>114</v>
      </c>
      <c r="F532" s="6">
        <v>42803</v>
      </c>
      <c r="G532" s="4" t="s">
        <v>605</v>
      </c>
      <c r="H532" s="9">
        <v>727.5</v>
      </c>
      <c r="I532" s="6">
        <v>42832</v>
      </c>
      <c r="J532" s="4" t="s">
        <v>865</v>
      </c>
      <c r="K532" s="4" t="s">
        <v>1844</v>
      </c>
      <c r="L532" s="7">
        <v>2174.5</v>
      </c>
      <c r="M532" s="7">
        <v>-4353.04</v>
      </c>
      <c r="N532" s="4" t="s">
        <v>385</v>
      </c>
    </row>
    <row r="533" spans="1:14" x14ac:dyDescent="0.25">
      <c r="A533" s="4" t="s">
        <v>419</v>
      </c>
      <c r="B533" s="7" t="s">
        <v>2600</v>
      </c>
      <c r="C533" s="7" t="s">
        <v>2601</v>
      </c>
      <c r="D533" s="4" t="s">
        <v>113</v>
      </c>
      <c r="E533" s="4" t="s">
        <v>114</v>
      </c>
      <c r="F533" s="6">
        <v>42836</v>
      </c>
      <c r="G533" s="4" t="s">
        <v>605</v>
      </c>
      <c r="H533" s="9">
        <v>10718.5</v>
      </c>
      <c r="I533" s="6">
        <v>42853</v>
      </c>
      <c r="J533" s="4" t="s">
        <v>866</v>
      </c>
      <c r="K533" s="4" t="s">
        <v>1934</v>
      </c>
      <c r="L533" s="7">
        <v>30939.91</v>
      </c>
      <c r="M533" s="7">
        <v>-30939.91</v>
      </c>
      <c r="N533" s="4" t="s">
        <v>419</v>
      </c>
    </row>
    <row r="534" spans="1:14" x14ac:dyDescent="0.25">
      <c r="A534" s="4" t="s">
        <v>420</v>
      </c>
      <c r="B534" s="7" t="s">
        <v>2600</v>
      </c>
      <c r="C534" s="7" t="s">
        <v>2601</v>
      </c>
      <c r="D534" s="4" t="s">
        <v>113</v>
      </c>
      <c r="E534" s="4" t="s">
        <v>114</v>
      </c>
      <c r="F534" s="6">
        <v>42871</v>
      </c>
      <c r="G534" s="4" t="s">
        <v>605</v>
      </c>
      <c r="H534" s="9">
        <v>9894</v>
      </c>
      <c r="I534" s="6">
        <v>42872</v>
      </c>
      <c r="J534" s="4" t="s">
        <v>867</v>
      </c>
      <c r="K534" s="4" t="s">
        <v>2090</v>
      </c>
      <c r="L534" s="7">
        <v>27703.200000000001</v>
      </c>
      <c r="M534" s="7">
        <v>-27703.200000000001</v>
      </c>
      <c r="N534" s="4" t="s">
        <v>420</v>
      </c>
    </row>
    <row r="535" spans="1:14" x14ac:dyDescent="0.25">
      <c r="A535" s="4" t="s">
        <v>283</v>
      </c>
      <c r="B535" s="7" t="s">
        <v>2536</v>
      </c>
      <c r="C535" s="7" t="s">
        <v>2537</v>
      </c>
      <c r="D535" s="4" t="s">
        <v>113</v>
      </c>
      <c r="E535" s="4" t="s">
        <v>114</v>
      </c>
      <c r="F535" s="6">
        <v>42822</v>
      </c>
      <c r="G535" s="4" t="s">
        <v>605</v>
      </c>
      <c r="H535" s="9">
        <v>97</v>
      </c>
      <c r="I535" s="6">
        <v>42837</v>
      </c>
      <c r="J535" s="4" t="s">
        <v>800</v>
      </c>
      <c r="K535" s="4" t="s">
        <v>1892</v>
      </c>
      <c r="L535" s="7">
        <v>4262.38</v>
      </c>
      <c r="M535" s="7">
        <v>-4298.97</v>
      </c>
      <c r="N535" s="4" t="s">
        <v>283</v>
      </c>
    </row>
    <row r="536" spans="1:14" x14ac:dyDescent="0.25">
      <c r="A536" s="4" t="s">
        <v>283</v>
      </c>
      <c r="B536" s="7" t="s">
        <v>2536</v>
      </c>
      <c r="C536" s="7" t="s">
        <v>2537</v>
      </c>
      <c r="D536" s="4" t="s">
        <v>113</v>
      </c>
      <c r="E536" s="4" t="s">
        <v>114</v>
      </c>
      <c r="F536" s="6">
        <v>42822</v>
      </c>
      <c r="G536" s="4" t="s">
        <v>605</v>
      </c>
      <c r="H536" s="9">
        <v>145.5</v>
      </c>
      <c r="I536" s="6">
        <v>42835</v>
      </c>
      <c r="J536" s="4" t="s">
        <v>800</v>
      </c>
      <c r="K536" s="4" t="s">
        <v>640</v>
      </c>
      <c r="L536" s="7">
        <v>4262.38</v>
      </c>
      <c r="M536" s="7">
        <v>-558.16</v>
      </c>
      <c r="N536" s="4" t="s">
        <v>283</v>
      </c>
    </row>
    <row r="537" spans="1:14" x14ac:dyDescent="0.25">
      <c r="A537" s="4" t="s">
        <v>408</v>
      </c>
      <c r="B537" s="7" t="s">
        <v>2508</v>
      </c>
      <c r="C537" s="7" t="s">
        <v>2509</v>
      </c>
      <c r="D537" s="4" t="s">
        <v>111</v>
      </c>
      <c r="E537" s="4" t="s">
        <v>112</v>
      </c>
      <c r="F537" s="6">
        <v>42877</v>
      </c>
      <c r="G537" s="4" t="s">
        <v>605</v>
      </c>
      <c r="H537" s="9">
        <v>194</v>
      </c>
      <c r="I537" s="6">
        <v>42886</v>
      </c>
      <c r="J537" s="4" t="s">
        <v>792</v>
      </c>
      <c r="K537" s="4" t="s">
        <v>2396</v>
      </c>
      <c r="L537" s="7">
        <v>0</v>
      </c>
      <c r="M537" s="7">
        <v>0</v>
      </c>
      <c r="N537" s="4" t="s">
        <v>408</v>
      </c>
    </row>
    <row r="538" spans="1:14" x14ac:dyDescent="0.25">
      <c r="A538" s="4" t="s">
        <v>386</v>
      </c>
      <c r="B538" s="7" t="s">
        <v>2582</v>
      </c>
      <c r="C538" s="7" t="s">
        <v>2583</v>
      </c>
      <c r="D538" s="4" t="s">
        <v>111</v>
      </c>
      <c r="E538" s="4" t="s">
        <v>112</v>
      </c>
      <c r="F538" s="6">
        <v>42809</v>
      </c>
      <c r="G538" s="4" t="s">
        <v>605</v>
      </c>
      <c r="H538" s="9">
        <v>921.5</v>
      </c>
      <c r="I538" s="6">
        <v>42823</v>
      </c>
      <c r="J538" s="4" t="s">
        <v>720</v>
      </c>
      <c r="K538" s="4" t="s">
        <v>1808</v>
      </c>
      <c r="L538" s="7">
        <v>2641.98</v>
      </c>
      <c r="M538" s="7">
        <v>-2641.98</v>
      </c>
      <c r="N538" s="4" t="s">
        <v>386</v>
      </c>
    </row>
    <row r="539" spans="1:14" x14ac:dyDescent="0.25">
      <c r="A539" s="4" t="s">
        <v>390</v>
      </c>
      <c r="B539" s="7" t="s">
        <v>2542</v>
      </c>
      <c r="C539" s="7" t="s">
        <v>2543</v>
      </c>
      <c r="D539" s="4" t="s">
        <v>111</v>
      </c>
      <c r="E539" s="4" t="s">
        <v>112</v>
      </c>
      <c r="F539" s="6">
        <v>42811</v>
      </c>
      <c r="G539" s="4" t="s">
        <v>605</v>
      </c>
      <c r="H539" s="9">
        <v>485</v>
      </c>
      <c r="I539" s="6">
        <v>42823</v>
      </c>
      <c r="J539" s="4" t="s">
        <v>876</v>
      </c>
      <c r="K539" s="4" t="s">
        <v>1810</v>
      </c>
      <c r="L539" s="7">
        <v>1212.5</v>
      </c>
      <c r="M539" s="7">
        <v>-1212.5</v>
      </c>
      <c r="N539" s="4" t="s">
        <v>390</v>
      </c>
    </row>
    <row r="540" spans="1:14" x14ac:dyDescent="0.25">
      <c r="A540" s="4" t="s">
        <v>391</v>
      </c>
      <c r="B540" s="7" t="s">
        <v>2554</v>
      </c>
      <c r="C540" s="7" t="s">
        <v>2555</v>
      </c>
      <c r="D540" s="4" t="s">
        <v>111</v>
      </c>
      <c r="E540" s="4" t="s">
        <v>112</v>
      </c>
      <c r="F540" s="6">
        <v>42816</v>
      </c>
      <c r="G540" s="4" t="s">
        <v>605</v>
      </c>
      <c r="H540" s="9">
        <v>97</v>
      </c>
      <c r="I540" s="6">
        <v>42823</v>
      </c>
      <c r="J540" s="4" t="s">
        <v>877</v>
      </c>
      <c r="K540" s="4" t="s">
        <v>1802</v>
      </c>
      <c r="L540" s="7">
        <v>281.3</v>
      </c>
      <c r="M540" s="7">
        <v>-896.8</v>
      </c>
      <c r="N540" s="4" t="s">
        <v>391</v>
      </c>
    </row>
    <row r="541" spans="1:14" x14ac:dyDescent="0.25">
      <c r="A541" s="4" t="s">
        <v>392</v>
      </c>
      <c r="B541" s="7" t="s">
        <v>2660</v>
      </c>
      <c r="C541" s="7" t="s">
        <v>2661</v>
      </c>
      <c r="D541" s="4" t="s">
        <v>111</v>
      </c>
      <c r="E541" s="4" t="s">
        <v>112</v>
      </c>
      <c r="F541" s="6">
        <v>42816</v>
      </c>
      <c r="G541" s="4" t="s">
        <v>605</v>
      </c>
      <c r="H541" s="9">
        <v>436.5</v>
      </c>
      <c r="I541" s="6">
        <v>42835</v>
      </c>
      <c r="J541" s="4" t="s">
        <v>869</v>
      </c>
      <c r="K541" s="4" t="s">
        <v>1851</v>
      </c>
      <c r="L541" s="7">
        <v>2099.0300000000002</v>
      </c>
      <c r="M541" s="7">
        <v>-2099.0300000000002</v>
      </c>
      <c r="N541" s="4" t="s">
        <v>392</v>
      </c>
    </row>
    <row r="542" spans="1:14" x14ac:dyDescent="0.25">
      <c r="A542" s="4" t="s">
        <v>385</v>
      </c>
      <c r="B542" s="7" t="s">
        <v>2580</v>
      </c>
      <c r="C542" s="7" t="s">
        <v>2581</v>
      </c>
      <c r="D542" s="4" t="s">
        <v>111</v>
      </c>
      <c r="E542" s="4" t="s">
        <v>112</v>
      </c>
      <c r="F542" s="6">
        <v>42803</v>
      </c>
      <c r="G542" s="4" t="s">
        <v>605</v>
      </c>
      <c r="H542" s="9">
        <v>727.5</v>
      </c>
      <c r="I542" s="6">
        <v>42814</v>
      </c>
      <c r="J542" s="4" t="s">
        <v>878</v>
      </c>
      <c r="K542" s="4" t="s">
        <v>637</v>
      </c>
      <c r="L542" s="7">
        <v>2218.88</v>
      </c>
      <c r="M542" s="7">
        <v>-2218.88</v>
      </c>
      <c r="N542" s="4" t="s">
        <v>385</v>
      </c>
    </row>
    <row r="543" spans="1:14" x14ac:dyDescent="0.25">
      <c r="A543" s="4" t="s">
        <v>386</v>
      </c>
      <c r="B543" s="7" t="s">
        <v>2582</v>
      </c>
      <c r="C543" s="7" t="s">
        <v>2583</v>
      </c>
      <c r="D543" s="4" t="s">
        <v>40</v>
      </c>
      <c r="E543" s="4" t="s">
        <v>41</v>
      </c>
      <c r="F543" s="6">
        <v>42804</v>
      </c>
      <c r="G543" s="4" t="s">
        <v>605</v>
      </c>
      <c r="H543" s="9">
        <v>921.5</v>
      </c>
      <c r="I543" s="6">
        <v>42809</v>
      </c>
      <c r="J543" s="4" t="s">
        <v>880</v>
      </c>
      <c r="K543" s="4" t="s">
        <v>1748</v>
      </c>
      <c r="L543" s="7">
        <v>0</v>
      </c>
      <c r="M543" s="7">
        <v>2458.56</v>
      </c>
      <c r="N543" s="4" t="s">
        <v>386</v>
      </c>
    </row>
    <row r="544" spans="1:14" x14ac:dyDescent="0.25">
      <c r="A544" s="4" t="s">
        <v>312</v>
      </c>
      <c r="B544" s="7" t="s">
        <v>2508</v>
      </c>
      <c r="C544" s="7" t="s">
        <v>2509</v>
      </c>
      <c r="D544" s="4" t="s">
        <v>104</v>
      </c>
      <c r="E544" s="4" t="s">
        <v>105</v>
      </c>
      <c r="F544" s="6">
        <v>42900</v>
      </c>
      <c r="G544" s="4" t="s">
        <v>605</v>
      </c>
      <c r="H544" s="9">
        <v>1163.75</v>
      </c>
      <c r="I544" s="6">
        <v>42901</v>
      </c>
      <c r="J544" s="4" t="s">
        <v>901</v>
      </c>
      <c r="K544" s="4" t="s">
        <v>2278</v>
      </c>
      <c r="L544" s="7">
        <v>11298.15</v>
      </c>
      <c r="M544" s="7">
        <v>-10819</v>
      </c>
      <c r="N544" s="4" t="s">
        <v>312</v>
      </c>
    </row>
    <row r="545" spans="1:14" x14ac:dyDescent="0.25">
      <c r="A545" s="4" t="s">
        <v>312</v>
      </c>
      <c r="B545" s="7" t="s">
        <v>2508</v>
      </c>
      <c r="C545" s="7" t="s">
        <v>2509</v>
      </c>
      <c r="D545" s="4" t="s">
        <v>104</v>
      </c>
      <c r="E545" s="4" t="s">
        <v>105</v>
      </c>
      <c r="F545" s="6">
        <v>42900</v>
      </c>
      <c r="G545" s="4" t="s">
        <v>605</v>
      </c>
      <c r="H545" s="9">
        <v>64.75</v>
      </c>
      <c r="I545" s="6">
        <v>42900</v>
      </c>
      <c r="J545" s="4" t="s">
        <v>901</v>
      </c>
      <c r="K545" s="4" t="s">
        <v>635</v>
      </c>
      <c r="L545" s="7">
        <v>11298.15</v>
      </c>
      <c r="M545" s="7">
        <v>-479.15</v>
      </c>
      <c r="N545" s="4" t="s">
        <v>312</v>
      </c>
    </row>
    <row r="546" spans="1:14" x14ac:dyDescent="0.25">
      <c r="A546" s="4" t="s">
        <v>240</v>
      </c>
      <c r="B546" s="7" t="s">
        <v>2508</v>
      </c>
      <c r="C546" s="7" t="s">
        <v>2509</v>
      </c>
      <c r="D546" s="4" t="s">
        <v>104</v>
      </c>
      <c r="E546" s="4" t="s">
        <v>105</v>
      </c>
      <c r="F546" s="6">
        <v>42914</v>
      </c>
      <c r="G546" s="4" t="s">
        <v>605</v>
      </c>
      <c r="H546" s="9">
        <v>103.75</v>
      </c>
      <c r="I546" s="6">
        <v>42914</v>
      </c>
      <c r="J546" s="4" t="s">
        <v>2385</v>
      </c>
      <c r="K546" s="4" t="s">
        <v>2385</v>
      </c>
      <c r="L546" s="7">
        <v>0</v>
      </c>
      <c r="M546" s="7">
        <v>0</v>
      </c>
      <c r="N546" s="4" t="s">
        <v>240</v>
      </c>
    </row>
    <row r="547" spans="1:14" x14ac:dyDescent="0.25">
      <c r="A547" s="4" t="s">
        <v>280</v>
      </c>
      <c r="B547" s="7" t="s">
        <v>2566</v>
      </c>
      <c r="C547" s="7" t="s">
        <v>2567</v>
      </c>
      <c r="D547" s="4" t="s">
        <v>104</v>
      </c>
      <c r="E547" s="4" t="s">
        <v>105</v>
      </c>
      <c r="F547" s="6">
        <v>42807</v>
      </c>
      <c r="G547" s="4" t="s">
        <v>605</v>
      </c>
      <c r="H547" s="9">
        <v>5460</v>
      </c>
      <c r="I547" s="6">
        <v>42807</v>
      </c>
      <c r="J547" s="4" t="s">
        <v>881</v>
      </c>
      <c r="K547" s="4" t="s">
        <v>1738</v>
      </c>
      <c r="L547" s="7">
        <v>49619.06</v>
      </c>
      <c r="M547" s="7">
        <v>-49619.06</v>
      </c>
      <c r="N547" s="4" t="s">
        <v>280</v>
      </c>
    </row>
    <row r="548" spans="1:14" x14ac:dyDescent="0.25">
      <c r="A548" s="4" t="s">
        <v>372</v>
      </c>
      <c r="B548" s="7" t="s">
        <v>2576</v>
      </c>
      <c r="C548" s="7" t="s">
        <v>2577</v>
      </c>
      <c r="D548" s="4" t="s">
        <v>373</v>
      </c>
      <c r="E548" s="4" t="s">
        <v>374</v>
      </c>
      <c r="F548" s="6">
        <v>42811</v>
      </c>
      <c r="G548" s="4" t="s">
        <v>605</v>
      </c>
      <c r="H548" s="9">
        <v>14</v>
      </c>
      <c r="I548" s="6">
        <v>42811</v>
      </c>
      <c r="J548" s="4" t="s">
        <v>882</v>
      </c>
      <c r="K548" s="4" t="s">
        <v>636</v>
      </c>
      <c r="L548" s="7">
        <v>125.3</v>
      </c>
      <c r="M548" s="7">
        <v>-125.3</v>
      </c>
      <c r="N548" s="4" t="s">
        <v>372</v>
      </c>
    </row>
    <row r="549" spans="1:14" x14ac:dyDescent="0.25">
      <c r="A549" s="4" t="s">
        <v>388</v>
      </c>
      <c r="B549" s="7" t="s">
        <v>2526</v>
      </c>
      <c r="C549" s="7" t="s">
        <v>2527</v>
      </c>
      <c r="D549" s="4" t="s">
        <v>111</v>
      </c>
      <c r="E549" s="4" t="s">
        <v>112</v>
      </c>
      <c r="F549" s="6">
        <v>42767</v>
      </c>
      <c r="G549" s="4" t="s">
        <v>605</v>
      </c>
      <c r="H549" s="9">
        <v>630.5</v>
      </c>
      <c r="I549" s="6">
        <v>42804</v>
      </c>
      <c r="J549" s="4" t="s">
        <v>885</v>
      </c>
      <c r="K549" s="4" t="s">
        <v>1721</v>
      </c>
      <c r="L549" s="7">
        <v>1828.45</v>
      </c>
      <c r="M549" s="7">
        <v>-2045.95</v>
      </c>
      <c r="N549" s="4" t="s">
        <v>388</v>
      </c>
    </row>
    <row r="550" spans="1:14" x14ac:dyDescent="0.25">
      <c r="A550" s="4" t="s">
        <v>389</v>
      </c>
      <c r="B550" s="7" t="s">
        <v>2566</v>
      </c>
      <c r="C550" s="7" t="s">
        <v>2567</v>
      </c>
      <c r="D550" s="4" t="s">
        <v>111</v>
      </c>
      <c r="E550" s="4" t="s">
        <v>112</v>
      </c>
      <c r="F550" s="6">
        <v>42787</v>
      </c>
      <c r="G550" s="4" t="s">
        <v>605</v>
      </c>
      <c r="H550" s="9">
        <v>48.5</v>
      </c>
      <c r="I550" s="6">
        <v>42797</v>
      </c>
      <c r="J550" s="4" t="s">
        <v>886</v>
      </c>
      <c r="K550" s="4" t="s">
        <v>1694</v>
      </c>
      <c r="L550" s="7">
        <v>147.93</v>
      </c>
      <c r="M550" s="7">
        <v>-147.93</v>
      </c>
      <c r="N550" s="4" t="s">
        <v>389</v>
      </c>
    </row>
    <row r="551" spans="1:14" x14ac:dyDescent="0.25">
      <c r="A551" s="4" t="s">
        <v>309</v>
      </c>
      <c r="B551" s="7" t="s">
        <v>2584</v>
      </c>
      <c r="C551" s="7" t="s">
        <v>2585</v>
      </c>
      <c r="D551" s="4" t="s">
        <v>111</v>
      </c>
      <c r="E551" s="4" t="s">
        <v>112</v>
      </c>
      <c r="F551" s="6">
        <v>42894</v>
      </c>
      <c r="G551" s="4" t="s">
        <v>605</v>
      </c>
      <c r="H551" s="9">
        <v>630.5</v>
      </c>
      <c r="I551" s="6">
        <v>42894</v>
      </c>
      <c r="J551" s="4" t="s">
        <v>861</v>
      </c>
      <c r="K551" s="4" t="s">
        <v>2224</v>
      </c>
      <c r="L551" s="7">
        <v>7014.82</v>
      </c>
      <c r="M551" s="7">
        <v>-6901.38</v>
      </c>
      <c r="N551" s="4" t="s">
        <v>309</v>
      </c>
    </row>
    <row r="552" spans="1:14" x14ac:dyDescent="0.25">
      <c r="A552" s="4" t="s">
        <v>406</v>
      </c>
      <c r="B552" s="7" t="s">
        <v>2664</v>
      </c>
      <c r="C552" s="7" t="s">
        <v>2665</v>
      </c>
      <c r="D552" s="4" t="s">
        <v>111</v>
      </c>
      <c r="E552" s="4" t="s">
        <v>112</v>
      </c>
      <c r="F552" s="6">
        <v>42870</v>
      </c>
      <c r="G552" s="4" t="s">
        <v>605</v>
      </c>
      <c r="H552" s="9">
        <v>970</v>
      </c>
      <c r="I552" s="6">
        <v>42902</v>
      </c>
      <c r="J552" s="4" t="s">
        <v>887</v>
      </c>
      <c r="K552" s="4" t="s">
        <v>2288</v>
      </c>
      <c r="L552" s="7">
        <v>2134</v>
      </c>
      <c r="M552" s="7">
        <v>-2134</v>
      </c>
      <c r="N552" s="4" t="s">
        <v>406</v>
      </c>
    </row>
    <row r="553" spans="1:14" x14ac:dyDescent="0.25">
      <c r="A553" s="4" t="s">
        <v>404</v>
      </c>
      <c r="B553" s="7" t="s">
        <v>2662</v>
      </c>
      <c r="C553" s="7" t="s">
        <v>2663</v>
      </c>
      <c r="D553" s="4" t="s">
        <v>111</v>
      </c>
      <c r="E553" s="4" t="s">
        <v>112</v>
      </c>
      <c r="F553" s="6">
        <v>42866</v>
      </c>
      <c r="G553" s="4" t="s">
        <v>605</v>
      </c>
      <c r="H553" s="9">
        <v>48.5</v>
      </c>
      <c r="I553" s="6">
        <v>42870</v>
      </c>
      <c r="J553" s="4" t="s">
        <v>872</v>
      </c>
      <c r="K553" s="4" t="s">
        <v>2057</v>
      </c>
      <c r="L553" s="7">
        <v>376.68</v>
      </c>
      <c r="M553" s="7">
        <v>-376.68</v>
      </c>
      <c r="N553" s="4" t="s">
        <v>404</v>
      </c>
    </row>
    <row r="554" spans="1:14" x14ac:dyDescent="0.25">
      <c r="A554" s="4" t="s">
        <v>401</v>
      </c>
      <c r="B554" s="7" t="s">
        <v>2522</v>
      </c>
      <c r="C554" s="7" t="s">
        <v>2523</v>
      </c>
      <c r="D554" s="4" t="s">
        <v>111</v>
      </c>
      <c r="E554" s="4" t="s">
        <v>112</v>
      </c>
      <c r="F554" s="6">
        <v>42860</v>
      </c>
      <c r="G554" s="4" t="s">
        <v>605</v>
      </c>
      <c r="H554" s="9">
        <v>436.5</v>
      </c>
      <c r="I554" s="6">
        <v>42867</v>
      </c>
      <c r="J554" s="4" t="s">
        <v>888</v>
      </c>
      <c r="K554" s="4" t="s">
        <v>2031</v>
      </c>
      <c r="L554" s="7">
        <v>1309.5</v>
      </c>
      <c r="M554" s="7">
        <v>-1309.5</v>
      </c>
      <c r="N554" s="4" t="s">
        <v>401</v>
      </c>
    </row>
    <row r="555" spans="1:14" x14ac:dyDescent="0.25">
      <c r="A555" s="4" t="s">
        <v>400</v>
      </c>
      <c r="B555" s="7" t="s">
        <v>2536</v>
      </c>
      <c r="C555" s="7" t="s">
        <v>2537</v>
      </c>
      <c r="D555" s="4" t="s">
        <v>111</v>
      </c>
      <c r="E555" s="4" t="s">
        <v>112</v>
      </c>
      <c r="F555" s="6">
        <v>42856</v>
      </c>
      <c r="G555" s="4" t="s">
        <v>605</v>
      </c>
      <c r="H555" s="9">
        <v>824.5</v>
      </c>
      <c r="I555" s="6">
        <v>42867</v>
      </c>
      <c r="J555" s="4" t="s">
        <v>809</v>
      </c>
      <c r="K555" s="4" t="s">
        <v>2029</v>
      </c>
      <c r="L555" s="7">
        <v>6417.9</v>
      </c>
      <c r="M555" s="7">
        <v>-6417.9</v>
      </c>
      <c r="N555" s="4" t="s">
        <v>400</v>
      </c>
    </row>
    <row r="556" spans="1:14" x14ac:dyDescent="0.25">
      <c r="A556" s="4" t="s">
        <v>405</v>
      </c>
      <c r="B556" s="7" t="s">
        <v>2536</v>
      </c>
      <c r="C556" s="7" t="s">
        <v>2537</v>
      </c>
      <c r="D556" s="4" t="s">
        <v>111</v>
      </c>
      <c r="E556" s="4" t="s">
        <v>112</v>
      </c>
      <c r="F556" s="6">
        <v>42867</v>
      </c>
      <c r="G556" s="4" t="s">
        <v>605</v>
      </c>
      <c r="H556" s="9">
        <v>145.5</v>
      </c>
      <c r="I556" s="6">
        <v>42867</v>
      </c>
      <c r="J556" s="4" t="s">
        <v>889</v>
      </c>
      <c r="K556" s="4" t="s">
        <v>2037</v>
      </c>
      <c r="L556" s="7">
        <v>429.23</v>
      </c>
      <c r="M556" s="7">
        <v>-429.23</v>
      </c>
      <c r="N556" s="4" t="s">
        <v>405</v>
      </c>
    </row>
    <row r="557" spans="1:14" x14ac:dyDescent="0.25">
      <c r="A557" s="4" t="s">
        <v>393</v>
      </c>
      <c r="B557" s="7" t="s">
        <v>2666</v>
      </c>
      <c r="C557" s="7" t="s">
        <v>2667</v>
      </c>
      <c r="D557" s="4" t="s">
        <v>111</v>
      </c>
      <c r="E557" s="4" t="s">
        <v>112</v>
      </c>
      <c r="F557" s="6">
        <v>42829</v>
      </c>
      <c r="G557" s="4" t="s">
        <v>605</v>
      </c>
      <c r="H557" s="9">
        <v>242.5</v>
      </c>
      <c r="I557" s="6">
        <v>42832</v>
      </c>
      <c r="J557" s="4" t="s">
        <v>890</v>
      </c>
      <c r="K557" s="4" t="s">
        <v>1838</v>
      </c>
      <c r="L557" s="7">
        <v>727.5</v>
      </c>
      <c r="M557" s="7">
        <v>-727.5</v>
      </c>
      <c r="N557" s="4" t="s">
        <v>393</v>
      </c>
    </row>
    <row r="558" spans="1:14" x14ac:dyDescent="0.25">
      <c r="A558" s="4" t="s">
        <v>397</v>
      </c>
      <c r="B558" s="7" t="s">
        <v>2508</v>
      </c>
      <c r="C558" s="7" t="s">
        <v>2509</v>
      </c>
      <c r="D558" s="4" t="s">
        <v>111</v>
      </c>
      <c r="E558" s="4" t="s">
        <v>112</v>
      </c>
      <c r="F558" s="6">
        <v>42849</v>
      </c>
      <c r="G558" s="4" t="s">
        <v>605</v>
      </c>
      <c r="H558" s="9">
        <v>339.5</v>
      </c>
      <c r="I558" s="6">
        <v>42863</v>
      </c>
      <c r="J558" s="4" t="s">
        <v>842</v>
      </c>
      <c r="K558" s="4" t="s">
        <v>1967</v>
      </c>
      <c r="L558" s="7">
        <v>2079.08</v>
      </c>
      <c r="M558" s="7">
        <v>-2079.08</v>
      </c>
      <c r="N558" s="4" t="s">
        <v>397</v>
      </c>
    </row>
    <row r="559" spans="1:14" x14ac:dyDescent="0.25">
      <c r="A559" s="4" t="s">
        <v>394</v>
      </c>
      <c r="B559" s="7" t="s">
        <v>2622</v>
      </c>
      <c r="C559" s="7" t="s">
        <v>2623</v>
      </c>
      <c r="D559" s="4" t="s">
        <v>111</v>
      </c>
      <c r="E559" s="4" t="s">
        <v>112</v>
      </c>
      <c r="F559" s="6">
        <v>42831</v>
      </c>
      <c r="G559" s="4" t="s">
        <v>605</v>
      </c>
      <c r="H559" s="9">
        <v>291</v>
      </c>
      <c r="I559" s="6">
        <v>42838</v>
      </c>
      <c r="J559" s="4" t="s">
        <v>714</v>
      </c>
      <c r="K559" s="4" t="s">
        <v>1914</v>
      </c>
      <c r="L559" s="7">
        <v>9629.75</v>
      </c>
      <c r="M559" s="7">
        <v>-9629.75</v>
      </c>
      <c r="N559" s="4" t="s">
        <v>394</v>
      </c>
    </row>
    <row r="560" spans="1:14" x14ac:dyDescent="0.25">
      <c r="A560" s="4" t="s">
        <v>403</v>
      </c>
      <c r="B560" s="7" t="s">
        <v>2580</v>
      </c>
      <c r="C560" s="7" t="s">
        <v>2581</v>
      </c>
      <c r="D560" s="4" t="s">
        <v>111</v>
      </c>
      <c r="E560" s="4" t="s">
        <v>112</v>
      </c>
      <c r="F560" s="6">
        <v>42863</v>
      </c>
      <c r="G560" s="4" t="s">
        <v>605</v>
      </c>
      <c r="H560" s="9">
        <v>48.5</v>
      </c>
      <c r="I560" s="6">
        <v>42867</v>
      </c>
      <c r="J560" s="4" t="s">
        <v>891</v>
      </c>
      <c r="K560" s="4" t="s">
        <v>2015</v>
      </c>
      <c r="L560" s="7">
        <v>143.08000000000001</v>
      </c>
      <c r="M560" s="7">
        <v>-213.08</v>
      </c>
      <c r="N560" s="4" t="s">
        <v>403</v>
      </c>
    </row>
    <row r="561" spans="1:14" x14ac:dyDescent="0.25">
      <c r="A561" s="4" t="s">
        <v>399</v>
      </c>
      <c r="B561" s="7" t="s">
        <v>2536</v>
      </c>
      <c r="C561" s="7" t="s">
        <v>2537</v>
      </c>
      <c r="D561" s="4" t="s">
        <v>111</v>
      </c>
      <c r="E561" s="4" t="s">
        <v>112</v>
      </c>
      <c r="F561" s="6">
        <v>42856</v>
      </c>
      <c r="G561" s="4" t="s">
        <v>605</v>
      </c>
      <c r="H561" s="9">
        <v>192</v>
      </c>
      <c r="I561" s="6">
        <v>42867</v>
      </c>
      <c r="J561" s="4" t="s">
        <v>892</v>
      </c>
      <c r="K561" s="4" t="s">
        <v>2017</v>
      </c>
      <c r="L561" s="7">
        <v>576</v>
      </c>
      <c r="M561" s="7">
        <v>-581.42999999999995</v>
      </c>
      <c r="N561" s="4" t="s">
        <v>399</v>
      </c>
    </row>
    <row r="562" spans="1:14" x14ac:dyDescent="0.25">
      <c r="A562" s="4" t="s">
        <v>399</v>
      </c>
      <c r="B562" s="7" t="s">
        <v>2536</v>
      </c>
      <c r="C562" s="7" t="s">
        <v>2537</v>
      </c>
      <c r="D562" s="4" t="s">
        <v>111</v>
      </c>
      <c r="E562" s="4" t="s">
        <v>112</v>
      </c>
      <c r="F562" s="6">
        <v>42858</v>
      </c>
      <c r="G562" s="4" t="s">
        <v>605</v>
      </c>
      <c r="H562" s="9">
        <v>2</v>
      </c>
      <c r="I562" s="6">
        <v>42867</v>
      </c>
      <c r="J562" s="4" t="s">
        <v>893</v>
      </c>
      <c r="K562" s="4" t="s">
        <v>2017</v>
      </c>
      <c r="L562" s="7">
        <v>5.43</v>
      </c>
      <c r="M562" s="7">
        <v>-581.42999999999995</v>
      </c>
      <c r="N562" s="4" t="s">
        <v>399</v>
      </c>
    </row>
    <row r="563" spans="1:14" x14ac:dyDescent="0.25">
      <c r="A563" s="4" t="s">
        <v>402</v>
      </c>
      <c r="B563" s="7" t="s">
        <v>2628</v>
      </c>
      <c r="C563" s="7" t="s">
        <v>2629</v>
      </c>
      <c r="D563" s="4" t="s">
        <v>111</v>
      </c>
      <c r="E563" s="4" t="s">
        <v>112</v>
      </c>
      <c r="F563" s="6">
        <v>42863</v>
      </c>
      <c r="G563" s="4" t="s">
        <v>605</v>
      </c>
      <c r="H563" s="9">
        <v>97</v>
      </c>
      <c r="I563" s="6">
        <v>42863</v>
      </c>
      <c r="J563" s="4" t="s">
        <v>705</v>
      </c>
      <c r="K563" s="4" t="s">
        <v>1985</v>
      </c>
      <c r="L563" s="7">
        <v>283.32</v>
      </c>
      <c r="M563" s="7">
        <v>-283.32</v>
      </c>
      <c r="N563" s="4" t="s">
        <v>402</v>
      </c>
    </row>
    <row r="564" spans="1:14" x14ac:dyDescent="0.25">
      <c r="A564" s="4" t="s">
        <v>395</v>
      </c>
      <c r="B564" s="7" t="s">
        <v>2622</v>
      </c>
      <c r="C564" s="7" t="s">
        <v>2623</v>
      </c>
      <c r="D564" s="4" t="s">
        <v>111</v>
      </c>
      <c r="E564" s="4" t="s">
        <v>112</v>
      </c>
      <c r="F564" s="6">
        <v>42849</v>
      </c>
      <c r="G564" s="4" t="s">
        <v>605</v>
      </c>
      <c r="H564" s="9">
        <v>145.5</v>
      </c>
      <c r="I564" s="6">
        <v>42863</v>
      </c>
      <c r="J564" s="4" t="s">
        <v>844</v>
      </c>
      <c r="K564" s="4" t="s">
        <v>1981</v>
      </c>
      <c r="L564" s="7">
        <v>5592.38</v>
      </c>
      <c r="M564" s="7">
        <v>-5592.38</v>
      </c>
      <c r="N564" s="4" t="s">
        <v>395</v>
      </c>
    </row>
    <row r="565" spans="1:14" x14ac:dyDescent="0.25">
      <c r="A565" s="4" t="s">
        <v>396</v>
      </c>
      <c r="B565" s="7" t="s">
        <v>2622</v>
      </c>
      <c r="C565" s="7" t="s">
        <v>2623</v>
      </c>
      <c r="D565" s="4" t="s">
        <v>111</v>
      </c>
      <c r="E565" s="4" t="s">
        <v>112</v>
      </c>
      <c r="F565" s="6">
        <v>42849</v>
      </c>
      <c r="G565" s="4" t="s">
        <v>605</v>
      </c>
      <c r="H565" s="9">
        <v>145.5</v>
      </c>
      <c r="I565" s="6">
        <v>42867</v>
      </c>
      <c r="J565" s="4" t="s">
        <v>845</v>
      </c>
      <c r="K565" s="4" t="s">
        <v>2019</v>
      </c>
      <c r="L565" s="7">
        <v>23142.38</v>
      </c>
      <c r="M565" s="7">
        <v>-23142.38</v>
      </c>
      <c r="N565" s="4" t="s">
        <v>396</v>
      </c>
    </row>
    <row r="566" spans="1:14" x14ac:dyDescent="0.25">
      <c r="A566" s="4" t="s">
        <v>398</v>
      </c>
      <c r="B566" s="7" t="s">
        <v>2622</v>
      </c>
      <c r="C566" s="7" t="s">
        <v>2623</v>
      </c>
      <c r="D566" s="4" t="s">
        <v>111</v>
      </c>
      <c r="E566" s="4" t="s">
        <v>112</v>
      </c>
      <c r="F566" s="6">
        <v>42853</v>
      </c>
      <c r="G566" s="4" t="s">
        <v>605</v>
      </c>
      <c r="H566" s="9">
        <v>388</v>
      </c>
      <c r="I566" s="6">
        <v>42863</v>
      </c>
      <c r="J566" s="4" t="s">
        <v>846</v>
      </c>
      <c r="K566" s="4" t="s">
        <v>1991</v>
      </c>
      <c r="L566" s="7">
        <v>15132.38</v>
      </c>
      <c r="M566" s="7">
        <v>-15132.38</v>
      </c>
      <c r="N566" s="4" t="s">
        <v>398</v>
      </c>
    </row>
    <row r="567" spans="1:14" x14ac:dyDescent="0.25">
      <c r="A567" s="4" t="s">
        <v>407</v>
      </c>
      <c r="B567" s="7" t="s">
        <v>2580</v>
      </c>
      <c r="C567" s="7" t="s">
        <v>2581</v>
      </c>
      <c r="D567" s="4" t="s">
        <v>111</v>
      </c>
      <c r="E567" s="4" t="s">
        <v>112</v>
      </c>
      <c r="F567" s="6">
        <v>42877</v>
      </c>
      <c r="G567" s="4" t="s">
        <v>605</v>
      </c>
      <c r="H567" s="9">
        <v>679</v>
      </c>
      <c r="I567" s="6">
        <v>42900</v>
      </c>
      <c r="J567" s="4" t="s">
        <v>894</v>
      </c>
      <c r="K567" s="4" t="s">
        <v>2254</v>
      </c>
      <c r="L567" s="7">
        <v>1738.24</v>
      </c>
      <c r="M567" s="7">
        <v>-1738.24</v>
      </c>
      <c r="N567" s="4" t="s">
        <v>407</v>
      </c>
    </row>
    <row r="568" spans="1:14" x14ac:dyDescent="0.25">
      <c r="A568" s="4" t="s">
        <v>409</v>
      </c>
      <c r="B568" s="7" t="s">
        <v>2668</v>
      </c>
      <c r="C568" s="7" t="s">
        <v>2669</v>
      </c>
      <c r="D568" s="4" t="s">
        <v>111</v>
      </c>
      <c r="E568" s="4" t="s">
        <v>112</v>
      </c>
      <c r="F568" s="6">
        <v>42879</v>
      </c>
      <c r="G568" s="4" t="s">
        <v>605</v>
      </c>
      <c r="H568" s="9">
        <v>436.5</v>
      </c>
      <c r="I568" s="6">
        <v>42894</v>
      </c>
      <c r="J568" s="4" t="s">
        <v>895</v>
      </c>
      <c r="K568" s="4" t="s">
        <v>2232</v>
      </c>
      <c r="L568" s="7">
        <v>1091.25</v>
      </c>
      <c r="M568" s="7">
        <v>-1091.25</v>
      </c>
      <c r="N568" s="4" t="s">
        <v>409</v>
      </c>
    </row>
    <row r="569" spans="1:14" x14ac:dyDescent="0.25">
      <c r="A569" s="4" t="s">
        <v>413</v>
      </c>
      <c r="B569" s="7" t="s">
        <v>2534</v>
      </c>
      <c r="C569" s="7" t="s">
        <v>2535</v>
      </c>
      <c r="D569" s="4" t="s">
        <v>111</v>
      </c>
      <c r="E569" s="4" t="s">
        <v>112</v>
      </c>
      <c r="F569" s="6">
        <v>42894</v>
      </c>
      <c r="G569" s="4" t="s">
        <v>605</v>
      </c>
      <c r="H569" s="9">
        <v>1018.5</v>
      </c>
      <c r="I569" s="6">
        <v>42909</v>
      </c>
      <c r="J569" s="4" t="s">
        <v>1015</v>
      </c>
      <c r="K569" s="4" t="s">
        <v>2335</v>
      </c>
      <c r="L569" s="7">
        <v>33135.480000000003</v>
      </c>
      <c r="M569" s="7">
        <v>-8811.18</v>
      </c>
      <c r="N569" s="4" t="s">
        <v>413</v>
      </c>
    </row>
    <row r="570" spans="1:14" x14ac:dyDescent="0.25">
      <c r="A570" s="4" t="s">
        <v>372</v>
      </c>
      <c r="B570" s="7" t="s">
        <v>2576</v>
      </c>
      <c r="C570" s="7" t="s">
        <v>2577</v>
      </c>
      <c r="D570" s="4" t="s">
        <v>373</v>
      </c>
      <c r="E570" s="4" t="s">
        <v>374</v>
      </c>
      <c r="F570" s="6">
        <v>42811</v>
      </c>
      <c r="G570" s="4" t="s">
        <v>605</v>
      </c>
      <c r="H570" s="9">
        <v>14</v>
      </c>
      <c r="I570" s="6">
        <v>42823</v>
      </c>
      <c r="J570" s="4" t="s">
        <v>896</v>
      </c>
      <c r="K570" s="4" t="s">
        <v>1804</v>
      </c>
      <c r="L570" s="7">
        <v>125.3</v>
      </c>
      <c r="M570" s="7">
        <v>-125.3</v>
      </c>
      <c r="N570" s="4" t="s">
        <v>372</v>
      </c>
    </row>
    <row r="571" spans="1:14" x14ac:dyDescent="0.25">
      <c r="A571" s="4" t="s">
        <v>295</v>
      </c>
      <c r="B571" s="7" t="s">
        <v>2516</v>
      </c>
      <c r="C571" s="7" t="s">
        <v>2517</v>
      </c>
      <c r="D571" s="4" t="s">
        <v>373</v>
      </c>
      <c r="E571" s="4" t="s">
        <v>374</v>
      </c>
      <c r="F571" s="6">
        <v>42870</v>
      </c>
      <c r="G571" s="4" t="s">
        <v>605</v>
      </c>
      <c r="H571" s="9">
        <v>448</v>
      </c>
      <c r="I571" s="6">
        <v>42870</v>
      </c>
      <c r="J571" s="4" t="s">
        <v>897</v>
      </c>
      <c r="K571" s="4" t="s">
        <v>2069</v>
      </c>
      <c r="L571" s="7">
        <v>3406.8</v>
      </c>
      <c r="M571" s="7">
        <v>-3406.8</v>
      </c>
      <c r="N571" s="4" t="s">
        <v>295</v>
      </c>
    </row>
    <row r="572" spans="1:14" x14ac:dyDescent="0.25">
      <c r="A572" s="4" t="s">
        <v>375</v>
      </c>
      <c r="B572" s="7" t="s">
        <v>2670</v>
      </c>
      <c r="C572" s="7" t="s">
        <v>2671</v>
      </c>
      <c r="D572" s="4" t="s">
        <v>376</v>
      </c>
      <c r="E572" s="4" t="s">
        <v>377</v>
      </c>
      <c r="F572" s="6">
        <v>42795</v>
      </c>
      <c r="G572" s="4" t="s">
        <v>605</v>
      </c>
      <c r="H572" s="9">
        <v>10</v>
      </c>
      <c r="I572" s="6">
        <v>42797</v>
      </c>
      <c r="J572" s="4" t="s">
        <v>898</v>
      </c>
      <c r="K572" s="4" t="s">
        <v>1698</v>
      </c>
      <c r="L572" s="7">
        <v>75</v>
      </c>
      <c r="M572" s="7">
        <v>-75</v>
      </c>
      <c r="N572" s="4" t="s">
        <v>375</v>
      </c>
    </row>
    <row r="573" spans="1:14" x14ac:dyDescent="0.25">
      <c r="A573" s="4" t="s">
        <v>378</v>
      </c>
      <c r="B573" s="7" t="s">
        <v>2638</v>
      </c>
      <c r="C573" s="7" t="s">
        <v>2639</v>
      </c>
      <c r="D573" s="4" t="s">
        <v>68</v>
      </c>
      <c r="E573" s="4" t="s">
        <v>67</v>
      </c>
      <c r="F573" s="6">
        <v>42760</v>
      </c>
      <c r="G573" s="4" t="s">
        <v>605</v>
      </c>
      <c r="H573" s="9">
        <v>21</v>
      </c>
      <c r="I573" s="6">
        <v>42760</v>
      </c>
      <c r="J573" s="4" t="s">
        <v>899</v>
      </c>
      <c r="K573" s="4" t="s">
        <v>725</v>
      </c>
      <c r="L573" s="7">
        <v>323.39999999999998</v>
      </c>
      <c r="M573" s="7">
        <v>-323.39999999999998</v>
      </c>
      <c r="N573" s="4" t="s">
        <v>378</v>
      </c>
    </row>
    <row r="574" spans="1:14" x14ac:dyDescent="0.25">
      <c r="A574" s="4" t="s">
        <v>193</v>
      </c>
      <c r="B574" s="7" t="s">
        <v>2506</v>
      </c>
      <c r="C574" s="7" t="s">
        <v>2507</v>
      </c>
      <c r="D574" s="4" t="s">
        <v>68</v>
      </c>
      <c r="E574" s="4" t="s">
        <v>67</v>
      </c>
      <c r="F574" s="6">
        <v>42886</v>
      </c>
      <c r="G574" s="4" t="s">
        <v>605</v>
      </c>
      <c r="H574" s="9">
        <v>30</v>
      </c>
      <c r="I574" s="6">
        <v>42886</v>
      </c>
      <c r="J574" s="4" t="s">
        <v>757</v>
      </c>
      <c r="K574" s="4" t="s">
        <v>2159</v>
      </c>
      <c r="L574" s="7">
        <v>18522</v>
      </c>
      <c r="M574" s="7">
        <v>-18522</v>
      </c>
      <c r="N574" s="4" t="s">
        <v>193</v>
      </c>
    </row>
    <row r="575" spans="1:14" x14ac:dyDescent="0.25">
      <c r="A575" s="4" t="s">
        <v>193</v>
      </c>
      <c r="B575" s="7" t="s">
        <v>2506</v>
      </c>
      <c r="C575" s="7" t="s">
        <v>2507</v>
      </c>
      <c r="D575" s="4" t="s">
        <v>68</v>
      </c>
      <c r="E575" s="4" t="s">
        <v>67</v>
      </c>
      <c r="F575" s="6">
        <v>42886</v>
      </c>
      <c r="G575" s="4" t="s">
        <v>605</v>
      </c>
      <c r="H575" s="9">
        <v>30</v>
      </c>
      <c r="I575" s="6">
        <v>42886</v>
      </c>
      <c r="J575" s="4" t="s">
        <v>757</v>
      </c>
      <c r="K575" s="4" t="s">
        <v>2159</v>
      </c>
      <c r="L575" s="7">
        <v>18522</v>
      </c>
      <c r="M575" s="7">
        <v>-18522</v>
      </c>
      <c r="N575" s="4" t="s">
        <v>193</v>
      </c>
    </row>
    <row r="576" spans="1:14" x14ac:dyDescent="0.25">
      <c r="A576" s="4" t="s">
        <v>193</v>
      </c>
      <c r="B576" s="7" t="s">
        <v>2506</v>
      </c>
      <c r="C576" s="7" t="s">
        <v>2507</v>
      </c>
      <c r="D576" s="4" t="s">
        <v>68</v>
      </c>
      <c r="E576" s="4" t="s">
        <v>67</v>
      </c>
      <c r="F576" s="6">
        <v>42886</v>
      </c>
      <c r="G576" s="4" t="s">
        <v>605</v>
      </c>
      <c r="H576" s="9">
        <v>30</v>
      </c>
      <c r="I576" s="6">
        <v>42886</v>
      </c>
      <c r="J576" s="4" t="s">
        <v>757</v>
      </c>
      <c r="K576" s="4" t="s">
        <v>2159</v>
      </c>
      <c r="L576" s="7">
        <v>18522</v>
      </c>
      <c r="M576" s="7">
        <v>-18522</v>
      </c>
      <c r="N576" s="4" t="s">
        <v>193</v>
      </c>
    </row>
    <row r="577" spans="1:14" x14ac:dyDescent="0.25">
      <c r="A577" s="4" t="s">
        <v>193</v>
      </c>
      <c r="B577" s="7" t="s">
        <v>2506</v>
      </c>
      <c r="C577" s="7" t="s">
        <v>2507</v>
      </c>
      <c r="D577" s="4" t="s">
        <v>68</v>
      </c>
      <c r="E577" s="4" t="s">
        <v>67</v>
      </c>
      <c r="F577" s="6">
        <v>42886</v>
      </c>
      <c r="G577" s="4" t="s">
        <v>605</v>
      </c>
      <c r="H577" s="9">
        <v>30</v>
      </c>
      <c r="I577" s="6">
        <v>42886</v>
      </c>
      <c r="J577" s="4" t="s">
        <v>757</v>
      </c>
      <c r="K577" s="4" t="s">
        <v>2159</v>
      </c>
      <c r="L577" s="7">
        <v>18522</v>
      </c>
      <c r="M577" s="7">
        <v>-18522</v>
      </c>
      <c r="N577" s="4" t="s">
        <v>193</v>
      </c>
    </row>
    <row r="578" spans="1:14" x14ac:dyDescent="0.25">
      <c r="A578" s="4" t="s">
        <v>193</v>
      </c>
      <c r="B578" s="7" t="s">
        <v>2506</v>
      </c>
      <c r="C578" s="7" t="s">
        <v>2507</v>
      </c>
      <c r="D578" s="4" t="s">
        <v>68</v>
      </c>
      <c r="E578" s="4" t="s">
        <v>67</v>
      </c>
      <c r="F578" s="6">
        <v>42886</v>
      </c>
      <c r="G578" s="4" t="s">
        <v>605</v>
      </c>
      <c r="H578" s="9">
        <v>30</v>
      </c>
      <c r="I578" s="6">
        <v>42886</v>
      </c>
      <c r="J578" s="4" t="s">
        <v>757</v>
      </c>
      <c r="K578" s="4" t="s">
        <v>2159</v>
      </c>
      <c r="L578" s="7">
        <v>18522</v>
      </c>
      <c r="M578" s="7">
        <v>-18522</v>
      </c>
      <c r="N578" s="4" t="s">
        <v>193</v>
      </c>
    </row>
    <row r="579" spans="1:14" x14ac:dyDescent="0.25">
      <c r="A579" s="4" t="s">
        <v>193</v>
      </c>
      <c r="B579" s="7" t="s">
        <v>2506</v>
      </c>
      <c r="C579" s="7" t="s">
        <v>2507</v>
      </c>
      <c r="D579" s="4" t="s">
        <v>68</v>
      </c>
      <c r="E579" s="4" t="s">
        <v>67</v>
      </c>
      <c r="F579" s="6">
        <v>42886</v>
      </c>
      <c r="G579" s="4" t="s">
        <v>605</v>
      </c>
      <c r="H579" s="9">
        <v>30</v>
      </c>
      <c r="I579" s="6">
        <v>42886</v>
      </c>
      <c r="J579" s="4" t="s">
        <v>757</v>
      </c>
      <c r="K579" s="4" t="s">
        <v>2159</v>
      </c>
      <c r="L579" s="7">
        <v>18522</v>
      </c>
      <c r="M579" s="7">
        <v>-18522</v>
      </c>
      <c r="N579" s="4" t="s">
        <v>193</v>
      </c>
    </row>
    <row r="580" spans="1:14" x14ac:dyDescent="0.25">
      <c r="A580" s="4" t="s">
        <v>193</v>
      </c>
      <c r="B580" s="7" t="s">
        <v>2506</v>
      </c>
      <c r="C580" s="7" t="s">
        <v>2507</v>
      </c>
      <c r="D580" s="4" t="s">
        <v>68</v>
      </c>
      <c r="E580" s="4" t="s">
        <v>67</v>
      </c>
      <c r="F580" s="6">
        <v>42886</v>
      </c>
      <c r="G580" s="4" t="s">
        <v>605</v>
      </c>
      <c r="H580" s="9">
        <v>30</v>
      </c>
      <c r="I580" s="6">
        <v>42886</v>
      </c>
      <c r="J580" s="4" t="s">
        <v>757</v>
      </c>
      <c r="K580" s="4" t="s">
        <v>2159</v>
      </c>
      <c r="L580" s="7">
        <v>18522</v>
      </c>
      <c r="M580" s="7">
        <v>-18522</v>
      </c>
      <c r="N580" s="4" t="s">
        <v>193</v>
      </c>
    </row>
    <row r="581" spans="1:14" x14ac:dyDescent="0.25">
      <c r="A581" s="4" t="s">
        <v>193</v>
      </c>
      <c r="B581" s="7" t="s">
        <v>2506</v>
      </c>
      <c r="C581" s="7" t="s">
        <v>2507</v>
      </c>
      <c r="D581" s="4" t="s">
        <v>68</v>
      </c>
      <c r="E581" s="4" t="s">
        <v>67</v>
      </c>
      <c r="F581" s="6">
        <v>42886</v>
      </c>
      <c r="G581" s="4" t="s">
        <v>605</v>
      </c>
      <c r="H581" s="9">
        <v>30</v>
      </c>
      <c r="I581" s="6">
        <v>42886</v>
      </c>
      <c r="J581" s="4" t="s">
        <v>757</v>
      </c>
      <c r="K581" s="4" t="s">
        <v>2159</v>
      </c>
      <c r="L581" s="7">
        <v>18522</v>
      </c>
      <c r="M581" s="7">
        <v>-18522</v>
      </c>
      <c r="N581" s="4" t="s">
        <v>193</v>
      </c>
    </row>
    <row r="582" spans="1:14" x14ac:dyDescent="0.25">
      <c r="A582" s="4" t="s">
        <v>193</v>
      </c>
      <c r="B582" s="7" t="s">
        <v>2506</v>
      </c>
      <c r="C582" s="7" t="s">
        <v>2507</v>
      </c>
      <c r="D582" s="4" t="s">
        <v>68</v>
      </c>
      <c r="E582" s="4" t="s">
        <v>67</v>
      </c>
      <c r="F582" s="6">
        <v>42886</v>
      </c>
      <c r="G582" s="4" t="s">
        <v>605</v>
      </c>
      <c r="H582" s="9">
        <v>30</v>
      </c>
      <c r="I582" s="6">
        <v>42886</v>
      </c>
      <c r="J582" s="4" t="s">
        <v>757</v>
      </c>
      <c r="K582" s="4" t="s">
        <v>2159</v>
      </c>
      <c r="L582" s="7">
        <v>18522</v>
      </c>
      <c r="M582" s="7">
        <v>-18522</v>
      </c>
      <c r="N582" s="4" t="s">
        <v>193</v>
      </c>
    </row>
    <row r="583" spans="1:14" x14ac:dyDescent="0.25">
      <c r="A583" s="4" t="s">
        <v>193</v>
      </c>
      <c r="B583" s="7" t="s">
        <v>2506</v>
      </c>
      <c r="C583" s="7" t="s">
        <v>2507</v>
      </c>
      <c r="D583" s="4" t="s">
        <v>68</v>
      </c>
      <c r="E583" s="4" t="s">
        <v>67</v>
      </c>
      <c r="F583" s="6">
        <v>42886</v>
      </c>
      <c r="G583" s="4" t="s">
        <v>605</v>
      </c>
      <c r="H583" s="9">
        <v>30</v>
      </c>
      <c r="I583" s="6">
        <v>42886</v>
      </c>
      <c r="J583" s="4" t="s">
        <v>757</v>
      </c>
      <c r="K583" s="4" t="s">
        <v>2159</v>
      </c>
      <c r="L583" s="7">
        <v>18522</v>
      </c>
      <c r="M583" s="7">
        <v>-18522</v>
      </c>
      <c r="N583" s="4" t="s">
        <v>193</v>
      </c>
    </row>
    <row r="584" spans="1:14" x14ac:dyDescent="0.25">
      <c r="A584" s="4" t="s">
        <v>193</v>
      </c>
      <c r="B584" s="7" t="s">
        <v>2506</v>
      </c>
      <c r="C584" s="7" t="s">
        <v>2507</v>
      </c>
      <c r="D584" s="4" t="s">
        <v>68</v>
      </c>
      <c r="E584" s="4" t="s">
        <v>67</v>
      </c>
      <c r="F584" s="6">
        <v>42886</v>
      </c>
      <c r="G584" s="4" t="s">
        <v>605</v>
      </c>
      <c r="H584" s="9">
        <v>30</v>
      </c>
      <c r="I584" s="6">
        <v>42886</v>
      </c>
      <c r="J584" s="4" t="s">
        <v>757</v>
      </c>
      <c r="K584" s="4" t="s">
        <v>2159</v>
      </c>
      <c r="L584" s="7">
        <v>18522</v>
      </c>
      <c r="M584" s="7">
        <v>-18522</v>
      </c>
      <c r="N584" s="4" t="s">
        <v>193</v>
      </c>
    </row>
    <row r="585" spans="1:14" x14ac:dyDescent="0.25">
      <c r="A585" s="4" t="s">
        <v>193</v>
      </c>
      <c r="B585" s="7" t="s">
        <v>2506</v>
      </c>
      <c r="C585" s="7" t="s">
        <v>2507</v>
      </c>
      <c r="D585" s="4" t="s">
        <v>68</v>
      </c>
      <c r="E585" s="4" t="s">
        <v>67</v>
      </c>
      <c r="F585" s="6">
        <v>42886</v>
      </c>
      <c r="G585" s="4" t="s">
        <v>605</v>
      </c>
      <c r="H585" s="9">
        <v>30</v>
      </c>
      <c r="I585" s="6">
        <v>42886</v>
      </c>
      <c r="J585" s="4" t="s">
        <v>757</v>
      </c>
      <c r="K585" s="4" t="s">
        <v>2159</v>
      </c>
      <c r="L585" s="7">
        <v>18522</v>
      </c>
      <c r="M585" s="7">
        <v>-18522</v>
      </c>
      <c r="N585" s="4" t="s">
        <v>193</v>
      </c>
    </row>
    <row r="586" spans="1:14" x14ac:dyDescent="0.25">
      <c r="A586" s="4" t="s">
        <v>193</v>
      </c>
      <c r="B586" s="7" t="s">
        <v>2506</v>
      </c>
      <c r="C586" s="7" t="s">
        <v>2507</v>
      </c>
      <c r="D586" s="4" t="s">
        <v>68</v>
      </c>
      <c r="E586" s="4" t="s">
        <v>67</v>
      </c>
      <c r="F586" s="6">
        <v>42886</v>
      </c>
      <c r="G586" s="4" t="s">
        <v>605</v>
      </c>
      <c r="H586" s="9">
        <v>30</v>
      </c>
      <c r="I586" s="6">
        <v>42886</v>
      </c>
      <c r="J586" s="4" t="s">
        <v>757</v>
      </c>
      <c r="K586" s="4" t="s">
        <v>2159</v>
      </c>
      <c r="L586" s="7">
        <v>18522</v>
      </c>
      <c r="M586" s="7">
        <v>-18522</v>
      </c>
      <c r="N586" s="4" t="s">
        <v>193</v>
      </c>
    </row>
    <row r="587" spans="1:14" x14ac:dyDescent="0.25">
      <c r="A587" s="4" t="s">
        <v>193</v>
      </c>
      <c r="B587" s="7" t="s">
        <v>2506</v>
      </c>
      <c r="C587" s="7" t="s">
        <v>2507</v>
      </c>
      <c r="D587" s="4" t="s">
        <v>68</v>
      </c>
      <c r="E587" s="4" t="s">
        <v>67</v>
      </c>
      <c r="F587" s="6">
        <v>42886</v>
      </c>
      <c r="G587" s="4" t="s">
        <v>605</v>
      </c>
      <c r="H587" s="9">
        <v>30</v>
      </c>
      <c r="I587" s="6">
        <v>42886</v>
      </c>
      <c r="J587" s="4" t="s">
        <v>757</v>
      </c>
      <c r="K587" s="4" t="s">
        <v>2159</v>
      </c>
      <c r="L587" s="7">
        <v>18522</v>
      </c>
      <c r="M587" s="7">
        <v>-18522</v>
      </c>
      <c r="N587" s="4" t="s">
        <v>193</v>
      </c>
    </row>
    <row r="588" spans="1:14" x14ac:dyDescent="0.25">
      <c r="A588" s="4" t="s">
        <v>193</v>
      </c>
      <c r="B588" s="7" t="s">
        <v>2506</v>
      </c>
      <c r="C588" s="7" t="s">
        <v>2507</v>
      </c>
      <c r="D588" s="4" t="s">
        <v>68</v>
      </c>
      <c r="E588" s="4" t="s">
        <v>67</v>
      </c>
      <c r="F588" s="6">
        <v>42886</v>
      </c>
      <c r="G588" s="4" t="s">
        <v>605</v>
      </c>
      <c r="H588" s="9">
        <v>30</v>
      </c>
      <c r="I588" s="6">
        <v>42886</v>
      </c>
      <c r="J588" s="4" t="s">
        <v>757</v>
      </c>
      <c r="K588" s="4" t="s">
        <v>2159</v>
      </c>
      <c r="L588" s="7">
        <v>18522</v>
      </c>
      <c r="M588" s="7">
        <v>-18522</v>
      </c>
      <c r="N588" s="4" t="s">
        <v>193</v>
      </c>
    </row>
    <row r="589" spans="1:14" x14ac:dyDescent="0.25">
      <c r="A589" s="4" t="s">
        <v>193</v>
      </c>
      <c r="B589" s="7" t="s">
        <v>2506</v>
      </c>
      <c r="C589" s="7" t="s">
        <v>2507</v>
      </c>
      <c r="D589" s="4" t="s">
        <v>68</v>
      </c>
      <c r="E589" s="4" t="s">
        <v>67</v>
      </c>
      <c r="F589" s="6">
        <v>42886</v>
      </c>
      <c r="G589" s="4" t="s">
        <v>605</v>
      </c>
      <c r="H589" s="9">
        <v>30</v>
      </c>
      <c r="I589" s="6">
        <v>42886</v>
      </c>
      <c r="J589" s="4" t="s">
        <v>757</v>
      </c>
      <c r="K589" s="4" t="s">
        <v>2159</v>
      </c>
      <c r="L589" s="7">
        <v>18522</v>
      </c>
      <c r="M589" s="7">
        <v>-18522</v>
      </c>
      <c r="N589" s="4" t="s">
        <v>193</v>
      </c>
    </row>
    <row r="590" spans="1:14" x14ac:dyDescent="0.25">
      <c r="A590" s="4" t="s">
        <v>193</v>
      </c>
      <c r="B590" s="7" t="s">
        <v>2506</v>
      </c>
      <c r="C590" s="7" t="s">
        <v>2507</v>
      </c>
      <c r="D590" s="4" t="s">
        <v>68</v>
      </c>
      <c r="E590" s="4" t="s">
        <v>67</v>
      </c>
      <c r="F590" s="6">
        <v>42886</v>
      </c>
      <c r="G590" s="4" t="s">
        <v>605</v>
      </c>
      <c r="H590" s="9">
        <v>30</v>
      </c>
      <c r="I590" s="6">
        <v>42886</v>
      </c>
      <c r="J590" s="4" t="s">
        <v>757</v>
      </c>
      <c r="K590" s="4" t="s">
        <v>2159</v>
      </c>
      <c r="L590" s="7">
        <v>18522</v>
      </c>
      <c r="M590" s="7">
        <v>-18522</v>
      </c>
      <c r="N590" s="4" t="s">
        <v>193</v>
      </c>
    </row>
    <row r="591" spans="1:14" x14ac:dyDescent="0.25">
      <c r="A591" s="4" t="s">
        <v>193</v>
      </c>
      <c r="B591" s="7" t="s">
        <v>2506</v>
      </c>
      <c r="C591" s="7" t="s">
        <v>2507</v>
      </c>
      <c r="D591" s="4" t="s">
        <v>68</v>
      </c>
      <c r="E591" s="4" t="s">
        <v>67</v>
      </c>
      <c r="F591" s="6">
        <v>42886</v>
      </c>
      <c r="G591" s="4" t="s">
        <v>605</v>
      </c>
      <c r="H591" s="9">
        <v>30</v>
      </c>
      <c r="I591" s="6">
        <v>42886</v>
      </c>
      <c r="J591" s="4" t="s">
        <v>757</v>
      </c>
      <c r="K591" s="4" t="s">
        <v>2159</v>
      </c>
      <c r="L591" s="7">
        <v>18522</v>
      </c>
      <c r="M591" s="7">
        <v>-18522</v>
      </c>
      <c r="N591" s="4" t="s">
        <v>193</v>
      </c>
    </row>
    <row r="592" spans="1:14" x14ac:dyDescent="0.25">
      <c r="A592" s="4" t="s">
        <v>193</v>
      </c>
      <c r="B592" s="7" t="s">
        <v>2506</v>
      </c>
      <c r="C592" s="7" t="s">
        <v>2507</v>
      </c>
      <c r="D592" s="4" t="s">
        <v>68</v>
      </c>
      <c r="E592" s="4" t="s">
        <v>67</v>
      </c>
      <c r="F592" s="6">
        <v>42886</v>
      </c>
      <c r="G592" s="4" t="s">
        <v>605</v>
      </c>
      <c r="H592" s="9">
        <v>30</v>
      </c>
      <c r="I592" s="6">
        <v>42886</v>
      </c>
      <c r="J592" s="4" t="s">
        <v>757</v>
      </c>
      <c r="K592" s="4" t="s">
        <v>2159</v>
      </c>
      <c r="L592" s="7">
        <v>18522</v>
      </c>
      <c r="M592" s="7">
        <v>-18522</v>
      </c>
      <c r="N592" s="4" t="s">
        <v>193</v>
      </c>
    </row>
    <row r="593" spans="1:14" x14ac:dyDescent="0.25">
      <c r="A593" s="4" t="s">
        <v>193</v>
      </c>
      <c r="B593" s="7" t="s">
        <v>2506</v>
      </c>
      <c r="C593" s="7" t="s">
        <v>2507</v>
      </c>
      <c r="D593" s="4" t="s">
        <v>68</v>
      </c>
      <c r="E593" s="4" t="s">
        <v>67</v>
      </c>
      <c r="F593" s="6">
        <v>42886</v>
      </c>
      <c r="G593" s="4" t="s">
        <v>605</v>
      </c>
      <c r="H593" s="9">
        <v>30</v>
      </c>
      <c r="I593" s="6">
        <v>42886</v>
      </c>
      <c r="J593" s="4" t="s">
        <v>757</v>
      </c>
      <c r="K593" s="4" t="s">
        <v>2159</v>
      </c>
      <c r="L593" s="7">
        <v>18522</v>
      </c>
      <c r="M593" s="7">
        <v>-18522</v>
      </c>
      <c r="N593" s="4" t="s">
        <v>193</v>
      </c>
    </row>
    <row r="594" spans="1:14" x14ac:dyDescent="0.25">
      <c r="A594" s="4" t="s">
        <v>193</v>
      </c>
      <c r="B594" s="7" t="s">
        <v>2506</v>
      </c>
      <c r="C594" s="7" t="s">
        <v>2507</v>
      </c>
      <c r="D594" s="4" t="s">
        <v>68</v>
      </c>
      <c r="E594" s="4" t="s">
        <v>67</v>
      </c>
      <c r="F594" s="6">
        <v>42886</v>
      </c>
      <c r="G594" s="4" t="s">
        <v>605</v>
      </c>
      <c r="H594" s="9">
        <v>30</v>
      </c>
      <c r="I594" s="6">
        <v>42886</v>
      </c>
      <c r="J594" s="4" t="s">
        <v>757</v>
      </c>
      <c r="K594" s="4" t="s">
        <v>2159</v>
      </c>
      <c r="L594" s="7">
        <v>18522</v>
      </c>
      <c r="M594" s="7">
        <v>-18522</v>
      </c>
      <c r="N594" s="4" t="s">
        <v>193</v>
      </c>
    </row>
    <row r="595" spans="1:14" x14ac:dyDescent="0.25">
      <c r="A595" s="4" t="s">
        <v>193</v>
      </c>
      <c r="B595" s="7" t="s">
        <v>2506</v>
      </c>
      <c r="C595" s="7" t="s">
        <v>2507</v>
      </c>
      <c r="D595" s="4" t="s">
        <v>68</v>
      </c>
      <c r="E595" s="4" t="s">
        <v>67</v>
      </c>
      <c r="F595" s="6">
        <v>42886</v>
      </c>
      <c r="G595" s="4" t="s">
        <v>605</v>
      </c>
      <c r="H595" s="9">
        <v>30</v>
      </c>
      <c r="I595" s="6">
        <v>42886</v>
      </c>
      <c r="J595" s="4" t="s">
        <v>757</v>
      </c>
      <c r="K595" s="4" t="s">
        <v>2159</v>
      </c>
      <c r="L595" s="7">
        <v>18522</v>
      </c>
      <c r="M595" s="7">
        <v>-18522</v>
      </c>
      <c r="N595" s="4" t="s">
        <v>193</v>
      </c>
    </row>
    <row r="596" spans="1:14" x14ac:dyDescent="0.25">
      <c r="A596" s="4" t="s">
        <v>193</v>
      </c>
      <c r="B596" s="7" t="s">
        <v>2506</v>
      </c>
      <c r="C596" s="7" t="s">
        <v>2507</v>
      </c>
      <c r="D596" s="4" t="s">
        <v>68</v>
      </c>
      <c r="E596" s="4" t="s">
        <v>67</v>
      </c>
      <c r="F596" s="6">
        <v>42886</v>
      </c>
      <c r="G596" s="4" t="s">
        <v>605</v>
      </c>
      <c r="H596" s="9">
        <v>30</v>
      </c>
      <c r="I596" s="6">
        <v>42886</v>
      </c>
      <c r="J596" s="4" t="s">
        <v>757</v>
      </c>
      <c r="K596" s="4" t="s">
        <v>2159</v>
      </c>
      <c r="L596" s="7">
        <v>18522</v>
      </c>
      <c r="M596" s="7">
        <v>-18522</v>
      </c>
      <c r="N596" s="4" t="s">
        <v>193</v>
      </c>
    </row>
    <row r="597" spans="1:14" x14ac:dyDescent="0.25">
      <c r="A597" s="4" t="s">
        <v>193</v>
      </c>
      <c r="B597" s="7" t="s">
        <v>2506</v>
      </c>
      <c r="C597" s="7" t="s">
        <v>2507</v>
      </c>
      <c r="D597" s="4" t="s">
        <v>68</v>
      </c>
      <c r="E597" s="4" t="s">
        <v>67</v>
      </c>
      <c r="F597" s="6">
        <v>42886</v>
      </c>
      <c r="G597" s="4" t="s">
        <v>605</v>
      </c>
      <c r="H597" s="9">
        <v>30</v>
      </c>
      <c r="I597" s="6">
        <v>42886</v>
      </c>
      <c r="J597" s="4" t="s">
        <v>757</v>
      </c>
      <c r="K597" s="4" t="s">
        <v>2159</v>
      </c>
      <c r="L597" s="7">
        <v>18522</v>
      </c>
      <c r="M597" s="7">
        <v>-18522</v>
      </c>
      <c r="N597" s="4" t="s">
        <v>193</v>
      </c>
    </row>
    <row r="598" spans="1:14" x14ac:dyDescent="0.25">
      <c r="A598" s="4" t="s">
        <v>193</v>
      </c>
      <c r="B598" s="7" t="s">
        <v>2506</v>
      </c>
      <c r="C598" s="7" t="s">
        <v>2507</v>
      </c>
      <c r="D598" s="4" t="s">
        <v>68</v>
      </c>
      <c r="E598" s="4" t="s">
        <v>67</v>
      </c>
      <c r="F598" s="6">
        <v>42886</v>
      </c>
      <c r="G598" s="4" t="s">
        <v>605</v>
      </c>
      <c r="H598" s="9">
        <v>30</v>
      </c>
      <c r="I598" s="6">
        <v>42886</v>
      </c>
      <c r="J598" s="4" t="s">
        <v>757</v>
      </c>
      <c r="K598" s="4" t="s">
        <v>2159</v>
      </c>
      <c r="L598" s="7">
        <v>18522</v>
      </c>
      <c r="M598" s="7">
        <v>-18522</v>
      </c>
      <c r="N598" s="4" t="s">
        <v>193</v>
      </c>
    </row>
    <row r="599" spans="1:14" x14ac:dyDescent="0.25">
      <c r="A599" s="4" t="s">
        <v>193</v>
      </c>
      <c r="B599" s="7" t="s">
        <v>2506</v>
      </c>
      <c r="C599" s="7" t="s">
        <v>2507</v>
      </c>
      <c r="D599" s="4" t="s">
        <v>68</v>
      </c>
      <c r="E599" s="4" t="s">
        <v>67</v>
      </c>
      <c r="F599" s="6">
        <v>42886</v>
      </c>
      <c r="G599" s="4" t="s">
        <v>605</v>
      </c>
      <c r="H599" s="9">
        <v>30</v>
      </c>
      <c r="I599" s="6">
        <v>42886</v>
      </c>
      <c r="J599" s="4" t="s">
        <v>757</v>
      </c>
      <c r="K599" s="4" t="s">
        <v>2159</v>
      </c>
      <c r="L599" s="7">
        <v>18522</v>
      </c>
      <c r="M599" s="7">
        <v>-18522</v>
      </c>
      <c r="N599" s="4" t="s">
        <v>193</v>
      </c>
    </row>
    <row r="600" spans="1:14" x14ac:dyDescent="0.25">
      <c r="A600" s="4" t="s">
        <v>193</v>
      </c>
      <c r="B600" s="7" t="s">
        <v>2506</v>
      </c>
      <c r="C600" s="7" t="s">
        <v>2507</v>
      </c>
      <c r="D600" s="4" t="s">
        <v>68</v>
      </c>
      <c r="E600" s="4" t="s">
        <v>67</v>
      </c>
      <c r="F600" s="6">
        <v>42886</v>
      </c>
      <c r="G600" s="4" t="s">
        <v>605</v>
      </c>
      <c r="H600" s="9">
        <v>30</v>
      </c>
      <c r="I600" s="6">
        <v>42886</v>
      </c>
      <c r="J600" s="4" t="s">
        <v>757</v>
      </c>
      <c r="K600" s="4" t="s">
        <v>2159</v>
      </c>
      <c r="L600" s="7">
        <v>18522</v>
      </c>
      <c r="M600" s="7">
        <v>-18522</v>
      </c>
      <c r="N600" s="4" t="s">
        <v>193</v>
      </c>
    </row>
    <row r="601" spans="1:14" x14ac:dyDescent="0.25">
      <c r="A601" s="4" t="s">
        <v>193</v>
      </c>
      <c r="B601" s="7" t="s">
        <v>2506</v>
      </c>
      <c r="C601" s="7" t="s">
        <v>2507</v>
      </c>
      <c r="D601" s="4" t="s">
        <v>68</v>
      </c>
      <c r="E601" s="4" t="s">
        <v>67</v>
      </c>
      <c r="F601" s="6">
        <v>42886</v>
      </c>
      <c r="G601" s="4" t="s">
        <v>605</v>
      </c>
      <c r="H601" s="9">
        <v>30</v>
      </c>
      <c r="I601" s="6">
        <v>42886</v>
      </c>
      <c r="J601" s="4" t="s">
        <v>757</v>
      </c>
      <c r="K601" s="4" t="s">
        <v>2159</v>
      </c>
      <c r="L601" s="7">
        <v>18522</v>
      </c>
      <c r="M601" s="7">
        <v>-18522</v>
      </c>
      <c r="N601" s="4" t="s">
        <v>193</v>
      </c>
    </row>
    <row r="602" spans="1:14" x14ac:dyDescent="0.25">
      <c r="A602" s="4" t="s">
        <v>193</v>
      </c>
      <c r="B602" s="7" t="s">
        <v>2506</v>
      </c>
      <c r="C602" s="7" t="s">
        <v>2507</v>
      </c>
      <c r="D602" s="4" t="s">
        <v>68</v>
      </c>
      <c r="E602" s="4" t="s">
        <v>67</v>
      </c>
      <c r="F602" s="6">
        <v>42886</v>
      </c>
      <c r="G602" s="4" t="s">
        <v>605</v>
      </c>
      <c r="H602" s="9">
        <v>30</v>
      </c>
      <c r="I602" s="6">
        <v>42886</v>
      </c>
      <c r="J602" s="4" t="s">
        <v>757</v>
      </c>
      <c r="K602" s="4" t="s">
        <v>2159</v>
      </c>
      <c r="L602" s="7">
        <v>18522</v>
      </c>
      <c r="M602" s="7">
        <v>-18522</v>
      </c>
      <c r="N602" s="4" t="s">
        <v>193</v>
      </c>
    </row>
    <row r="603" spans="1:14" x14ac:dyDescent="0.25">
      <c r="A603" s="4" t="s">
        <v>193</v>
      </c>
      <c r="B603" s="7" t="s">
        <v>2506</v>
      </c>
      <c r="C603" s="7" t="s">
        <v>2507</v>
      </c>
      <c r="D603" s="4" t="s">
        <v>68</v>
      </c>
      <c r="E603" s="4" t="s">
        <v>67</v>
      </c>
      <c r="F603" s="6">
        <v>42886</v>
      </c>
      <c r="G603" s="4" t="s">
        <v>605</v>
      </c>
      <c r="H603" s="9">
        <v>30</v>
      </c>
      <c r="I603" s="6">
        <v>42886</v>
      </c>
      <c r="J603" s="4" t="s">
        <v>757</v>
      </c>
      <c r="K603" s="4" t="s">
        <v>2159</v>
      </c>
      <c r="L603" s="7">
        <v>18522</v>
      </c>
      <c r="M603" s="7">
        <v>-18522</v>
      </c>
      <c r="N603" s="4" t="s">
        <v>193</v>
      </c>
    </row>
    <row r="604" spans="1:14" x14ac:dyDescent="0.25">
      <c r="A604" s="4" t="s">
        <v>193</v>
      </c>
      <c r="B604" s="7" t="s">
        <v>2506</v>
      </c>
      <c r="C604" s="7" t="s">
        <v>2507</v>
      </c>
      <c r="D604" s="4" t="s">
        <v>68</v>
      </c>
      <c r="E604" s="4" t="s">
        <v>67</v>
      </c>
      <c r="F604" s="6">
        <v>42886</v>
      </c>
      <c r="G604" s="4" t="s">
        <v>605</v>
      </c>
      <c r="H604" s="9">
        <v>30</v>
      </c>
      <c r="I604" s="6">
        <v>42886</v>
      </c>
      <c r="J604" s="4" t="s">
        <v>757</v>
      </c>
      <c r="K604" s="4" t="s">
        <v>2159</v>
      </c>
      <c r="L604" s="7">
        <v>18522</v>
      </c>
      <c r="M604" s="7">
        <v>-18522</v>
      </c>
      <c r="N604" s="4" t="s">
        <v>193</v>
      </c>
    </row>
    <row r="605" spans="1:14" x14ac:dyDescent="0.25">
      <c r="A605" s="4" t="s">
        <v>193</v>
      </c>
      <c r="B605" s="7" t="s">
        <v>2506</v>
      </c>
      <c r="C605" s="7" t="s">
        <v>2507</v>
      </c>
      <c r="D605" s="4" t="s">
        <v>68</v>
      </c>
      <c r="E605" s="4" t="s">
        <v>67</v>
      </c>
      <c r="F605" s="6">
        <v>42886</v>
      </c>
      <c r="G605" s="4" t="s">
        <v>605</v>
      </c>
      <c r="H605" s="9">
        <v>30</v>
      </c>
      <c r="I605" s="6">
        <v>42886</v>
      </c>
      <c r="J605" s="4" t="s">
        <v>757</v>
      </c>
      <c r="K605" s="4" t="s">
        <v>2159</v>
      </c>
      <c r="L605" s="7">
        <v>18522</v>
      </c>
      <c r="M605" s="7">
        <v>-18522</v>
      </c>
      <c r="N605" s="4" t="s">
        <v>193</v>
      </c>
    </row>
    <row r="606" spans="1:14" x14ac:dyDescent="0.25">
      <c r="A606" s="4" t="s">
        <v>193</v>
      </c>
      <c r="B606" s="7" t="s">
        <v>2506</v>
      </c>
      <c r="C606" s="7" t="s">
        <v>2507</v>
      </c>
      <c r="D606" s="4" t="s">
        <v>68</v>
      </c>
      <c r="E606" s="4" t="s">
        <v>67</v>
      </c>
      <c r="F606" s="6">
        <v>42886</v>
      </c>
      <c r="G606" s="4" t="s">
        <v>605</v>
      </c>
      <c r="H606" s="9">
        <v>30</v>
      </c>
      <c r="I606" s="6">
        <v>42886</v>
      </c>
      <c r="J606" s="4" t="s">
        <v>757</v>
      </c>
      <c r="K606" s="4" t="s">
        <v>2159</v>
      </c>
      <c r="L606" s="7">
        <v>18522</v>
      </c>
      <c r="M606" s="7">
        <v>-18522</v>
      </c>
      <c r="N606" s="4" t="s">
        <v>193</v>
      </c>
    </row>
    <row r="607" spans="1:14" x14ac:dyDescent="0.25">
      <c r="A607" s="4" t="s">
        <v>193</v>
      </c>
      <c r="B607" s="7" t="s">
        <v>2506</v>
      </c>
      <c r="C607" s="7" t="s">
        <v>2507</v>
      </c>
      <c r="D607" s="4" t="s">
        <v>68</v>
      </c>
      <c r="E607" s="4" t="s">
        <v>67</v>
      </c>
      <c r="F607" s="6">
        <v>42886</v>
      </c>
      <c r="G607" s="4" t="s">
        <v>605</v>
      </c>
      <c r="H607" s="9">
        <v>30</v>
      </c>
      <c r="I607" s="6">
        <v>42886</v>
      </c>
      <c r="J607" s="4" t="s">
        <v>757</v>
      </c>
      <c r="K607" s="4" t="s">
        <v>2159</v>
      </c>
      <c r="L607" s="7">
        <v>18522</v>
      </c>
      <c r="M607" s="7">
        <v>-18522</v>
      </c>
      <c r="N607" s="4" t="s">
        <v>193</v>
      </c>
    </row>
    <row r="608" spans="1:14" x14ac:dyDescent="0.25">
      <c r="A608" s="4" t="s">
        <v>193</v>
      </c>
      <c r="B608" s="7" t="s">
        <v>2506</v>
      </c>
      <c r="C608" s="7" t="s">
        <v>2507</v>
      </c>
      <c r="D608" s="4" t="s">
        <v>68</v>
      </c>
      <c r="E608" s="4" t="s">
        <v>67</v>
      </c>
      <c r="F608" s="6">
        <v>42886</v>
      </c>
      <c r="G608" s="4" t="s">
        <v>605</v>
      </c>
      <c r="H608" s="9">
        <v>30</v>
      </c>
      <c r="I608" s="6">
        <v>42886</v>
      </c>
      <c r="J608" s="4" t="s">
        <v>757</v>
      </c>
      <c r="K608" s="4" t="s">
        <v>2159</v>
      </c>
      <c r="L608" s="7">
        <v>18522</v>
      </c>
      <c r="M608" s="7">
        <v>-18522</v>
      </c>
      <c r="N608" s="4" t="s">
        <v>193</v>
      </c>
    </row>
    <row r="609" spans="1:14" x14ac:dyDescent="0.25">
      <c r="A609" s="4" t="s">
        <v>379</v>
      </c>
      <c r="B609" s="7" t="s">
        <v>2506</v>
      </c>
      <c r="C609" s="7" t="s">
        <v>2507</v>
      </c>
      <c r="D609" s="4" t="s">
        <v>106</v>
      </c>
      <c r="E609" s="4" t="s">
        <v>67</v>
      </c>
      <c r="F609" s="6">
        <v>42901</v>
      </c>
      <c r="G609" s="4" t="s">
        <v>605</v>
      </c>
      <c r="H609" s="9">
        <v>60</v>
      </c>
      <c r="I609" s="6">
        <v>42901</v>
      </c>
      <c r="J609" s="4" t="s">
        <v>732</v>
      </c>
      <c r="K609" s="4" t="s">
        <v>2268</v>
      </c>
      <c r="L609" s="7">
        <v>2136</v>
      </c>
      <c r="M609" s="7">
        <v>-2136</v>
      </c>
      <c r="N609" s="4" t="s">
        <v>379</v>
      </c>
    </row>
    <row r="610" spans="1:14" x14ac:dyDescent="0.25">
      <c r="A610" s="4" t="s">
        <v>379</v>
      </c>
      <c r="B610" s="7" t="s">
        <v>2506</v>
      </c>
      <c r="C610" s="7" t="s">
        <v>2507</v>
      </c>
      <c r="D610" s="4" t="s">
        <v>106</v>
      </c>
      <c r="E610" s="4" t="s">
        <v>67</v>
      </c>
      <c r="F610" s="6">
        <v>42901</v>
      </c>
      <c r="G610" s="4" t="s">
        <v>605</v>
      </c>
      <c r="H610" s="9">
        <v>60</v>
      </c>
      <c r="I610" s="6">
        <v>42901</v>
      </c>
      <c r="J610" s="4" t="s">
        <v>732</v>
      </c>
      <c r="K610" s="4" t="s">
        <v>2268</v>
      </c>
      <c r="L610" s="7">
        <v>2136</v>
      </c>
      <c r="M610" s="7">
        <v>-2136</v>
      </c>
      <c r="N610" s="4" t="s">
        <v>379</v>
      </c>
    </row>
    <row r="611" spans="1:14" x14ac:dyDescent="0.25">
      <c r="A611" s="4" t="s">
        <v>383</v>
      </c>
      <c r="B611" s="7" t="s">
        <v>2558</v>
      </c>
      <c r="C611" s="7" t="s">
        <v>2559</v>
      </c>
      <c r="D611" s="4" t="s">
        <v>107</v>
      </c>
      <c r="E611" s="4" t="s">
        <v>108</v>
      </c>
      <c r="F611" s="6">
        <v>42877</v>
      </c>
      <c r="G611" s="4" t="s">
        <v>605</v>
      </c>
      <c r="H611" s="9">
        <v>4.8</v>
      </c>
      <c r="I611" s="6">
        <v>42878</v>
      </c>
      <c r="J611" s="4" t="s">
        <v>779</v>
      </c>
      <c r="K611" s="4" t="s">
        <v>2427</v>
      </c>
      <c r="L611" s="7">
        <v>0</v>
      </c>
      <c r="M611" s="7">
        <v>0</v>
      </c>
      <c r="N611" s="4" t="s">
        <v>383</v>
      </c>
    </row>
    <row r="612" spans="1:14" x14ac:dyDescent="0.25">
      <c r="A612" s="4" t="s">
        <v>380</v>
      </c>
      <c r="B612" s="7" t="s">
        <v>2568</v>
      </c>
      <c r="C612" s="7" t="s">
        <v>2569</v>
      </c>
      <c r="D612" s="4" t="s">
        <v>107</v>
      </c>
      <c r="E612" s="4" t="s">
        <v>108</v>
      </c>
      <c r="F612" s="6">
        <v>42800</v>
      </c>
      <c r="G612" s="4" t="s">
        <v>605</v>
      </c>
      <c r="H612" s="9">
        <v>9</v>
      </c>
      <c r="I612" s="6">
        <v>42804</v>
      </c>
      <c r="J612" s="4" t="s">
        <v>827</v>
      </c>
      <c r="K612" s="4" t="s">
        <v>1717</v>
      </c>
      <c r="L612" s="7">
        <v>0</v>
      </c>
      <c r="M612" s="7">
        <v>-75</v>
      </c>
      <c r="N612" s="4" t="s">
        <v>380</v>
      </c>
    </row>
    <row r="613" spans="1:14" x14ac:dyDescent="0.25">
      <c r="A613" s="4" t="s">
        <v>381</v>
      </c>
      <c r="B613" s="7" t="s">
        <v>2596</v>
      </c>
      <c r="C613" s="7" t="s">
        <v>2597</v>
      </c>
      <c r="D613" s="4" t="s">
        <v>107</v>
      </c>
      <c r="E613" s="4" t="s">
        <v>108</v>
      </c>
      <c r="F613" s="6">
        <v>42844</v>
      </c>
      <c r="G613" s="4" t="s">
        <v>605</v>
      </c>
      <c r="H613" s="9">
        <v>1.5</v>
      </c>
      <c r="I613" s="6">
        <v>42844</v>
      </c>
      <c r="J613" s="4" t="s">
        <v>666</v>
      </c>
      <c r="K613" s="4" t="s">
        <v>2392</v>
      </c>
      <c r="L613" s="7">
        <v>0</v>
      </c>
      <c r="M613" s="7">
        <v>0</v>
      </c>
      <c r="N613" s="4" t="s">
        <v>381</v>
      </c>
    </row>
    <row r="614" spans="1:14" x14ac:dyDescent="0.25">
      <c r="A614" s="4" t="s">
        <v>382</v>
      </c>
      <c r="B614" s="7" t="s">
        <v>2568</v>
      </c>
      <c r="C614" s="7" t="s">
        <v>2569</v>
      </c>
      <c r="D614" s="4" t="s">
        <v>107</v>
      </c>
      <c r="E614" s="4" t="s">
        <v>108</v>
      </c>
      <c r="F614" s="6">
        <v>42858</v>
      </c>
      <c r="G614" s="4" t="s">
        <v>605</v>
      </c>
      <c r="H614" s="9">
        <v>12</v>
      </c>
      <c r="I614" s="6">
        <v>42863</v>
      </c>
      <c r="J614" s="4" t="s">
        <v>685</v>
      </c>
      <c r="K614" s="4" t="s">
        <v>2394</v>
      </c>
      <c r="L614" s="7">
        <v>0</v>
      </c>
      <c r="M614" s="7">
        <v>0</v>
      </c>
      <c r="N614" s="4" t="s">
        <v>382</v>
      </c>
    </row>
    <row r="615" spans="1:14" x14ac:dyDescent="0.25">
      <c r="A615" s="4" t="s">
        <v>384</v>
      </c>
      <c r="B615" s="7" t="s">
        <v>2644</v>
      </c>
      <c r="C615" s="7" t="s">
        <v>2645</v>
      </c>
      <c r="D615" s="4" t="s">
        <v>109</v>
      </c>
      <c r="E615" s="4" t="s">
        <v>110</v>
      </c>
      <c r="F615" s="6">
        <v>42877</v>
      </c>
      <c r="G615" s="4" t="s">
        <v>605</v>
      </c>
      <c r="H615" s="9">
        <v>2</v>
      </c>
      <c r="I615" s="6">
        <v>42877</v>
      </c>
      <c r="J615" s="4" t="s">
        <v>900</v>
      </c>
      <c r="K615" s="4" t="s">
        <v>2121</v>
      </c>
      <c r="L615" s="7">
        <v>1575</v>
      </c>
      <c r="M615" s="7">
        <v>-1575</v>
      </c>
      <c r="N615" s="4" t="s">
        <v>384</v>
      </c>
    </row>
    <row r="616" spans="1:14" x14ac:dyDescent="0.25">
      <c r="A616" s="4" t="s">
        <v>384</v>
      </c>
      <c r="B616" s="7" t="s">
        <v>2644</v>
      </c>
      <c r="C616" s="7" t="s">
        <v>2645</v>
      </c>
      <c r="D616" s="4" t="s">
        <v>109</v>
      </c>
      <c r="E616" s="4" t="s">
        <v>110</v>
      </c>
      <c r="F616" s="6">
        <v>42877</v>
      </c>
      <c r="G616" s="4" t="s">
        <v>605</v>
      </c>
      <c r="H616" s="9">
        <v>1</v>
      </c>
      <c r="I616" s="6">
        <v>42877</v>
      </c>
      <c r="J616" s="4" t="s">
        <v>900</v>
      </c>
      <c r="K616" s="4" t="s">
        <v>2121</v>
      </c>
      <c r="L616" s="7">
        <v>1575</v>
      </c>
      <c r="M616" s="7">
        <v>-1575</v>
      </c>
      <c r="N616" s="4" t="s">
        <v>384</v>
      </c>
    </row>
    <row r="617" spans="1:14" x14ac:dyDescent="0.25">
      <c r="A617" s="4" t="s">
        <v>297</v>
      </c>
      <c r="B617" s="7" t="s">
        <v>2586</v>
      </c>
      <c r="C617" s="7" t="s">
        <v>2587</v>
      </c>
      <c r="D617" s="4" t="s">
        <v>40</v>
      </c>
      <c r="E617" s="4" t="s">
        <v>41</v>
      </c>
      <c r="F617" s="6">
        <v>42873</v>
      </c>
      <c r="G617" s="4" t="s">
        <v>605</v>
      </c>
      <c r="H617" s="9">
        <v>145.5</v>
      </c>
      <c r="I617" s="6">
        <v>42874</v>
      </c>
      <c r="J617" s="4" t="s">
        <v>854</v>
      </c>
      <c r="K617" s="4" t="s">
        <v>2107</v>
      </c>
      <c r="L617" s="7">
        <v>6504.56</v>
      </c>
      <c r="M617" s="7">
        <v>-6253.76</v>
      </c>
      <c r="N617" s="4" t="s">
        <v>297</v>
      </c>
    </row>
    <row r="618" spans="1:14" x14ac:dyDescent="0.25">
      <c r="A618" s="4" t="s">
        <v>385</v>
      </c>
      <c r="B618" s="7" t="s">
        <v>2580</v>
      </c>
      <c r="C618" s="7" t="s">
        <v>2581</v>
      </c>
      <c r="D618" s="4" t="s">
        <v>40</v>
      </c>
      <c r="E618" s="4" t="s">
        <v>41</v>
      </c>
      <c r="F618" s="6">
        <v>42803</v>
      </c>
      <c r="G618" s="4" t="s">
        <v>605</v>
      </c>
      <c r="H618" s="9">
        <v>727.5</v>
      </c>
      <c r="I618" s="6">
        <v>42811</v>
      </c>
      <c r="J618" s="4" t="s">
        <v>849</v>
      </c>
      <c r="K618" s="4" t="s">
        <v>638</v>
      </c>
      <c r="L618" s="7">
        <v>4353.04</v>
      </c>
      <c r="M618" s="7">
        <v>-2174.5</v>
      </c>
      <c r="N618" s="4" t="s">
        <v>385</v>
      </c>
    </row>
    <row r="619" spans="1:14" x14ac:dyDescent="0.25">
      <c r="A619" s="4" t="s">
        <v>305</v>
      </c>
      <c r="B619" s="7" t="s">
        <v>2508</v>
      </c>
      <c r="C619" s="7" t="s">
        <v>2509</v>
      </c>
      <c r="D619" s="4" t="s">
        <v>104</v>
      </c>
      <c r="E619" s="4" t="s">
        <v>105</v>
      </c>
      <c r="F619" s="6">
        <v>42893</v>
      </c>
      <c r="G619" s="4" t="s">
        <v>605</v>
      </c>
      <c r="H619" s="9">
        <v>588</v>
      </c>
      <c r="I619" s="6">
        <v>42900</v>
      </c>
      <c r="J619" s="4" t="s">
        <v>903</v>
      </c>
      <c r="K619" s="4" t="s">
        <v>2256</v>
      </c>
      <c r="L619" s="7">
        <v>6680.55</v>
      </c>
      <c r="M619" s="7">
        <v>-6342</v>
      </c>
      <c r="N619" s="4" t="s">
        <v>305</v>
      </c>
    </row>
    <row r="620" spans="1:14" x14ac:dyDescent="0.25">
      <c r="A620" s="4" t="s">
        <v>305</v>
      </c>
      <c r="B620" s="7" t="s">
        <v>2508</v>
      </c>
      <c r="C620" s="7" t="s">
        <v>2509</v>
      </c>
      <c r="D620" s="4" t="s">
        <v>104</v>
      </c>
      <c r="E620" s="4" t="s">
        <v>105</v>
      </c>
      <c r="F620" s="6">
        <v>42893</v>
      </c>
      <c r="G620" s="4" t="s">
        <v>605</v>
      </c>
      <c r="H620" s="9">
        <v>45.75</v>
      </c>
      <c r="I620" s="6">
        <v>42893</v>
      </c>
      <c r="J620" s="4" t="s">
        <v>903</v>
      </c>
      <c r="K620" s="4" t="s">
        <v>634</v>
      </c>
      <c r="L620" s="7">
        <v>6680.55</v>
      </c>
      <c r="M620" s="7">
        <v>-338.55</v>
      </c>
      <c r="N620" s="4" t="s">
        <v>305</v>
      </c>
    </row>
    <row r="621" spans="1:14" x14ac:dyDescent="0.25">
      <c r="A621" s="4" t="s">
        <v>239</v>
      </c>
      <c r="B621" s="7" t="s">
        <v>2508</v>
      </c>
      <c r="C621" s="7" t="s">
        <v>2509</v>
      </c>
      <c r="D621" s="4" t="s">
        <v>104</v>
      </c>
      <c r="E621" s="4" t="s">
        <v>105</v>
      </c>
      <c r="F621" s="6">
        <v>42909</v>
      </c>
      <c r="G621" s="4" t="s">
        <v>605</v>
      </c>
      <c r="H621" s="9">
        <v>39.25</v>
      </c>
      <c r="I621" s="6">
        <v>42909</v>
      </c>
      <c r="J621" s="4" t="s">
        <v>1093</v>
      </c>
      <c r="K621" s="4" t="s">
        <v>2341</v>
      </c>
      <c r="L621" s="7">
        <v>15194.25</v>
      </c>
      <c r="M621" s="7">
        <v>-290.45</v>
      </c>
      <c r="N621" s="4" t="s">
        <v>239</v>
      </c>
    </row>
    <row r="622" spans="1:14" x14ac:dyDescent="0.25">
      <c r="A622" s="4" t="s">
        <v>240</v>
      </c>
      <c r="B622" s="7" t="s">
        <v>2508</v>
      </c>
      <c r="C622" s="7" t="s">
        <v>2509</v>
      </c>
      <c r="D622" s="4" t="s">
        <v>104</v>
      </c>
      <c r="E622" s="4" t="s">
        <v>105</v>
      </c>
      <c r="F622" s="6">
        <v>42909</v>
      </c>
      <c r="G622" s="4" t="s">
        <v>605</v>
      </c>
      <c r="H622" s="9">
        <v>103.75</v>
      </c>
      <c r="I622" s="6">
        <v>42914</v>
      </c>
      <c r="J622" s="4" t="s">
        <v>1094</v>
      </c>
      <c r="K622" s="4" t="s">
        <v>2375</v>
      </c>
      <c r="L622" s="7">
        <v>10143.75</v>
      </c>
      <c r="M622" s="7">
        <v>-767.75</v>
      </c>
      <c r="N622" s="4" t="s">
        <v>240</v>
      </c>
    </row>
    <row r="623" spans="1:14" x14ac:dyDescent="0.25">
      <c r="A623" s="4" t="s">
        <v>239</v>
      </c>
      <c r="B623" s="7" t="s">
        <v>2508</v>
      </c>
      <c r="C623" s="7" t="s">
        <v>2509</v>
      </c>
      <c r="D623" s="4" t="s">
        <v>104</v>
      </c>
      <c r="E623" s="4" t="s">
        <v>105</v>
      </c>
      <c r="F623" s="6">
        <v>42909</v>
      </c>
      <c r="G623" s="4" t="s">
        <v>605</v>
      </c>
      <c r="H623" s="9">
        <v>39.25</v>
      </c>
      <c r="I623" s="6">
        <v>42909</v>
      </c>
      <c r="J623" s="4" t="s">
        <v>2386</v>
      </c>
      <c r="K623" s="4" t="s">
        <v>2386</v>
      </c>
      <c r="L623" s="7">
        <v>0</v>
      </c>
      <c r="M623" s="7">
        <v>0</v>
      </c>
      <c r="N623" s="4" t="s">
        <v>239</v>
      </c>
    </row>
    <row r="624" spans="1:14" x14ac:dyDescent="0.25">
      <c r="A624" s="4" t="s">
        <v>312</v>
      </c>
      <c r="B624" s="7" t="s">
        <v>2508</v>
      </c>
      <c r="C624" s="7" t="s">
        <v>2509</v>
      </c>
      <c r="D624" s="4" t="s">
        <v>104</v>
      </c>
      <c r="E624" s="4" t="s">
        <v>105</v>
      </c>
      <c r="F624" s="6">
        <v>42900</v>
      </c>
      <c r="G624" s="4" t="s">
        <v>605</v>
      </c>
      <c r="H624" s="9">
        <v>64.75</v>
      </c>
      <c r="I624" s="6">
        <v>42900</v>
      </c>
      <c r="J624" s="4" t="s">
        <v>884</v>
      </c>
      <c r="K624" s="4" t="s">
        <v>884</v>
      </c>
      <c r="L624" s="7">
        <v>0</v>
      </c>
      <c r="M624" s="7">
        <v>0</v>
      </c>
      <c r="N624" s="4" t="s">
        <v>312</v>
      </c>
    </row>
    <row r="625" spans="1:14" x14ac:dyDescent="0.25">
      <c r="A625" s="4" t="s">
        <v>286</v>
      </c>
      <c r="B625" s="7" t="s">
        <v>2548</v>
      </c>
      <c r="C625" s="7" t="s">
        <v>2549</v>
      </c>
      <c r="D625" s="4" t="s">
        <v>103</v>
      </c>
      <c r="E625" s="4" t="s">
        <v>99</v>
      </c>
      <c r="F625" s="6">
        <v>42821</v>
      </c>
      <c r="G625" s="4" t="s">
        <v>605</v>
      </c>
      <c r="H625" s="9">
        <v>387</v>
      </c>
      <c r="I625" s="6">
        <v>42835</v>
      </c>
      <c r="J625" s="4" t="s">
        <v>908</v>
      </c>
      <c r="K625" s="4" t="s">
        <v>633</v>
      </c>
      <c r="L625" s="7">
        <v>64813.86</v>
      </c>
      <c r="M625" s="7">
        <v>-2739.96</v>
      </c>
      <c r="N625" s="4" t="s">
        <v>286</v>
      </c>
    </row>
    <row r="626" spans="1:14" x14ac:dyDescent="0.25">
      <c r="A626" s="4" t="s">
        <v>238</v>
      </c>
      <c r="B626" s="7" t="s">
        <v>2542</v>
      </c>
      <c r="C626" s="7" t="s">
        <v>2543</v>
      </c>
      <c r="D626" s="4" t="s">
        <v>103</v>
      </c>
      <c r="E626" s="4" t="s">
        <v>99</v>
      </c>
      <c r="F626" s="6">
        <v>42909</v>
      </c>
      <c r="G626" s="4" t="s">
        <v>605</v>
      </c>
      <c r="H626" s="9">
        <v>585</v>
      </c>
      <c r="I626" s="6">
        <v>42914</v>
      </c>
      <c r="J626" s="4" t="s">
        <v>2320</v>
      </c>
      <c r="K626" s="4" t="s">
        <v>2350</v>
      </c>
      <c r="L626" s="7">
        <v>17062.5</v>
      </c>
      <c r="M626" s="7">
        <v>-16500.12</v>
      </c>
      <c r="N626" s="4" t="s">
        <v>238</v>
      </c>
    </row>
    <row r="627" spans="1:14" x14ac:dyDescent="0.25">
      <c r="A627" s="4" t="s">
        <v>369</v>
      </c>
      <c r="B627" s="7" t="s">
        <v>2508</v>
      </c>
      <c r="C627" s="7" t="s">
        <v>2509</v>
      </c>
      <c r="D627" s="4" t="s">
        <v>103</v>
      </c>
      <c r="E627" s="4" t="s">
        <v>99</v>
      </c>
      <c r="F627" s="6">
        <v>42893</v>
      </c>
      <c r="G627" s="4" t="s">
        <v>605</v>
      </c>
      <c r="H627" s="9">
        <v>780</v>
      </c>
      <c r="I627" s="6">
        <v>42894</v>
      </c>
      <c r="J627" s="4" t="s">
        <v>907</v>
      </c>
      <c r="K627" s="4" t="s">
        <v>2444</v>
      </c>
      <c r="L627" s="7">
        <v>0</v>
      </c>
      <c r="M627" s="7">
        <v>0</v>
      </c>
      <c r="N627" s="4" t="s">
        <v>369</v>
      </c>
    </row>
    <row r="628" spans="1:14" x14ac:dyDescent="0.25">
      <c r="A628" s="4" t="s">
        <v>305</v>
      </c>
      <c r="B628" s="7" t="s">
        <v>2508</v>
      </c>
      <c r="C628" s="7" t="s">
        <v>2509</v>
      </c>
      <c r="D628" s="4" t="s">
        <v>104</v>
      </c>
      <c r="E628" s="4" t="s">
        <v>105</v>
      </c>
      <c r="F628" s="6">
        <v>42893</v>
      </c>
      <c r="G628" s="4" t="s">
        <v>605</v>
      </c>
      <c r="H628" s="9">
        <v>45.75</v>
      </c>
      <c r="I628" s="6">
        <v>42893</v>
      </c>
      <c r="J628" s="4" t="s">
        <v>883</v>
      </c>
      <c r="K628" s="4" t="s">
        <v>883</v>
      </c>
      <c r="L628" s="7">
        <v>0</v>
      </c>
      <c r="M628" s="7">
        <v>0</v>
      </c>
      <c r="N628" s="4" t="s">
        <v>305</v>
      </c>
    </row>
    <row r="629" spans="1:14" x14ac:dyDescent="0.25">
      <c r="A629" s="4" t="s">
        <v>345</v>
      </c>
      <c r="B629" s="7" t="s">
        <v>2508</v>
      </c>
      <c r="C629" s="7" t="s">
        <v>2509</v>
      </c>
      <c r="D629" s="4" t="s">
        <v>103</v>
      </c>
      <c r="E629" s="4" t="s">
        <v>99</v>
      </c>
      <c r="F629" s="6">
        <v>42859</v>
      </c>
      <c r="G629" s="4" t="s">
        <v>605</v>
      </c>
      <c r="H629" s="9">
        <v>390</v>
      </c>
      <c r="I629" s="6">
        <v>42867</v>
      </c>
      <c r="J629" s="4" t="s">
        <v>904</v>
      </c>
      <c r="K629" s="4" t="s">
        <v>2021</v>
      </c>
      <c r="L629" s="7">
        <v>3165.5</v>
      </c>
      <c r="M629" s="7">
        <v>-3165.5</v>
      </c>
      <c r="N629" s="4" t="s">
        <v>345</v>
      </c>
    </row>
    <row r="630" spans="1:14" x14ac:dyDescent="0.25">
      <c r="A630" s="4" t="s">
        <v>294</v>
      </c>
      <c r="B630" s="7" t="s">
        <v>2516</v>
      </c>
      <c r="C630" s="7" t="s">
        <v>2517</v>
      </c>
      <c r="D630" s="4" t="s">
        <v>103</v>
      </c>
      <c r="E630" s="4" t="s">
        <v>99</v>
      </c>
      <c r="F630" s="6">
        <v>42867</v>
      </c>
      <c r="G630" s="4" t="s">
        <v>605</v>
      </c>
      <c r="H630" s="9">
        <v>390</v>
      </c>
      <c r="I630" s="6">
        <v>42867</v>
      </c>
      <c r="J630" s="4" t="s">
        <v>905</v>
      </c>
      <c r="K630" s="4" t="s">
        <v>2025</v>
      </c>
      <c r="L630" s="7">
        <v>3381.6</v>
      </c>
      <c r="M630" s="7">
        <v>-3381.6</v>
      </c>
      <c r="N630" s="4" t="s">
        <v>294</v>
      </c>
    </row>
    <row r="631" spans="1:14" x14ac:dyDescent="0.25">
      <c r="A631" s="4" t="s">
        <v>286</v>
      </c>
      <c r="B631" s="7" t="s">
        <v>2548</v>
      </c>
      <c r="C631" s="7" t="s">
        <v>2549</v>
      </c>
      <c r="D631" s="4" t="s">
        <v>103</v>
      </c>
      <c r="E631" s="4" t="s">
        <v>99</v>
      </c>
      <c r="F631" s="6">
        <v>42835</v>
      </c>
      <c r="G631" s="4" t="s">
        <v>605</v>
      </c>
      <c r="H631" s="9">
        <v>387</v>
      </c>
      <c r="I631" s="6">
        <v>42837</v>
      </c>
      <c r="J631" s="4" t="s">
        <v>906</v>
      </c>
      <c r="K631" s="4" t="s">
        <v>2445</v>
      </c>
      <c r="L631" s="7">
        <v>0</v>
      </c>
      <c r="M631" s="7">
        <v>0</v>
      </c>
      <c r="N631" s="4" t="s">
        <v>286</v>
      </c>
    </row>
    <row r="632" spans="1:14" x14ac:dyDescent="0.25">
      <c r="A632" s="4" t="s">
        <v>355</v>
      </c>
      <c r="B632" s="7" t="s">
        <v>2576</v>
      </c>
      <c r="C632" s="7" t="s">
        <v>2577</v>
      </c>
      <c r="D632" s="4" t="s">
        <v>103</v>
      </c>
      <c r="E632" s="4" t="s">
        <v>99</v>
      </c>
      <c r="F632" s="6">
        <v>42894</v>
      </c>
      <c r="G632" s="4" t="s">
        <v>605</v>
      </c>
      <c r="H632" s="9">
        <v>195</v>
      </c>
      <c r="I632" s="6">
        <v>42894</v>
      </c>
      <c r="J632" s="4" t="s">
        <v>902</v>
      </c>
      <c r="K632" s="4" t="s">
        <v>2206</v>
      </c>
      <c r="L632" s="7">
        <v>3366</v>
      </c>
      <c r="M632" s="7">
        <v>-3366</v>
      </c>
      <c r="N632" s="4" t="s">
        <v>355</v>
      </c>
    </row>
    <row r="633" spans="1:14" x14ac:dyDescent="0.25">
      <c r="A633" s="4" t="s">
        <v>278</v>
      </c>
      <c r="B633" s="7" t="s">
        <v>2536</v>
      </c>
      <c r="C633" s="7" t="s">
        <v>2537</v>
      </c>
      <c r="D633" s="4" t="s">
        <v>66</v>
      </c>
      <c r="E633" s="4" t="s">
        <v>64</v>
      </c>
      <c r="F633" s="6">
        <v>42759</v>
      </c>
      <c r="G633" s="4" t="s">
        <v>605</v>
      </c>
      <c r="H633" s="9">
        <v>975</v>
      </c>
      <c r="I633" s="6">
        <v>42760</v>
      </c>
      <c r="J633" s="4" t="s">
        <v>911</v>
      </c>
      <c r="K633" s="4" t="s">
        <v>1593</v>
      </c>
      <c r="L633" s="7">
        <v>10400</v>
      </c>
      <c r="M633" s="7">
        <v>-10400</v>
      </c>
      <c r="N633" s="4" t="s">
        <v>278</v>
      </c>
    </row>
    <row r="634" spans="1:14" x14ac:dyDescent="0.25">
      <c r="A634" s="4" t="s">
        <v>285</v>
      </c>
      <c r="B634" s="7" t="s">
        <v>2578</v>
      </c>
      <c r="C634" s="7" t="s">
        <v>2579</v>
      </c>
      <c r="D634" s="4" t="s">
        <v>66</v>
      </c>
      <c r="E634" s="4" t="s">
        <v>64</v>
      </c>
      <c r="F634" s="6">
        <v>42832</v>
      </c>
      <c r="G634" s="4" t="s">
        <v>605</v>
      </c>
      <c r="H634" s="9">
        <v>253.5</v>
      </c>
      <c r="I634" s="6">
        <v>42832</v>
      </c>
      <c r="J634" s="4" t="s">
        <v>912</v>
      </c>
      <c r="K634" s="4" t="s">
        <v>1842</v>
      </c>
      <c r="L634" s="7">
        <v>4410.79</v>
      </c>
      <c r="M634" s="7">
        <v>-4410.79</v>
      </c>
      <c r="N634" s="4" t="s">
        <v>285</v>
      </c>
    </row>
    <row r="635" spans="1:14" x14ac:dyDescent="0.25">
      <c r="A635" s="4" t="s">
        <v>285</v>
      </c>
      <c r="B635" s="7" t="s">
        <v>2578</v>
      </c>
      <c r="C635" s="7" t="s">
        <v>2579</v>
      </c>
      <c r="D635" s="4" t="s">
        <v>66</v>
      </c>
      <c r="E635" s="4" t="s">
        <v>64</v>
      </c>
      <c r="F635" s="6">
        <v>42832</v>
      </c>
      <c r="G635" s="4" t="s">
        <v>605</v>
      </c>
      <c r="H635" s="9">
        <v>331.5</v>
      </c>
      <c r="I635" s="6">
        <v>42832</v>
      </c>
      <c r="J635" s="4" t="s">
        <v>912</v>
      </c>
      <c r="K635" s="4" t="s">
        <v>1842</v>
      </c>
      <c r="L635" s="7">
        <v>4410.79</v>
      </c>
      <c r="M635" s="7">
        <v>-4410.79</v>
      </c>
      <c r="N635" s="4" t="s">
        <v>285</v>
      </c>
    </row>
    <row r="636" spans="1:14" x14ac:dyDescent="0.25">
      <c r="A636" s="4" t="s">
        <v>340</v>
      </c>
      <c r="B636" s="7" t="s">
        <v>2582</v>
      </c>
      <c r="C636" s="7" t="s">
        <v>2583</v>
      </c>
      <c r="D636" s="4" t="s">
        <v>103</v>
      </c>
      <c r="E636" s="4" t="s">
        <v>99</v>
      </c>
      <c r="F636" s="6">
        <v>42807</v>
      </c>
      <c r="G636" s="4" t="s">
        <v>605</v>
      </c>
      <c r="H636" s="9">
        <v>780</v>
      </c>
      <c r="I636" s="6">
        <v>42823</v>
      </c>
      <c r="J636" s="4" t="s">
        <v>913</v>
      </c>
      <c r="K636" s="4" t="s">
        <v>1800</v>
      </c>
      <c r="L636" s="7">
        <v>11080.13</v>
      </c>
      <c r="M636" s="7">
        <v>-11080.13</v>
      </c>
      <c r="N636" s="4" t="s">
        <v>340</v>
      </c>
    </row>
    <row r="637" spans="1:14" x14ac:dyDescent="0.25">
      <c r="A637" s="4" t="s">
        <v>368</v>
      </c>
      <c r="B637" s="7" t="s">
        <v>2508</v>
      </c>
      <c r="C637" s="7" t="s">
        <v>2509</v>
      </c>
      <c r="D637" s="4" t="s">
        <v>103</v>
      </c>
      <c r="E637" s="4" t="s">
        <v>99</v>
      </c>
      <c r="F637" s="6">
        <v>42808</v>
      </c>
      <c r="G637" s="4" t="s">
        <v>605</v>
      </c>
      <c r="H637" s="9">
        <v>487.5</v>
      </c>
      <c r="I637" s="6">
        <v>42811</v>
      </c>
      <c r="J637" s="4" t="s">
        <v>914</v>
      </c>
      <c r="K637" s="4" t="s">
        <v>2446</v>
      </c>
      <c r="L637" s="7">
        <v>0</v>
      </c>
      <c r="M637" s="7">
        <v>0</v>
      </c>
      <c r="N637" s="4" t="s">
        <v>368</v>
      </c>
    </row>
    <row r="638" spans="1:14" x14ac:dyDescent="0.25">
      <c r="A638" s="4" t="s">
        <v>286</v>
      </c>
      <c r="B638" s="7" t="s">
        <v>2548</v>
      </c>
      <c r="C638" s="7" t="s">
        <v>2549</v>
      </c>
      <c r="D638" s="4" t="s">
        <v>103</v>
      </c>
      <c r="E638" s="4" t="s">
        <v>99</v>
      </c>
      <c r="F638" s="6">
        <v>42821</v>
      </c>
      <c r="G638" s="4" t="s">
        <v>605</v>
      </c>
      <c r="H638" s="9">
        <v>5755.5</v>
      </c>
      <c r="I638" s="6">
        <v>42837</v>
      </c>
      <c r="J638" s="4" t="s">
        <v>908</v>
      </c>
      <c r="K638" s="4" t="s">
        <v>1896</v>
      </c>
      <c r="L638" s="7">
        <v>64813.86</v>
      </c>
      <c r="M638" s="7">
        <v>-54834.6</v>
      </c>
      <c r="N638" s="4" t="s">
        <v>286</v>
      </c>
    </row>
    <row r="639" spans="1:14" x14ac:dyDescent="0.25">
      <c r="A639" s="4" t="s">
        <v>286</v>
      </c>
      <c r="B639" s="7" t="s">
        <v>2548</v>
      </c>
      <c r="C639" s="7" t="s">
        <v>2549</v>
      </c>
      <c r="D639" s="4" t="s">
        <v>103</v>
      </c>
      <c r="E639" s="4" t="s">
        <v>99</v>
      </c>
      <c r="F639" s="6">
        <v>42821</v>
      </c>
      <c r="G639" s="4" t="s">
        <v>605</v>
      </c>
      <c r="H639" s="9">
        <v>780</v>
      </c>
      <c r="I639" s="6">
        <v>42835</v>
      </c>
      <c r="J639" s="4" t="s">
        <v>908</v>
      </c>
      <c r="K639" s="4" t="s">
        <v>620</v>
      </c>
      <c r="L639" s="7">
        <v>64813.86</v>
      </c>
      <c r="M639" s="7">
        <v>-7239.3</v>
      </c>
      <c r="N639" s="4" t="s">
        <v>286</v>
      </c>
    </row>
    <row r="640" spans="1:14" x14ac:dyDescent="0.25">
      <c r="A640" s="4" t="s">
        <v>365</v>
      </c>
      <c r="B640" s="7" t="s">
        <v>2508</v>
      </c>
      <c r="C640" s="7" t="s">
        <v>2509</v>
      </c>
      <c r="D640" s="4" t="s">
        <v>66</v>
      </c>
      <c r="E640" s="4" t="s">
        <v>64</v>
      </c>
      <c r="F640" s="6">
        <v>42851</v>
      </c>
      <c r="G640" s="4" t="s">
        <v>605</v>
      </c>
      <c r="H640" s="9">
        <v>97.5</v>
      </c>
      <c r="I640" s="6">
        <v>42863</v>
      </c>
      <c r="J640" s="4" t="s">
        <v>701</v>
      </c>
      <c r="K640" s="4" t="s">
        <v>1989</v>
      </c>
      <c r="L640" s="7">
        <v>732.88</v>
      </c>
      <c r="M640" s="7">
        <v>-732.88</v>
      </c>
      <c r="N640" s="4" t="s">
        <v>365</v>
      </c>
    </row>
    <row r="641" spans="1:14" x14ac:dyDescent="0.25">
      <c r="A641" s="4" t="s">
        <v>279</v>
      </c>
      <c r="B641" s="7" t="s">
        <v>2566</v>
      </c>
      <c r="C641" s="7" t="s">
        <v>2567</v>
      </c>
      <c r="D641" s="4" t="s">
        <v>66</v>
      </c>
      <c r="E641" s="4" t="s">
        <v>64</v>
      </c>
      <c r="F641" s="6">
        <v>42796</v>
      </c>
      <c r="G641" s="4" t="s">
        <v>605</v>
      </c>
      <c r="H641" s="9">
        <v>4310</v>
      </c>
      <c r="I641" s="6">
        <v>42837</v>
      </c>
      <c r="J641" s="4" t="s">
        <v>910</v>
      </c>
      <c r="K641" s="4" t="s">
        <v>1886</v>
      </c>
      <c r="L641" s="7">
        <v>35955</v>
      </c>
      <c r="M641" s="7">
        <v>-33852.959999999999</v>
      </c>
      <c r="N641" s="4" t="s">
        <v>279</v>
      </c>
    </row>
    <row r="642" spans="1:14" x14ac:dyDescent="0.25">
      <c r="A642" s="4" t="s">
        <v>279</v>
      </c>
      <c r="B642" s="7" t="s">
        <v>2566</v>
      </c>
      <c r="C642" s="7" t="s">
        <v>2567</v>
      </c>
      <c r="D642" s="4" t="s">
        <v>66</v>
      </c>
      <c r="E642" s="4" t="s">
        <v>64</v>
      </c>
      <c r="F642" s="6">
        <v>42829</v>
      </c>
      <c r="G642" s="4" t="s">
        <v>605</v>
      </c>
      <c r="H642" s="9">
        <v>390</v>
      </c>
      <c r="I642" s="6">
        <v>42837</v>
      </c>
      <c r="J642" s="4" t="s">
        <v>622</v>
      </c>
      <c r="K642" s="4" t="s">
        <v>1886</v>
      </c>
      <c r="L642" s="7">
        <v>204.21</v>
      </c>
      <c r="M642" s="7">
        <v>-33852.959999999999</v>
      </c>
      <c r="N642" s="4" t="s">
        <v>279</v>
      </c>
    </row>
    <row r="643" spans="1:14" x14ac:dyDescent="0.25">
      <c r="A643" s="4" t="s">
        <v>279</v>
      </c>
      <c r="B643" s="7" t="s">
        <v>2566</v>
      </c>
      <c r="C643" s="7" t="s">
        <v>2567</v>
      </c>
      <c r="D643" s="4" t="s">
        <v>66</v>
      </c>
      <c r="E643" s="4" t="s">
        <v>64</v>
      </c>
      <c r="F643" s="6">
        <v>42796</v>
      </c>
      <c r="G643" s="4" t="s">
        <v>605</v>
      </c>
      <c r="H643" s="9">
        <v>175</v>
      </c>
      <c r="I643" s="6">
        <v>42832</v>
      </c>
      <c r="J643" s="4" t="s">
        <v>910</v>
      </c>
      <c r="K643" s="4" t="s">
        <v>631</v>
      </c>
      <c r="L643" s="7">
        <v>35955</v>
      </c>
      <c r="M643" s="7">
        <v>-1181.25</v>
      </c>
      <c r="N643" s="4" t="s">
        <v>279</v>
      </c>
    </row>
    <row r="644" spans="1:14" x14ac:dyDescent="0.25">
      <c r="A644" s="4" t="s">
        <v>310</v>
      </c>
      <c r="B644" s="7" t="s">
        <v>2572</v>
      </c>
      <c r="C644" s="7" t="s">
        <v>2573</v>
      </c>
      <c r="D644" s="4" t="s">
        <v>66</v>
      </c>
      <c r="E644" s="4" t="s">
        <v>64</v>
      </c>
      <c r="F644" s="6">
        <v>42894</v>
      </c>
      <c r="G644" s="4" t="s">
        <v>605</v>
      </c>
      <c r="H644" s="9">
        <v>126.5</v>
      </c>
      <c r="I644" s="6">
        <v>42902</v>
      </c>
      <c r="J644" s="4" t="s">
        <v>909</v>
      </c>
      <c r="K644" s="4" t="s">
        <v>632</v>
      </c>
      <c r="L644" s="7">
        <v>30119</v>
      </c>
      <c r="M644" s="7">
        <v>-885.5</v>
      </c>
      <c r="N644" s="4" t="s">
        <v>310</v>
      </c>
    </row>
    <row r="645" spans="1:14" x14ac:dyDescent="0.25">
      <c r="A645" s="4" t="s">
        <v>302</v>
      </c>
      <c r="B645" s="7" t="s">
        <v>2548</v>
      </c>
      <c r="C645" s="7" t="s">
        <v>2549</v>
      </c>
      <c r="D645" s="4" t="s">
        <v>66</v>
      </c>
      <c r="E645" s="4" t="s">
        <v>64</v>
      </c>
      <c r="F645" s="6">
        <v>42886</v>
      </c>
      <c r="G645" s="4" t="s">
        <v>605</v>
      </c>
      <c r="H645" s="9">
        <v>585</v>
      </c>
      <c r="I645" s="6">
        <v>42886</v>
      </c>
      <c r="J645" s="4" t="s">
        <v>915</v>
      </c>
      <c r="K645" s="4" t="s">
        <v>2151</v>
      </c>
      <c r="L645" s="7">
        <v>6239.88</v>
      </c>
      <c r="M645" s="7">
        <v>-46378.11</v>
      </c>
      <c r="N645" s="4" t="s">
        <v>302</v>
      </c>
    </row>
    <row r="646" spans="1:14" x14ac:dyDescent="0.25">
      <c r="A646" s="4" t="s">
        <v>279</v>
      </c>
      <c r="B646" s="7" t="s">
        <v>2566</v>
      </c>
      <c r="C646" s="7" t="s">
        <v>2567</v>
      </c>
      <c r="D646" s="4" t="s">
        <v>66</v>
      </c>
      <c r="E646" s="4" t="s">
        <v>64</v>
      </c>
      <c r="F646" s="6">
        <v>42832</v>
      </c>
      <c r="G646" s="4" t="s">
        <v>605</v>
      </c>
      <c r="H646" s="9">
        <v>175</v>
      </c>
      <c r="I646" s="6">
        <v>42837</v>
      </c>
      <c r="J646" s="4" t="s">
        <v>631</v>
      </c>
      <c r="K646" s="4" t="s">
        <v>2447</v>
      </c>
      <c r="L646" s="7">
        <v>-1181.25</v>
      </c>
      <c r="M646" s="7">
        <v>0</v>
      </c>
      <c r="N646" s="4" t="s">
        <v>279</v>
      </c>
    </row>
    <row r="647" spans="1:14" x14ac:dyDescent="0.25">
      <c r="A647" s="4" t="s">
        <v>310</v>
      </c>
      <c r="B647" s="7" t="s">
        <v>2572</v>
      </c>
      <c r="C647" s="7" t="s">
        <v>2573</v>
      </c>
      <c r="D647" s="4" t="s">
        <v>66</v>
      </c>
      <c r="E647" s="4" t="s">
        <v>64</v>
      </c>
      <c r="F647" s="6">
        <v>42894</v>
      </c>
      <c r="G647" s="4" t="s">
        <v>605</v>
      </c>
      <c r="H647" s="9">
        <v>3188.5</v>
      </c>
      <c r="I647" s="6">
        <v>42902</v>
      </c>
      <c r="J647" s="4" t="s">
        <v>909</v>
      </c>
      <c r="K647" s="4" t="s">
        <v>2286</v>
      </c>
      <c r="L647" s="7">
        <v>30119</v>
      </c>
      <c r="M647" s="7">
        <v>-26850</v>
      </c>
      <c r="N647" s="4" t="s">
        <v>310</v>
      </c>
    </row>
    <row r="648" spans="1:14" x14ac:dyDescent="0.25">
      <c r="A648" s="4" t="s">
        <v>310</v>
      </c>
      <c r="B648" s="7" t="s">
        <v>2572</v>
      </c>
      <c r="C648" s="7" t="s">
        <v>2573</v>
      </c>
      <c r="D648" s="4" t="s">
        <v>66</v>
      </c>
      <c r="E648" s="4" t="s">
        <v>64</v>
      </c>
      <c r="F648" s="6">
        <v>42894</v>
      </c>
      <c r="G648" s="4" t="s">
        <v>605</v>
      </c>
      <c r="H648" s="9">
        <v>195</v>
      </c>
      <c r="I648" s="6">
        <v>42902</v>
      </c>
      <c r="J648" s="4" t="s">
        <v>909</v>
      </c>
      <c r="K648" s="4" t="s">
        <v>615</v>
      </c>
      <c r="L648" s="7">
        <v>30119</v>
      </c>
      <c r="M648" s="7">
        <v>-2383.5</v>
      </c>
      <c r="N648" s="4" t="s">
        <v>310</v>
      </c>
    </row>
    <row r="649" spans="1:14" x14ac:dyDescent="0.25">
      <c r="A649" s="4" t="s">
        <v>302</v>
      </c>
      <c r="B649" s="7" t="s">
        <v>2548</v>
      </c>
      <c r="C649" s="7" t="s">
        <v>2549</v>
      </c>
      <c r="D649" s="4" t="s">
        <v>66</v>
      </c>
      <c r="E649" s="4" t="s">
        <v>64</v>
      </c>
      <c r="F649" s="6">
        <v>42867</v>
      </c>
      <c r="G649" s="4" t="s">
        <v>605</v>
      </c>
      <c r="H649" s="9">
        <v>5655</v>
      </c>
      <c r="I649" s="6">
        <v>42886</v>
      </c>
      <c r="J649" s="4" t="s">
        <v>916</v>
      </c>
      <c r="K649" s="4" t="s">
        <v>2151</v>
      </c>
      <c r="L649" s="7">
        <v>52675.199999999997</v>
      </c>
      <c r="M649" s="7">
        <v>-46378.11</v>
      </c>
      <c r="N649" s="4" t="s">
        <v>302</v>
      </c>
    </row>
    <row r="650" spans="1:14" x14ac:dyDescent="0.25">
      <c r="A650" s="4" t="s">
        <v>302</v>
      </c>
      <c r="B650" s="7" t="s">
        <v>2548</v>
      </c>
      <c r="C650" s="7" t="s">
        <v>2549</v>
      </c>
      <c r="D650" s="4" t="s">
        <v>66</v>
      </c>
      <c r="E650" s="4" t="s">
        <v>64</v>
      </c>
      <c r="F650" s="6">
        <v>42867</v>
      </c>
      <c r="G650" s="4" t="s">
        <v>605</v>
      </c>
      <c r="H650" s="9">
        <v>682.5</v>
      </c>
      <c r="I650" s="6">
        <v>42887</v>
      </c>
      <c r="J650" s="4" t="s">
        <v>916</v>
      </c>
      <c r="K650" s="4" t="s">
        <v>616</v>
      </c>
      <c r="L650" s="7">
        <v>52675.199999999997</v>
      </c>
      <c r="M650" s="7">
        <v>-10234.14</v>
      </c>
      <c r="N650" s="4" t="s">
        <v>302</v>
      </c>
    </row>
    <row r="651" spans="1:14" x14ac:dyDescent="0.25">
      <c r="A651" s="4" t="s">
        <v>296</v>
      </c>
      <c r="B651" s="7" t="s">
        <v>2574</v>
      </c>
      <c r="C651" s="7" t="s">
        <v>2575</v>
      </c>
      <c r="D651" s="4" t="s">
        <v>66</v>
      </c>
      <c r="E651" s="4" t="s">
        <v>64</v>
      </c>
      <c r="F651" s="6">
        <v>42863</v>
      </c>
      <c r="G651" s="4" t="s">
        <v>605</v>
      </c>
      <c r="H651" s="9">
        <v>235.2</v>
      </c>
      <c r="I651" s="6">
        <v>42871</v>
      </c>
      <c r="J651" s="4" t="s">
        <v>919</v>
      </c>
      <c r="K651" s="4" t="s">
        <v>629</v>
      </c>
      <c r="L651" s="7">
        <v>0</v>
      </c>
      <c r="M651" s="7">
        <v>0</v>
      </c>
      <c r="N651" s="4" t="s">
        <v>296</v>
      </c>
    </row>
    <row r="652" spans="1:14" x14ac:dyDescent="0.25">
      <c r="A652" s="4" t="s">
        <v>311</v>
      </c>
      <c r="B652" s="7" t="s">
        <v>2542</v>
      </c>
      <c r="C652" s="7" t="s">
        <v>2543</v>
      </c>
      <c r="D652" s="4" t="s">
        <v>66</v>
      </c>
      <c r="E652" s="4" t="s">
        <v>64</v>
      </c>
      <c r="F652" s="6">
        <v>42900</v>
      </c>
      <c r="G652" s="4" t="s">
        <v>605</v>
      </c>
      <c r="H652" s="9">
        <v>234</v>
      </c>
      <c r="I652" s="6">
        <v>42901</v>
      </c>
      <c r="J652" s="4" t="s">
        <v>917</v>
      </c>
      <c r="K652" s="4" t="s">
        <v>2272</v>
      </c>
      <c r="L652" s="7">
        <v>6860.35</v>
      </c>
      <c r="M652" s="7">
        <v>-6860.35</v>
      </c>
      <c r="N652" s="4" t="s">
        <v>311</v>
      </c>
    </row>
    <row r="653" spans="1:14" x14ac:dyDescent="0.25">
      <c r="A653" s="4" t="s">
        <v>299</v>
      </c>
      <c r="B653" s="7" t="s">
        <v>2542</v>
      </c>
      <c r="C653" s="7" t="s">
        <v>2543</v>
      </c>
      <c r="D653" s="4" t="s">
        <v>66</v>
      </c>
      <c r="E653" s="4" t="s">
        <v>64</v>
      </c>
      <c r="F653" s="6">
        <v>42879</v>
      </c>
      <c r="G653" s="4" t="s">
        <v>605</v>
      </c>
      <c r="H653" s="9">
        <v>975</v>
      </c>
      <c r="I653" s="6">
        <v>42886</v>
      </c>
      <c r="J653" s="4" t="s">
        <v>918</v>
      </c>
      <c r="K653" s="4" t="s">
        <v>2153</v>
      </c>
      <c r="L653" s="7">
        <v>19795</v>
      </c>
      <c r="M653" s="7">
        <v>-17773.75</v>
      </c>
      <c r="N653" s="4" t="s">
        <v>299</v>
      </c>
    </row>
    <row r="654" spans="1:14" x14ac:dyDescent="0.25">
      <c r="A654" s="4" t="s">
        <v>299</v>
      </c>
      <c r="B654" s="7" t="s">
        <v>2542</v>
      </c>
      <c r="C654" s="7" t="s">
        <v>2543</v>
      </c>
      <c r="D654" s="4" t="s">
        <v>66</v>
      </c>
      <c r="E654" s="4" t="s">
        <v>64</v>
      </c>
      <c r="F654" s="6">
        <v>42879</v>
      </c>
      <c r="G654" s="4" t="s">
        <v>605</v>
      </c>
      <c r="H654" s="9">
        <v>97.5</v>
      </c>
      <c r="I654" s="6">
        <v>42887</v>
      </c>
      <c r="J654" s="4" t="s">
        <v>918</v>
      </c>
      <c r="K654" s="4" t="s">
        <v>621</v>
      </c>
      <c r="L654" s="7">
        <v>19795</v>
      </c>
      <c r="M654" s="7">
        <v>-2021.25</v>
      </c>
      <c r="N654" s="4" t="s">
        <v>299</v>
      </c>
    </row>
    <row r="655" spans="1:14" x14ac:dyDescent="0.25">
      <c r="A655" s="4" t="s">
        <v>296</v>
      </c>
      <c r="B655" s="7" t="s">
        <v>2574</v>
      </c>
      <c r="C655" s="7" t="s">
        <v>2575</v>
      </c>
      <c r="D655" s="4" t="s">
        <v>66</v>
      </c>
      <c r="E655" s="4" t="s">
        <v>64</v>
      </c>
      <c r="F655" s="6">
        <v>42863</v>
      </c>
      <c r="G655" s="4" t="s">
        <v>605</v>
      </c>
      <c r="H655" s="9">
        <v>2007.3</v>
      </c>
      <c r="I655" s="6">
        <v>42872</v>
      </c>
      <c r="J655" s="4" t="s">
        <v>919</v>
      </c>
      <c r="K655" s="4" t="s">
        <v>2094</v>
      </c>
      <c r="L655" s="7">
        <v>0</v>
      </c>
      <c r="M655" s="7">
        <v>-1425</v>
      </c>
      <c r="N655" s="4" t="s">
        <v>296</v>
      </c>
    </row>
    <row r="656" spans="1:14" x14ac:dyDescent="0.25">
      <c r="A656" s="4" t="s">
        <v>296</v>
      </c>
      <c r="B656" s="7" t="s">
        <v>2574</v>
      </c>
      <c r="C656" s="7" t="s">
        <v>2575</v>
      </c>
      <c r="D656" s="4" t="s">
        <v>66</v>
      </c>
      <c r="E656" s="4" t="s">
        <v>64</v>
      </c>
      <c r="F656" s="6">
        <v>42863</v>
      </c>
      <c r="G656" s="4" t="s">
        <v>605</v>
      </c>
      <c r="H656" s="9">
        <v>195</v>
      </c>
      <c r="I656" s="6">
        <v>42871</v>
      </c>
      <c r="J656" s="4" t="s">
        <v>919</v>
      </c>
      <c r="K656" s="4" t="s">
        <v>617</v>
      </c>
      <c r="L656" s="7">
        <v>0</v>
      </c>
      <c r="M656" s="7">
        <v>0</v>
      </c>
      <c r="N656" s="4" t="s">
        <v>296</v>
      </c>
    </row>
    <row r="657" spans="1:14" x14ac:dyDescent="0.25">
      <c r="A657" s="4" t="s">
        <v>291</v>
      </c>
      <c r="B657" s="7" t="s">
        <v>2512</v>
      </c>
      <c r="C657" s="7" t="s">
        <v>2513</v>
      </c>
      <c r="D657" s="4" t="s">
        <v>66</v>
      </c>
      <c r="E657" s="4" t="s">
        <v>64</v>
      </c>
      <c r="F657" s="6">
        <v>42860</v>
      </c>
      <c r="G657" s="4" t="s">
        <v>605</v>
      </c>
      <c r="H657" s="9">
        <v>16.25</v>
      </c>
      <c r="I657" s="6">
        <v>42874</v>
      </c>
      <c r="J657" s="4" t="s">
        <v>920</v>
      </c>
      <c r="K657" s="4" t="s">
        <v>628</v>
      </c>
      <c r="L657" s="7">
        <v>2866.5</v>
      </c>
      <c r="M657" s="7">
        <v>-119.44</v>
      </c>
      <c r="N657" s="4" t="s">
        <v>291</v>
      </c>
    </row>
    <row r="658" spans="1:14" x14ac:dyDescent="0.25">
      <c r="A658" s="4" t="s">
        <v>313</v>
      </c>
      <c r="B658" s="7" t="s">
        <v>2566</v>
      </c>
      <c r="C658" s="7" t="s">
        <v>2567</v>
      </c>
      <c r="D658" s="4" t="s">
        <v>66</v>
      </c>
      <c r="E658" s="4" t="s">
        <v>64</v>
      </c>
      <c r="F658" s="6">
        <v>42902</v>
      </c>
      <c r="G658" s="4" t="s">
        <v>605</v>
      </c>
      <c r="H658" s="9">
        <v>82.5</v>
      </c>
      <c r="I658" s="6">
        <v>42902</v>
      </c>
      <c r="J658" s="4" t="s">
        <v>922</v>
      </c>
      <c r="K658" s="4" t="s">
        <v>2294</v>
      </c>
      <c r="L658" s="7">
        <v>556.88</v>
      </c>
      <c r="M658" s="7">
        <v>-22933.13</v>
      </c>
      <c r="N658" s="4" t="s">
        <v>313</v>
      </c>
    </row>
    <row r="659" spans="1:14" x14ac:dyDescent="0.25">
      <c r="A659" s="4" t="s">
        <v>290</v>
      </c>
      <c r="B659" s="7" t="s">
        <v>2510</v>
      </c>
      <c r="C659" s="7" t="s">
        <v>2511</v>
      </c>
      <c r="D659" s="4" t="s">
        <v>66</v>
      </c>
      <c r="E659" s="4" t="s">
        <v>64</v>
      </c>
      <c r="F659" s="6">
        <v>42860</v>
      </c>
      <c r="G659" s="4" t="s">
        <v>605</v>
      </c>
      <c r="H659" s="9">
        <v>7800</v>
      </c>
      <c r="I659" s="6">
        <v>42870</v>
      </c>
      <c r="J659" s="4" t="s">
        <v>923</v>
      </c>
      <c r="K659" s="4" t="s">
        <v>2053</v>
      </c>
      <c r="L659" s="7">
        <v>48995</v>
      </c>
      <c r="M659" s="7">
        <v>-56306</v>
      </c>
      <c r="N659" s="4" t="s">
        <v>290</v>
      </c>
    </row>
    <row r="660" spans="1:14" x14ac:dyDescent="0.25">
      <c r="A660" s="4" t="s">
        <v>290</v>
      </c>
      <c r="B660" s="7" t="s">
        <v>2510</v>
      </c>
      <c r="C660" s="7" t="s">
        <v>2511</v>
      </c>
      <c r="D660" s="4" t="s">
        <v>66</v>
      </c>
      <c r="E660" s="4" t="s">
        <v>64</v>
      </c>
      <c r="F660" s="6">
        <v>42870</v>
      </c>
      <c r="G660" s="4" t="s">
        <v>605</v>
      </c>
      <c r="H660" s="9">
        <v>1170</v>
      </c>
      <c r="I660" s="6">
        <v>42870</v>
      </c>
      <c r="J660" s="4" t="s">
        <v>924</v>
      </c>
      <c r="K660" s="4" t="s">
        <v>2053</v>
      </c>
      <c r="L660" s="7">
        <v>7311</v>
      </c>
      <c r="M660" s="7">
        <v>-56306</v>
      </c>
      <c r="N660" s="4" t="s">
        <v>290</v>
      </c>
    </row>
    <row r="661" spans="1:14" x14ac:dyDescent="0.25">
      <c r="A661" s="4" t="s">
        <v>291</v>
      </c>
      <c r="B661" s="7" t="s">
        <v>2512</v>
      </c>
      <c r="C661" s="7" t="s">
        <v>2513</v>
      </c>
      <c r="D661" s="4" t="s">
        <v>66</v>
      </c>
      <c r="E661" s="4" t="s">
        <v>64</v>
      </c>
      <c r="F661" s="6">
        <v>42860</v>
      </c>
      <c r="G661" s="4" t="s">
        <v>605</v>
      </c>
      <c r="H661" s="9">
        <v>325</v>
      </c>
      <c r="I661" s="6">
        <v>42877</v>
      </c>
      <c r="J661" s="4" t="s">
        <v>920</v>
      </c>
      <c r="K661" s="4" t="s">
        <v>2113</v>
      </c>
      <c r="L661" s="7">
        <v>2866.5</v>
      </c>
      <c r="M661" s="7">
        <v>-2388.75</v>
      </c>
      <c r="N661" s="4" t="s">
        <v>291</v>
      </c>
    </row>
    <row r="662" spans="1:14" x14ac:dyDescent="0.25">
      <c r="A662" s="4" t="s">
        <v>291</v>
      </c>
      <c r="B662" s="7" t="s">
        <v>2512</v>
      </c>
      <c r="C662" s="7" t="s">
        <v>2513</v>
      </c>
      <c r="D662" s="4" t="s">
        <v>66</v>
      </c>
      <c r="E662" s="4" t="s">
        <v>64</v>
      </c>
      <c r="F662" s="6">
        <v>42860</v>
      </c>
      <c r="G662" s="4" t="s">
        <v>605</v>
      </c>
      <c r="H662" s="9">
        <v>48.75</v>
      </c>
      <c r="I662" s="6">
        <v>42874</v>
      </c>
      <c r="J662" s="4" t="s">
        <v>920</v>
      </c>
      <c r="K662" s="4" t="s">
        <v>627</v>
      </c>
      <c r="L662" s="7">
        <v>2866.5</v>
      </c>
      <c r="M662" s="7">
        <v>-358.31</v>
      </c>
      <c r="N662" s="4" t="s">
        <v>291</v>
      </c>
    </row>
    <row r="663" spans="1:14" x14ac:dyDescent="0.25">
      <c r="A663" s="4" t="s">
        <v>358</v>
      </c>
      <c r="B663" s="7" t="s">
        <v>2530</v>
      </c>
      <c r="C663" s="7" t="s">
        <v>2531</v>
      </c>
      <c r="D663" s="4" t="s">
        <v>66</v>
      </c>
      <c r="E663" s="4" t="s">
        <v>64</v>
      </c>
      <c r="F663" s="6">
        <v>42915</v>
      </c>
      <c r="G663" s="4" t="s">
        <v>605</v>
      </c>
      <c r="H663" s="9">
        <v>602.5</v>
      </c>
      <c r="I663" s="6">
        <v>42915</v>
      </c>
      <c r="J663" s="4" t="s">
        <v>2495</v>
      </c>
      <c r="K663" s="4" t="s">
        <v>2495</v>
      </c>
      <c r="L663" s="7">
        <v>0</v>
      </c>
      <c r="M663" s="7">
        <v>0</v>
      </c>
      <c r="N663" s="4" t="s">
        <v>358</v>
      </c>
    </row>
    <row r="664" spans="1:14" x14ac:dyDescent="0.25">
      <c r="A664" s="4" t="s">
        <v>298</v>
      </c>
      <c r="B664" s="7" t="s">
        <v>2566</v>
      </c>
      <c r="C664" s="7" t="s">
        <v>2567</v>
      </c>
      <c r="D664" s="4" t="s">
        <v>66</v>
      </c>
      <c r="E664" s="4" t="s">
        <v>64</v>
      </c>
      <c r="F664" s="6">
        <v>42873</v>
      </c>
      <c r="G664" s="4" t="s">
        <v>605</v>
      </c>
      <c r="H664" s="9">
        <v>214.5</v>
      </c>
      <c r="I664" s="6">
        <v>42874</v>
      </c>
      <c r="J664" s="4" t="s">
        <v>929</v>
      </c>
      <c r="K664" s="4" t="s">
        <v>2109</v>
      </c>
      <c r="L664" s="7">
        <v>1762.88</v>
      </c>
      <c r="M664" s="7">
        <v>-1762.88</v>
      </c>
      <c r="N664" s="4" t="s">
        <v>298</v>
      </c>
    </row>
    <row r="665" spans="1:14" x14ac:dyDescent="0.25">
      <c r="A665" s="4" t="s">
        <v>313</v>
      </c>
      <c r="B665" s="7" t="s">
        <v>2566</v>
      </c>
      <c r="C665" s="7" t="s">
        <v>2567</v>
      </c>
      <c r="D665" s="4" t="s">
        <v>66</v>
      </c>
      <c r="E665" s="4" t="s">
        <v>64</v>
      </c>
      <c r="F665" s="6">
        <v>42902</v>
      </c>
      <c r="G665" s="4" t="s">
        <v>605</v>
      </c>
      <c r="H665" s="9">
        <v>3315</v>
      </c>
      <c r="I665" s="6">
        <v>42902</v>
      </c>
      <c r="J665" s="4" t="s">
        <v>930</v>
      </c>
      <c r="K665" s="4" t="s">
        <v>2294</v>
      </c>
      <c r="L665" s="7">
        <v>24488.44</v>
      </c>
      <c r="M665" s="7">
        <v>-22933.13</v>
      </c>
      <c r="N665" s="4" t="s">
        <v>313</v>
      </c>
    </row>
    <row r="666" spans="1:14" x14ac:dyDescent="0.25">
      <c r="A666" s="4" t="s">
        <v>313</v>
      </c>
      <c r="B666" s="7" t="s">
        <v>2566</v>
      </c>
      <c r="C666" s="7" t="s">
        <v>2567</v>
      </c>
      <c r="D666" s="4" t="s">
        <v>66</v>
      </c>
      <c r="E666" s="4" t="s">
        <v>64</v>
      </c>
      <c r="F666" s="6">
        <v>42902</v>
      </c>
      <c r="G666" s="4" t="s">
        <v>605</v>
      </c>
      <c r="H666" s="9">
        <v>146.25</v>
      </c>
      <c r="I666" s="6">
        <v>42902</v>
      </c>
      <c r="J666" s="4" t="s">
        <v>930</v>
      </c>
      <c r="K666" s="4" t="s">
        <v>626</v>
      </c>
      <c r="L666" s="7">
        <v>24488.44</v>
      </c>
      <c r="M666" s="7">
        <v>-987.19</v>
      </c>
      <c r="N666" s="4" t="s">
        <v>313</v>
      </c>
    </row>
    <row r="667" spans="1:14" x14ac:dyDescent="0.25">
      <c r="A667" s="4" t="s">
        <v>358</v>
      </c>
      <c r="B667" s="7" t="s">
        <v>2530</v>
      </c>
      <c r="C667" s="7" t="s">
        <v>2531</v>
      </c>
      <c r="D667" s="4" t="s">
        <v>66</v>
      </c>
      <c r="E667" s="4" t="s">
        <v>64</v>
      </c>
      <c r="F667" s="6">
        <v>42914</v>
      </c>
      <c r="G667" s="4" t="s">
        <v>605</v>
      </c>
      <c r="H667" s="9">
        <v>602.5</v>
      </c>
      <c r="I667" s="6">
        <v>42914</v>
      </c>
      <c r="J667" s="4" t="s">
        <v>1091</v>
      </c>
      <c r="K667" s="4" t="s">
        <v>2372</v>
      </c>
      <c r="L667" s="7">
        <v>100288.5</v>
      </c>
      <c r="M667" s="7">
        <v>-4458.5</v>
      </c>
      <c r="N667" s="4" t="s">
        <v>358</v>
      </c>
    </row>
    <row r="668" spans="1:14" x14ac:dyDescent="0.25">
      <c r="A668" s="4" t="s">
        <v>358</v>
      </c>
      <c r="B668" s="7" t="s">
        <v>2530</v>
      </c>
      <c r="C668" s="7" t="s">
        <v>2531</v>
      </c>
      <c r="D668" s="4" t="s">
        <v>66</v>
      </c>
      <c r="E668" s="4" t="s">
        <v>64</v>
      </c>
      <c r="F668" s="6">
        <v>42914</v>
      </c>
      <c r="G668" s="4" t="s">
        <v>605</v>
      </c>
      <c r="H668" s="9">
        <v>602.5</v>
      </c>
      <c r="I668" s="6">
        <v>42915</v>
      </c>
      <c r="J668" s="4" t="s">
        <v>1091</v>
      </c>
      <c r="K668" s="4" t="s">
        <v>2477</v>
      </c>
      <c r="L668" s="7">
        <v>100288.5</v>
      </c>
      <c r="M668" s="7">
        <v>-4458.5</v>
      </c>
      <c r="N668" s="4" t="s">
        <v>358</v>
      </c>
    </row>
    <row r="669" spans="1:14" x14ac:dyDescent="0.25">
      <c r="A669" s="4" t="s">
        <v>330</v>
      </c>
      <c r="B669" s="7" t="s">
        <v>2530</v>
      </c>
      <c r="C669" s="7" t="s">
        <v>2531</v>
      </c>
      <c r="D669" s="4" t="s">
        <v>66</v>
      </c>
      <c r="E669" s="4" t="s">
        <v>64</v>
      </c>
      <c r="F669" s="6">
        <v>42894</v>
      </c>
      <c r="G669" s="4" t="s">
        <v>605</v>
      </c>
      <c r="H669" s="9">
        <v>1468.3</v>
      </c>
      <c r="I669" s="6">
        <v>42902</v>
      </c>
      <c r="J669" s="4" t="s">
        <v>925</v>
      </c>
      <c r="K669" s="4" t="s">
        <v>625</v>
      </c>
      <c r="L669" s="7">
        <v>168734.8</v>
      </c>
      <c r="M669" s="7">
        <v>-10865.42</v>
      </c>
      <c r="N669" s="4" t="s">
        <v>330</v>
      </c>
    </row>
    <row r="670" spans="1:14" x14ac:dyDescent="0.25">
      <c r="A670" s="4" t="s">
        <v>306</v>
      </c>
      <c r="B670" s="7" t="s">
        <v>2576</v>
      </c>
      <c r="C670" s="7" t="s">
        <v>2577</v>
      </c>
      <c r="D670" s="4" t="s">
        <v>66</v>
      </c>
      <c r="E670" s="4" t="s">
        <v>64</v>
      </c>
      <c r="F670" s="6">
        <v>42894</v>
      </c>
      <c r="G670" s="4" t="s">
        <v>605</v>
      </c>
      <c r="H670" s="9">
        <v>510</v>
      </c>
      <c r="I670" s="6">
        <v>42894</v>
      </c>
      <c r="J670" s="4" t="s">
        <v>931</v>
      </c>
      <c r="K670" s="4" t="s">
        <v>2204</v>
      </c>
      <c r="L670" s="7">
        <v>7912.36</v>
      </c>
      <c r="M670" s="7">
        <v>-7912.36</v>
      </c>
      <c r="N670" s="4" t="s">
        <v>306</v>
      </c>
    </row>
    <row r="671" spans="1:14" x14ac:dyDescent="0.25">
      <c r="A671" s="4" t="s">
        <v>306</v>
      </c>
      <c r="B671" s="7" t="s">
        <v>2576</v>
      </c>
      <c r="C671" s="7" t="s">
        <v>2577</v>
      </c>
      <c r="D671" s="4" t="s">
        <v>66</v>
      </c>
      <c r="E671" s="4" t="s">
        <v>64</v>
      </c>
      <c r="F671" s="6">
        <v>42894</v>
      </c>
      <c r="G671" s="4" t="s">
        <v>605</v>
      </c>
      <c r="H671" s="9">
        <v>122.16</v>
      </c>
      <c r="I671" s="6">
        <v>42894</v>
      </c>
      <c r="J671" s="4" t="s">
        <v>931</v>
      </c>
      <c r="K671" s="4" t="s">
        <v>2204</v>
      </c>
      <c r="L671" s="7">
        <v>7912.36</v>
      </c>
      <c r="M671" s="7">
        <v>-7912.36</v>
      </c>
      <c r="N671" s="4" t="s">
        <v>306</v>
      </c>
    </row>
    <row r="672" spans="1:14" x14ac:dyDescent="0.25">
      <c r="A672" s="4" t="s">
        <v>330</v>
      </c>
      <c r="B672" s="7" t="s">
        <v>2530</v>
      </c>
      <c r="C672" s="7" t="s">
        <v>2531</v>
      </c>
      <c r="D672" s="4" t="s">
        <v>66</v>
      </c>
      <c r="E672" s="4" t="s">
        <v>64</v>
      </c>
      <c r="F672" s="6">
        <v>42894</v>
      </c>
      <c r="G672" s="4" t="s">
        <v>605</v>
      </c>
      <c r="H672" s="9">
        <v>18519.2</v>
      </c>
      <c r="I672" s="6">
        <v>42902</v>
      </c>
      <c r="J672" s="4" t="s">
        <v>925</v>
      </c>
      <c r="K672" s="4" t="s">
        <v>2290</v>
      </c>
      <c r="L672" s="7">
        <v>168734.8</v>
      </c>
      <c r="M672" s="7">
        <v>-155704.88</v>
      </c>
      <c r="N672" s="4" t="s">
        <v>330</v>
      </c>
    </row>
    <row r="673" spans="1:14" x14ac:dyDescent="0.25">
      <c r="A673" s="4" t="s">
        <v>330</v>
      </c>
      <c r="B673" s="7" t="s">
        <v>2530</v>
      </c>
      <c r="C673" s="7" t="s">
        <v>2531</v>
      </c>
      <c r="D673" s="4" t="s">
        <v>66</v>
      </c>
      <c r="E673" s="4" t="s">
        <v>64</v>
      </c>
      <c r="F673" s="6">
        <v>42894</v>
      </c>
      <c r="G673" s="4" t="s">
        <v>605</v>
      </c>
      <c r="H673" s="9">
        <v>292.5</v>
      </c>
      <c r="I673" s="6">
        <v>42902</v>
      </c>
      <c r="J673" s="4" t="s">
        <v>925</v>
      </c>
      <c r="K673" s="4" t="s">
        <v>624</v>
      </c>
      <c r="L673" s="7">
        <v>168734.8</v>
      </c>
      <c r="M673" s="7">
        <v>-2164.5</v>
      </c>
      <c r="N673" s="4" t="s">
        <v>330</v>
      </c>
    </row>
    <row r="674" spans="1:14" x14ac:dyDescent="0.25">
      <c r="A674" s="4" t="s">
        <v>330</v>
      </c>
      <c r="B674" s="7" t="s">
        <v>2530</v>
      </c>
      <c r="C674" s="7" t="s">
        <v>2531</v>
      </c>
      <c r="D674" s="4" t="s">
        <v>66</v>
      </c>
      <c r="E674" s="4" t="s">
        <v>64</v>
      </c>
      <c r="F674" s="6">
        <v>42902</v>
      </c>
      <c r="G674" s="4" t="s">
        <v>605</v>
      </c>
      <c r="H674" s="9">
        <v>1468.3</v>
      </c>
      <c r="I674" s="6">
        <v>42902</v>
      </c>
      <c r="J674" s="4" t="s">
        <v>926</v>
      </c>
      <c r="K674" s="4" t="s">
        <v>926</v>
      </c>
      <c r="L674" s="7">
        <v>0</v>
      </c>
      <c r="M674" s="7">
        <v>0</v>
      </c>
      <c r="N674" s="4" t="s">
        <v>330</v>
      </c>
    </row>
    <row r="675" spans="1:14" x14ac:dyDescent="0.25">
      <c r="A675" s="4" t="s">
        <v>310</v>
      </c>
      <c r="B675" s="7" t="s">
        <v>2572</v>
      </c>
      <c r="C675" s="7" t="s">
        <v>2573</v>
      </c>
      <c r="D675" s="4" t="s">
        <v>66</v>
      </c>
      <c r="E675" s="4" t="s">
        <v>64</v>
      </c>
      <c r="F675" s="6">
        <v>42902</v>
      </c>
      <c r="G675" s="4" t="s">
        <v>605</v>
      </c>
      <c r="H675" s="9">
        <v>126.5</v>
      </c>
      <c r="I675" s="6">
        <v>42902</v>
      </c>
      <c r="J675" s="4" t="s">
        <v>927</v>
      </c>
      <c r="K675" s="4" t="s">
        <v>927</v>
      </c>
      <c r="L675" s="7">
        <v>0</v>
      </c>
      <c r="M675" s="7">
        <v>0</v>
      </c>
      <c r="N675" s="4" t="s">
        <v>310</v>
      </c>
    </row>
    <row r="676" spans="1:14" x14ac:dyDescent="0.25">
      <c r="A676" s="4" t="s">
        <v>313</v>
      </c>
      <c r="B676" s="7" t="s">
        <v>2566</v>
      </c>
      <c r="C676" s="7" t="s">
        <v>2567</v>
      </c>
      <c r="D676" s="4" t="s">
        <v>66</v>
      </c>
      <c r="E676" s="4" t="s">
        <v>64</v>
      </c>
      <c r="F676" s="6">
        <v>42902</v>
      </c>
      <c r="G676" s="4" t="s">
        <v>605</v>
      </c>
      <c r="H676" s="9">
        <v>63.75</v>
      </c>
      <c r="I676" s="6">
        <v>42902</v>
      </c>
      <c r="J676" s="4" t="s">
        <v>928</v>
      </c>
      <c r="K676" s="4" t="s">
        <v>928</v>
      </c>
      <c r="L676" s="7">
        <v>0</v>
      </c>
      <c r="M676" s="7">
        <v>0</v>
      </c>
      <c r="N676" s="4" t="s">
        <v>313</v>
      </c>
    </row>
    <row r="677" spans="1:14" x14ac:dyDescent="0.25">
      <c r="A677" s="4" t="s">
        <v>291</v>
      </c>
      <c r="B677" s="7" t="s">
        <v>2512</v>
      </c>
      <c r="C677" s="7" t="s">
        <v>2513</v>
      </c>
      <c r="D677" s="4" t="s">
        <v>66</v>
      </c>
      <c r="E677" s="4" t="s">
        <v>64</v>
      </c>
      <c r="F677" s="6">
        <v>42874</v>
      </c>
      <c r="G677" s="4" t="s">
        <v>605</v>
      </c>
      <c r="H677" s="9">
        <v>16.25</v>
      </c>
      <c r="I677" s="6">
        <v>42874</v>
      </c>
      <c r="J677" s="4" t="s">
        <v>933</v>
      </c>
      <c r="K677" s="4" t="s">
        <v>2448</v>
      </c>
      <c r="L677" s="7">
        <v>0</v>
      </c>
      <c r="M677" s="7">
        <v>0</v>
      </c>
      <c r="N677" s="4" t="s">
        <v>291</v>
      </c>
    </row>
    <row r="678" spans="1:14" x14ac:dyDescent="0.25">
      <c r="A678" s="4" t="s">
        <v>296</v>
      </c>
      <c r="B678" s="7" t="s">
        <v>2574</v>
      </c>
      <c r="C678" s="7" t="s">
        <v>2575</v>
      </c>
      <c r="D678" s="4" t="s">
        <v>66</v>
      </c>
      <c r="E678" s="4" t="s">
        <v>64</v>
      </c>
      <c r="F678" s="6">
        <v>42871</v>
      </c>
      <c r="G678" s="4" t="s">
        <v>605</v>
      </c>
      <c r="H678" s="9">
        <v>300</v>
      </c>
      <c r="I678" s="6">
        <v>42871</v>
      </c>
      <c r="J678" s="4" t="s">
        <v>934</v>
      </c>
      <c r="K678" s="4" t="s">
        <v>934</v>
      </c>
      <c r="L678" s="7">
        <v>0</v>
      </c>
      <c r="M678" s="7">
        <v>0</v>
      </c>
      <c r="N678" s="4" t="s">
        <v>296</v>
      </c>
    </row>
    <row r="679" spans="1:14" x14ac:dyDescent="0.25">
      <c r="A679" s="4" t="s">
        <v>304</v>
      </c>
      <c r="B679" s="7" t="s">
        <v>2576</v>
      </c>
      <c r="C679" s="7" t="s">
        <v>2577</v>
      </c>
      <c r="D679" s="4" t="s">
        <v>66</v>
      </c>
      <c r="E679" s="4" t="s">
        <v>64</v>
      </c>
      <c r="F679" s="6">
        <v>42892</v>
      </c>
      <c r="G679" s="4" t="s">
        <v>605</v>
      </c>
      <c r="H679" s="9">
        <v>1139.5</v>
      </c>
      <c r="I679" s="6">
        <v>42894</v>
      </c>
      <c r="J679" s="4" t="s">
        <v>921</v>
      </c>
      <c r="K679" s="4" t="s">
        <v>2208</v>
      </c>
      <c r="L679" s="7">
        <v>8818.9500000000007</v>
      </c>
      <c r="M679" s="7">
        <v>-8810.7000000000007</v>
      </c>
      <c r="N679" s="4" t="s">
        <v>304</v>
      </c>
    </row>
    <row r="680" spans="1:14" x14ac:dyDescent="0.25">
      <c r="A680" s="4" t="s">
        <v>304</v>
      </c>
      <c r="B680" s="7" t="s">
        <v>2576</v>
      </c>
      <c r="C680" s="7" t="s">
        <v>2577</v>
      </c>
      <c r="D680" s="4" t="s">
        <v>66</v>
      </c>
      <c r="E680" s="4" t="s">
        <v>64</v>
      </c>
      <c r="F680" s="6">
        <v>42892</v>
      </c>
      <c r="G680" s="4" t="s">
        <v>605</v>
      </c>
      <c r="H680" s="9">
        <v>1.25</v>
      </c>
      <c r="I680" s="6">
        <v>42892</v>
      </c>
      <c r="J680" s="4" t="s">
        <v>921</v>
      </c>
      <c r="K680" s="4" t="s">
        <v>623</v>
      </c>
      <c r="L680" s="7">
        <v>8818.9500000000007</v>
      </c>
      <c r="M680" s="7">
        <v>-8.25</v>
      </c>
      <c r="N680" s="4" t="s">
        <v>304</v>
      </c>
    </row>
    <row r="681" spans="1:14" x14ac:dyDescent="0.25">
      <c r="A681" s="4" t="s">
        <v>262</v>
      </c>
      <c r="B681" s="7" t="s">
        <v>2548</v>
      </c>
      <c r="C681" s="7" t="s">
        <v>2549</v>
      </c>
      <c r="D681" s="4" t="s">
        <v>332</v>
      </c>
      <c r="E681" s="4" t="s">
        <v>105</v>
      </c>
      <c r="F681" s="6">
        <v>42909</v>
      </c>
      <c r="G681" s="4" t="s">
        <v>605</v>
      </c>
      <c r="H681" s="9">
        <v>390</v>
      </c>
      <c r="I681" s="6">
        <v>42914</v>
      </c>
      <c r="J681" s="4" t="s">
        <v>1099</v>
      </c>
      <c r="K681" s="4" t="s">
        <v>2357</v>
      </c>
      <c r="L681" s="7">
        <v>70456.3</v>
      </c>
      <c r="M681" s="7">
        <v>-10471.5</v>
      </c>
      <c r="N681" s="4" t="s">
        <v>262</v>
      </c>
    </row>
    <row r="682" spans="1:14" x14ac:dyDescent="0.25">
      <c r="A682" s="4" t="s">
        <v>318</v>
      </c>
      <c r="B682" s="7" t="s">
        <v>2552</v>
      </c>
      <c r="C682" s="7" t="s">
        <v>2553</v>
      </c>
      <c r="D682" s="4" t="s">
        <v>66</v>
      </c>
      <c r="E682" s="4" t="s">
        <v>64</v>
      </c>
      <c r="F682" s="6">
        <v>42909</v>
      </c>
      <c r="G682" s="4" t="s">
        <v>605</v>
      </c>
      <c r="H682" s="9">
        <v>163</v>
      </c>
      <c r="I682" s="6">
        <v>42909</v>
      </c>
      <c r="J682" s="4" t="s">
        <v>1100</v>
      </c>
      <c r="K682" s="4" t="s">
        <v>2330</v>
      </c>
      <c r="L682" s="7">
        <v>16583.400000000001</v>
      </c>
      <c r="M682" s="7">
        <v>-1206.2</v>
      </c>
      <c r="N682" s="4" t="s">
        <v>318</v>
      </c>
    </row>
    <row r="683" spans="1:14" x14ac:dyDescent="0.25">
      <c r="A683" s="4" t="s">
        <v>266</v>
      </c>
      <c r="B683" s="7" t="s">
        <v>2542</v>
      </c>
      <c r="C683" s="7" t="s">
        <v>2543</v>
      </c>
      <c r="D683" s="4" t="s">
        <v>101</v>
      </c>
      <c r="E683" s="4" t="s">
        <v>99</v>
      </c>
      <c r="F683" s="6">
        <v>42909</v>
      </c>
      <c r="G683" s="4" t="s">
        <v>605</v>
      </c>
      <c r="H683" s="9">
        <v>2025</v>
      </c>
      <c r="I683" s="6">
        <v>42914</v>
      </c>
      <c r="J683" s="4" t="s">
        <v>2324</v>
      </c>
      <c r="K683" s="4" t="s">
        <v>2352</v>
      </c>
      <c r="L683" s="7">
        <v>14035</v>
      </c>
      <c r="M683" s="7">
        <v>-14035</v>
      </c>
      <c r="N683" s="4" t="s">
        <v>266</v>
      </c>
    </row>
    <row r="684" spans="1:14" x14ac:dyDescent="0.25">
      <c r="A684" s="4" t="s">
        <v>304</v>
      </c>
      <c r="B684" s="7" t="s">
        <v>2576</v>
      </c>
      <c r="C684" s="7" t="s">
        <v>2577</v>
      </c>
      <c r="D684" s="4" t="s">
        <v>66</v>
      </c>
      <c r="E684" s="4" t="s">
        <v>64</v>
      </c>
      <c r="F684" s="6">
        <v>42892</v>
      </c>
      <c r="G684" s="4" t="s">
        <v>605</v>
      </c>
      <c r="H684" s="9">
        <v>1.25</v>
      </c>
      <c r="I684" s="6">
        <v>42892</v>
      </c>
      <c r="J684" s="4" t="s">
        <v>932</v>
      </c>
      <c r="K684" s="4" t="s">
        <v>932</v>
      </c>
      <c r="L684" s="7">
        <v>0</v>
      </c>
      <c r="M684" s="7">
        <v>0</v>
      </c>
      <c r="N684" s="4" t="s">
        <v>304</v>
      </c>
    </row>
    <row r="685" spans="1:14" x14ac:dyDescent="0.25">
      <c r="A685" s="4" t="s">
        <v>318</v>
      </c>
      <c r="B685" s="7" t="s">
        <v>2552</v>
      </c>
      <c r="C685" s="7" t="s">
        <v>2553</v>
      </c>
      <c r="D685" s="4" t="s">
        <v>66</v>
      </c>
      <c r="E685" s="4" t="s">
        <v>64</v>
      </c>
      <c r="F685" s="6">
        <v>42909</v>
      </c>
      <c r="G685" s="4" t="s">
        <v>605</v>
      </c>
      <c r="H685" s="9">
        <v>163</v>
      </c>
      <c r="I685" s="6">
        <v>42909</v>
      </c>
      <c r="J685" s="4" t="s">
        <v>2387</v>
      </c>
      <c r="K685" s="4" t="s">
        <v>2387</v>
      </c>
      <c r="L685" s="7">
        <v>0</v>
      </c>
      <c r="M685" s="7">
        <v>0</v>
      </c>
      <c r="N685" s="4" t="s">
        <v>318</v>
      </c>
    </row>
    <row r="686" spans="1:14" x14ac:dyDescent="0.25">
      <c r="A686" s="4" t="s">
        <v>278</v>
      </c>
      <c r="B686" s="7" t="s">
        <v>2536</v>
      </c>
      <c r="C686" s="7" t="s">
        <v>2537</v>
      </c>
      <c r="D686" s="4" t="s">
        <v>100</v>
      </c>
      <c r="E686" s="4" t="s">
        <v>64</v>
      </c>
      <c r="F686" s="6">
        <v>42760</v>
      </c>
      <c r="G686" s="4" t="s">
        <v>605</v>
      </c>
      <c r="H686" s="9">
        <v>50</v>
      </c>
      <c r="I686" s="6">
        <v>42760</v>
      </c>
      <c r="J686" s="4" t="s">
        <v>936</v>
      </c>
      <c r="K686" s="4" t="s">
        <v>2449</v>
      </c>
      <c r="L686" s="7">
        <v>0</v>
      </c>
      <c r="M686" s="7">
        <v>0</v>
      </c>
      <c r="N686" s="4" t="s">
        <v>278</v>
      </c>
    </row>
    <row r="687" spans="1:14" x14ac:dyDescent="0.25">
      <c r="A687" s="4" t="s">
        <v>278</v>
      </c>
      <c r="B687" s="7" t="s">
        <v>2536</v>
      </c>
      <c r="C687" s="7" t="s">
        <v>2537</v>
      </c>
      <c r="D687" s="4" t="s">
        <v>100</v>
      </c>
      <c r="E687" s="4" t="s">
        <v>64</v>
      </c>
      <c r="F687" s="6">
        <v>42759</v>
      </c>
      <c r="G687" s="4" t="s">
        <v>605</v>
      </c>
      <c r="H687" s="9">
        <v>625</v>
      </c>
      <c r="I687" s="6">
        <v>42760</v>
      </c>
      <c r="J687" s="4" t="s">
        <v>911</v>
      </c>
      <c r="K687" s="4" t="s">
        <v>1593</v>
      </c>
      <c r="L687" s="7">
        <v>10400</v>
      </c>
      <c r="M687" s="7">
        <v>-10400</v>
      </c>
      <c r="N687" s="4" t="s">
        <v>278</v>
      </c>
    </row>
    <row r="688" spans="1:14" x14ac:dyDescent="0.25">
      <c r="A688" s="4" t="s">
        <v>281</v>
      </c>
      <c r="B688" s="7" t="s">
        <v>2672</v>
      </c>
      <c r="C688" s="7" t="s">
        <v>2673</v>
      </c>
      <c r="D688" s="4" t="s">
        <v>100</v>
      </c>
      <c r="E688" s="4" t="s">
        <v>64</v>
      </c>
      <c r="F688" s="6">
        <v>42807</v>
      </c>
      <c r="G688" s="4" t="s">
        <v>605</v>
      </c>
      <c r="H688" s="9">
        <v>915</v>
      </c>
      <c r="I688" s="6">
        <v>42807</v>
      </c>
      <c r="J688" s="4" t="s">
        <v>937</v>
      </c>
      <c r="K688" s="4" t="s">
        <v>1736</v>
      </c>
      <c r="L688" s="7">
        <v>6267.75</v>
      </c>
      <c r="M688" s="7">
        <v>-7392.75</v>
      </c>
      <c r="N688" s="4" t="s">
        <v>281</v>
      </c>
    </row>
    <row r="689" spans="1:14" x14ac:dyDescent="0.25">
      <c r="A689" s="4" t="s">
        <v>286</v>
      </c>
      <c r="B689" s="7" t="s">
        <v>2548</v>
      </c>
      <c r="C689" s="7" t="s">
        <v>2549</v>
      </c>
      <c r="D689" s="4" t="s">
        <v>101</v>
      </c>
      <c r="E689" s="4" t="s">
        <v>99</v>
      </c>
      <c r="F689" s="6">
        <v>42821</v>
      </c>
      <c r="G689" s="4" t="s">
        <v>605</v>
      </c>
      <c r="H689" s="9">
        <v>1650</v>
      </c>
      <c r="I689" s="6">
        <v>42837</v>
      </c>
      <c r="J689" s="4" t="s">
        <v>908</v>
      </c>
      <c r="K689" s="4" t="s">
        <v>1896</v>
      </c>
      <c r="L689" s="7">
        <v>64813.86</v>
      </c>
      <c r="M689" s="7">
        <v>-54834.6</v>
      </c>
      <c r="N689" s="4" t="s">
        <v>286</v>
      </c>
    </row>
    <row r="690" spans="1:14" x14ac:dyDescent="0.25">
      <c r="A690" s="4" t="s">
        <v>344</v>
      </c>
      <c r="B690" s="7" t="s">
        <v>2542</v>
      </c>
      <c r="C690" s="7" t="s">
        <v>2543</v>
      </c>
      <c r="D690" s="4" t="s">
        <v>101</v>
      </c>
      <c r="E690" s="4" t="s">
        <v>99</v>
      </c>
      <c r="F690" s="6">
        <v>42859</v>
      </c>
      <c r="G690" s="4" t="s">
        <v>605</v>
      </c>
      <c r="H690" s="9">
        <v>450</v>
      </c>
      <c r="I690" s="6">
        <v>42867</v>
      </c>
      <c r="J690" s="4" t="s">
        <v>938</v>
      </c>
      <c r="K690" s="4" t="s">
        <v>2033</v>
      </c>
      <c r="L690" s="7">
        <v>2475</v>
      </c>
      <c r="M690" s="7">
        <v>-2475</v>
      </c>
      <c r="N690" s="4" t="s">
        <v>344</v>
      </c>
    </row>
    <row r="691" spans="1:14" x14ac:dyDescent="0.25">
      <c r="A691" s="4" t="s">
        <v>354</v>
      </c>
      <c r="B691" s="7" t="s">
        <v>2542</v>
      </c>
      <c r="C691" s="7" t="s">
        <v>2543</v>
      </c>
      <c r="D691" s="4" t="s">
        <v>101</v>
      </c>
      <c r="E691" s="4" t="s">
        <v>99</v>
      </c>
      <c r="F691" s="6">
        <v>42870</v>
      </c>
      <c r="G691" s="4" t="s">
        <v>605</v>
      </c>
      <c r="H691" s="9">
        <v>300</v>
      </c>
      <c r="I691" s="6">
        <v>42870</v>
      </c>
      <c r="J691" s="4" t="s">
        <v>939</v>
      </c>
      <c r="K691" s="4" t="s">
        <v>2055</v>
      </c>
      <c r="L691" s="7">
        <v>1650</v>
      </c>
      <c r="M691" s="7">
        <v>-1650</v>
      </c>
      <c r="N691" s="4" t="s">
        <v>354</v>
      </c>
    </row>
    <row r="692" spans="1:14" x14ac:dyDescent="0.25">
      <c r="A692" s="4" t="s">
        <v>355</v>
      </c>
      <c r="B692" s="7" t="s">
        <v>2576</v>
      </c>
      <c r="C692" s="7" t="s">
        <v>2577</v>
      </c>
      <c r="D692" s="4" t="s">
        <v>101</v>
      </c>
      <c r="E692" s="4" t="s">
        <v>99</v>
      </c>
      <c r="F692" s="6">
        <v>42894</v>
      </c>
      <c r="G692" s="4" t="s">
        <v>605</v>
      </c>
      <c r="H692" s="9">
        <v>315</v>
      </c>
      <c r="I692" s="6">
        <v>42894</v>
      </c>
      <c r="J692" s="4" t="s">
        <v>902</v>
      </c>
      <c r="K692" s="4" t="s">
        <v>2206</v>
      </c>
      <c r="L692" s="7">
        <v>3366</v>
      </c>
      <c r="M692" s="7">
        <v>-3366</v>
      </c>
      <c r="N692" s="4" t="s">
        <v>355</v>
      </c>
    </row>
    <row r="693" spans="1:14" x14ac:dyDescent="0.25">
      <c r="A693" s="4" t="s">
        <v>301</v>
      </c>
      <c r="B693" s="7" t="s">
        <v>2542</v>
      </c>
      <c r="C693" s="7" t="s">
        <v>2543</v>
      </c>
      <c r="D693" s="4" t="s">
        <v>101</v>
      </c>
      <c r="E693" s="4" t="s">
        <v>99</v>
      </c>
      <c r="F693" s="6">
        <v>42886</v>
      </c>
      <c r="G693" s="4" t="s">
        <v>605</v>
      </c>
      <c r="H693" s="9">
        <v>4140</v>
      </c>
      <c r="I693" s="6">
        <v>42886</v>
      </c>
      <c r="J693" s="4" t="s">
        <v>935</v>
      </c>
      <c r="K693" s="4" t="s">
        <v>2157</v>
      </c>
      <c r="L693" s="7">
        <v>28754.5</v>
      </c>
      <c r="M693" s="7">
        <v>-28754.5</v>
      </c>
      <c r="N693" s="4" t="s">
        <v>301</v>
      </c>
    </row>
    <row r="694" spans="1:14" x14ac:dyDescent="0.25">
      <c r="A694" s="4" t="s">
        <v>311</v>
      </c>
      <c r="B694" s="7" t="s">
        <v>2542</v>
      </c>
      <c r="C694" s="7" t="s">
        <v>2543</v>
      </c>
      <c r="D694" s="4" t="s">
        <v>100</v>
      </c>
      <c r="E694" s="4" t="s">
        <v>64</v>
      </c>
      <c r="F694" s="6">
        <v>42900</v>
      </c>
      <c r="G694" s="4" t="s">
        <v>605</v>
      </c>
      <c r="H694" s="9">
        <v>540</v>
      </c>
      <c r="I694" s="6">
        <v>42901</v>
      </c>
      <c r="J694" s="4" t="s">
        <v>917</v>
      </c>
      <c r="K694" s="4" t="s">
        <v>2272</v>
      </c>
      <c r="L694" s="7">
        <v>6860.35</v>
      </c>
      <c r="M694" s="7">
        <v>-6860.35</v>
      </c>
      <c r="N694" s="4" t="s">
        <v>311</v>
      </c>
    </row>
    <row r="695" spans="1:14" x14ac:dyDescent="0.25">
      <c r="A695" s="4" t="s">
        <v>327</v>
      </c>
      <c r="B695" s="7" t="s">
        <v>2578</v>
      </c>
      <c r="C695" s="7" t="s">
        <v>2579</v>
      </c>
      <c r="D695" s="4" t="s">
        <v>100</v>
      </c>
      <c r="E695" s="4" t="s">
        <v>64</v>
      </c>
      <c r="F695" s="6">
        <v>42800</v>
      </c>
      <c r="G695" s="4" t="s">
        <v>605</v>
      </c>
      <c r="H695" s="9">
        <v>75</v>
      </c>
      <c r="I695" s="6">
        <v>42822</v>
      </c>
      <c r="J695" s="4" t="s">
        <v>940</v>
      </c>
      <c r="K695" s="4" t="s">
        <v>1783</v>
      </c>
      <c r="L695" s="7">
        <v>1135.2</v>
      </c>
      <c r="M695" s="7">
        <v>-1135.2</v>
      </c>
      <c r="N695" s="4" t="s">
        <v>327</v>
      </c>
    </row>
    <row r="696" spans="1:14" x14ac:dyDescent="0.25">
      <c r="A696" s="4" t="s">
        <v>279</v>
      </c>
      <c r="B696" s="7" t="s">
        <v>2566</v>
      </c>
      <c r="C696" s="7" t="s">
        <v>2567</v>
      </c>
      <c r="D696" s="4" t="s">
        <v>100</v>
      </c>
      <c r="E696" s="4" t="s">
        <v>64</v>
      </c>
      <c r="F696" s="6">
        <v>42796</v>
      </c>
      <c r="G696" s="4" t="s">
        <v>605</v>
      </c>
      <c r="H696" s="9">
        <v>300</v>
      </c>
      <c r="I696" s="6">
        <v>42837</v>
      </c>
      <c r="J696" s="4" t="s">
        <v>910</v>
      </c>
      <c r="K696" s="4" t="s">
        <v>1886</v>
      </c>
      <c r="L696" s="7">
        <v>35955</v>
      </c>
      <c r="M696" s="7">
        <v>-33852.959999999999</v>
      </c>
      <c r="N696" s="4" t="s">
        <v>279</v>
      </c>
    </row>
    <row r="697" spans="1:14" x14ac:dyDescent="0.25">
      <c r="A697" s="4" t="s">
        <v>279</v>
      </c>
      <c r="B697" s="7" t="s">
        <v>2566</v>
      </c>
      <c r="C697" s="7" t="s">
        <v>2567</v>
      </c>
      <c r="D697" s="4" t="s">
        <v>100</v>
      </c>
      <c r="E697" s="4" t="s">
        <v>64</v>
      </c>
      <c r="F697" s="6">
        <v>42796</v>
      </c>
      <c r="G697" s="4" t="s">
        <v>605</v>
      </c>
      <c r="H697" s="9">
        <v>375</v>
      </c>
      <c r="I697" s="6">
        <v>42829</v>
      </c>
      <c r="J697" s="4" t="s">
        <v>910</v>
      </c>
      <c r="K697" s="4" t="s">
        <v>622</v>
      </c>
      <c r="L697" s="7">
        <v>35955</v>
      </c>
      <c r="M697" s="7">
        <v>204.21</v>
      </c>
      <c r="N697" s="4" t="s">
        <v>279</v>
      </c>
    </row>
    <row r="698" spans="1:14" x14ac:dyDescent="0.25">
      <c r="A698" s="4" t="s">
        <v>299</v>
      </c>
      <c r="B698" s="7" t="s">
        <v>2542</v>
      </c>
      <c r="C698" s="7" t="s">
        <v>2543</v>
      </c>
      <c r="D698" s="4" t="s">
        <v>100</v>
      </c>
      <c r="E698" s="4" t="s">
        <v>64</v>
      </c>
      <c r="F698" s="6">
        <v>42879</v>
      </c>
      <c r="G698" s="4" t="s">
        <v>605</v>
      </c>
      <c r="H698" s="9">
        <v>1605</v>
      </c>
      <c r="I698" s="6">
        <v>42886</v>
      </c>
      <c r="J698" s="4" t="s">
        <v>918</v>
      </c>
      <c r="K698" s="4" t="s">
        <v>2153</v>
      </c>
      <c r="L698" s="7">
        <v>19795</v>
      </c>
      <c r="M698" s="7">
        <v>-17773.75</v>
      </c>
      <c r="N698" s="4" t="s">
        <v>299</v>
      </c>
    </row>
    <row r="699" spans="1:14" x14ac:dyDescent="0.25">
      <c r="A699" s="4" t="s">
        <v>299</v>
      </c>
      <c r="B699" s="7" t="s">
        <v>2542</v>
      </c>
      <c r="C699" s="7" t="s">
        <v>2543</v>
      </c>
      <c r="D699" s="4" t="s">
        <v>100</v>
      </c>
      <c r="E699" s="4" t="s">
        <v>64</v>
      </c>
      <c r="F699" s="6">
        <v>42879</v>
      </c>
      <c r="G699" s="4" t="s">
        <v>605</v>
      </c>
      <c r="H699" s="9">
        <v>270</v>
      </c>
      <c r="I699" s="6">
        <v>42887</v>
      </c>
      <c r="J699" s="4" t="s">
        <v>918</v>
      </c>
      <c r="K699" s="4" t="s">
        <v>621</v>
      </c>
      <c r="L699" s="7">
        <v>19795</v>
      </c>
      <c r="M699" s="7">
        <v>-2021.25</v>
      </c>
      <c r="N699" s="4" t="s">
        <v>299</v>
      </c>
    </row>
    <row r="700" spans="1:14" x14ac:dyDescent="0.25">
      <c r="A700" s="4" t="s">
        <v>302</v>
      </c>
      <c r="B700" s="7" t="s">
        <v>2548</v>
      </c>
      <c r="C700" s="7" t="s">
        <v>2549</v>
      </c>
      <c r="D700" s="4" t="s">
        <v>100</v>
      </c>
      <c r="E700" s="4" t="s">
        <v>64</v>
      </c>
      <c r="F700" s="6">
        <v>42867</v>
      </c>
      <c r="G700" s="4" t="s">
        <v>605</v>
      </c>
      <c r="H700" s="9">
        <v>375</v>
      </c>
      <c r="I700" s="6">
        <v>42887</v>
      </c>
      <c r="J700" s="4" t="s">
        <v>916</v>
      </c>
      <c r="K700" s="4" t="s">
        <v>616</v>
      </c>
      <c r="L700" s="7">
        <v>52675.199999999997</v>
      </c>
      <c r="M700" s="7">
        <v>-10234.14</v>
      </c>
      <c r="N700" s="4" t="s">
        <v>302</v>
      </c>
    </row>
    <row r="701" spans="1:14" x14ac:dyDescent="0.25">
      <c r="A701" s="4" t="s">
        <v>348</v>
      </c>
      <c r="B701" s="7" t="s">
        <v>2542</v>
      </c>
      <c r="C701" s="7" t="s">
        <v>2543</v>
      </c>
      <c r="D701" s="4" t="s">
        <v>98</v>
      </c>
      <c r="E701" s="4" t="s">
        <v>99</v>
      </c>
      <c r="F701" s="6">
        <v>42906</v>
      </c>
      <c r="G701" s="4" t="s">
        <v>605</v>
      </c>
      <c r="H701" s="9">
        <v>388</v>
      </c>
      <c r="I701" s="6">
        <v>42914</v>
      </c>
      <c r="J701" s="4" t="s">
        <v>1013</v>
      </c>
      <c r="K701" s="4" t="s">
        <v>2346</v>
      </c>
      <c r="L701" s="7">
        <v>2934.25</v>
      </c>
      <c r="M701" s="7">
        <v>-2934.25</v>
      </c>
      <c r="N701" s="4" t="s">
        <v>348</v>
      </c>
    </row>
    <row r="702" spans="1:14" x14ac:dyDescent="0.25">
      <c r="A702" s="4" t="s">
        <v>348</v>
      </c>
      <c r="B702" s="7" t="s">
        <v>2542</v>
      </c>
      <c r="C702" s="7" t="s">
        <v>2543</v>
      </c>
      <c r="D702" s="4" t="s">
        <v>98</v>
      </c>
      <c r="E702" s="4" t="s">
        <v>99</v>
      </c>
      <c r="F702" s="6">
        <v>42906</v>
      </c>
      <c r="G702" s="4" t="s">
        <v>605</v>
      </c>
      <c r="H702" s="9">
        <v>145.5</v>
      </c>
      <c r="I702" s="6">
        <v>42914</v>
      </c>
      <c r="J702" s="4" t="s">
        <v>1013</v>
      </c>
      <c r="K702" s="4" t="s">
        <v>2346</v>
      </c>
      <c r="L702" s="7">
        <v>2934.25</v>
      </c>
      <c r="M702" s="7">
        <v>-2934.25</v>
      </c>
      <c r="N702" s="4" t="s">
        <v>348</v>
      </c>
    </row>
    <row r="703" spans="1:14" x14ac:dyDescent="0.25">
      <c r="A703" s="4" t="s">
        <v>238</v>
      </c>
      <c r="B703" s="7" t="s">
        <v>2542</v>
      </c>
      <c r="C703" s="7" t="s">
        <v>2543</v>
      </c>
      <c r="D703" s="4" t="s">
        <v>98</v>
      </c>
      <c r="E703" s="4" t="s">
        <v>99</v>
      </c>
      <c r="F703" s="6">
        <v>42909</v>
      </c>
      <c r="G703" s="4" t="s">
        <v>605</v>
      </c>
      <c r="H703" s="9">
        <v>102.25</v>
      </c>
      <c r="I703" s="6">
        <v>42909</v>
      </c>
      <c r="J703" s="4" t="s">
        <v>2388</v>
      </c>
      <c r="K703" s="4" t="s">
        <v>2388</v>
      </c>
      <c r="L703" s="7">
        <v>0</v>
      </c>
      <c r="M703" s="7">
        <v>0</v>
      </c>
      <c r="N703" s="4" t="s">
        <v>238</v>
      </c>
    </row>
    <row r="704" spans="1:14" x14ac:dyDescent="0.25">
      <c r="A704" s="4" t="s">
        <v>301</v>
      </c>
      <c r="B704" s="7" t="s">
        <v>2542</v>
      </c>
      <c r="C704" s="7" t="s">
        <v>2543</v>
      </c>
      <c r="D704" s="4" t="s">
        <v>98</v>
      </c>
      <c r="E704" s="4" t="s">
        <v>99</v>
      </c>
      <c r="F704" s="6">
        <v>42886</v>
      </c>
      <c r="G704" s="4" t="s">
        <v>605</v>
      </c>
      <c r="H704" s="9">
        <v>679</v>
      </c>
      <c r="I704" s="6">
        <v>42886</v>
      </c>
      <c r="J704" s="4" t="s">
        <v>935</v>
      </c>
      <c r="K704" s="4" t="s">
        <v>2157</v>
      </c>
      <c r="L704" s="7">
        <v>28754.5</v>
      </c>
      <c r="M704" s="7">
        <v>-28754.5</v>
      </c>
      <c r="N704" s="4" t="s">
        <v>301</v>
      </c>
    </row>
    <row r="705" spans="1:14" x14ac:dyDescent="0.25">
      <c r="A705" s="4" t="s">
        <v>306</v>
      </c>
      <c r="B705" s="7" t="s">
        <v>2576</v>
      </c>
      <c r="C705" s="7" t="s">
        <v>2577</v>
      </c>
      <c r="D705" s="4" t="s">
        <v>100</v>
      </c>
      <c r="E705" s="4" t="s">
        <v>64</v>
      </c>
      <c r="F705" s="6">
        <v>42894</v>
      </c>
      <c r="G705" s="4" t="s">
        <v>605</v>
      </c>
      <c r="H705" s="9">
        <v>375</v>
      </c>
      <c r="I705" s="6">
        <v>42894</v>
      </c>
      <c r="J705" s="4" t="s">
        <v>931</v>
      </c>
      <c r="K705" s="4" t="s">
        <v>2204</v>
      </c>
      <c r="L705" s="7">
        <v>7912.36</v>
      </c>
      <c r="M705" s="7">
        <v>-7912.36</v>
      </c>
      <c r="N705" s="4" t="s">
        <v>306</v>
      </c>
    </row>
    <row r="706" spans="1:14" x14ac:dyDescent="0.25">
      <c r="A706" s="4" t="s">
        <v>353</v>
      </c>
      <c r="B706" s="7" t="s">
        <v>2518</v>
      </c>
      <c r="C706" s="7" t="s">
        <v>2519</v>
      </c>
      <c r="D706" s="4" t="s">
        <v>100</v>
      </c>
      <c r="E706" s="4" t="s">
        <v>64</v>
      </c>
      <c r="F706" s="6">
        <v>42894</v>
      </c>
      <c r="G706" s="4" t="s">
        <v>605</v>
      </c>
      <c r="H706" s="9">
        <v>600</v>
      </c>
      <c r="I706" s="6">
        <v>42900</v>
      </c>
      <c r="J706" s="4" t="s">
        <v>944</v>
      </c>
      <c r="K706" s="4" t="s">
        <v>2250</v>
      </c>
      <c r="L706" s="7">
        <v>3792</v>
      </c>
      <c r="M706" s="7">
        <v>-3792</v>
      </c>
      <c r="N706" s="4" t="s">
        <v>353</v>
      </c>
    </row>
    <row r="707" spans="1:14" x14ac:dyDescent="0.25">
      <c r="A707" s="4" t="s">
        <v>288</v>
      </c>
      <c r="B707" s="7" t="s">
        <v>2518</v>
      </c>
      <c r="C707" s="7" t="s">
        <v>2519</v>
      </c>
      <c r="D707" s="4" t="s">
        <v>100</v>
      </c>
      <c r="E707" s="4" t="s">
        <v>64</v>
      </c>
      <c r="F707" s="6">
        <v>42850</v>
      </c>
      <c r="G707" s="4" t="s">
        <v>605</v>
      </c>
      <c r="H707" s="9">
        <v>585</v>
      </c>
      <c r="I707" s="6">
        <v>42853</v>
      </c>
      <c r="J707" s="4" t="s">
        <v>943</v>
      </c>
      <c r="K707" s="4" t="s">
        <v>1942</v>
      </c>
      <c r="L707" s="7">
        <v>4822.2</v>
      </c>
      <c r="M707" s="7">
        <v>-4822.2</v>
      </c>
      <c r="N707" s="4" t="s">
        <v>288</v>
      </c>
    </row>
    <row r="708" spans="1:14" x14ac:dyDescent="0.25">
      <c r="A708" s="4" t="s">
        <v>296</v>
      </c>
      <c r="B708" s="7" t="s">
        <v>2574</v>
      </c>
      <c r="C708" s="7" t="s">
        <v>2575</v>
      </c>
      <c r="D708" s="4" t="s">
        <v>100</v>
      </c>
      <c r="E708" s="4" t="s">
        <v>64</v>
      </c>
      <c r="F708" s="6">
        <v>42863</v>
      </c>
      <c r="G708" s="4" t="s">
        <v>605</v>
      </c>
      <c r="H708" s="9">
        <v>1665</v>
      </c>
      <c r="I708" s="6">
        <v>42872</v>
      </c>
      <c r="J708" s="4" t="s">
        <v>919</v>
      </c>
      <c r="K708" s="4" t="s">
        <v>2094</v>
      </c>
      <c r="L708" s="7">
        <v>0</v>
      </c>
      <c r="M708" s="7">
        <v>-1425</v>
      </c>
      <c r="N708" s="4" t="s">
        <v>296</v>
      </c>
    </row>
    <row r="709" spans="1:14" x14ac:dyDescent="0.25">
      <c r="A709" s="4" t="s">
        <v>296</v>
      </c>
      <c r="B709" s="7" t="s">
        <v>2574</v>
      </c>
      <c r="C709" s="7" t="s">
        <v>2575</v>
      </c>
      <c r="D709" s="4" t="s">
        <v>100</v>
      </c>
      <c r="E709" s="4" t="s">
        <v>64</v>
      </c>
      <c r="F709" s="6">
        <v>42863</v>
      </c>
      <c r="G709" s="4" t="s">
        <v>605</v>
      </c>
      <c r="H709" s="9">
        <v>210</v>
      </c>
      <c r="I709" s="6">
        <v>42871</v>
      </c>
      <c r="J709" s="4" t="s">
        <v>919</v>
      </c>
      <c r="K709" s="4" t="s">
        <v>617</v>
      </c>
      <c r="L709" s="7">
        <v>0</v>
      </c>
      <c r="M709" s="7">
        <v>0</v>
      </c>
      <c r="N709" s="4" t="s">
        <v>296</v>
      </c>
    </row>
    <row r="710" spans="1:14" x14ac:dyDescent="0.25">
      <c r="A710" s="4" t="s">
        <v>238</v>
      </c>
      <c r="B710" s="7" t="s">
        <v>2542</v>
      </c>
      <c r="C710" s="7" t="s">
        <v>2543</v>
      </c>
      <c r="D710" s="4" t="s">
        <v>98</v>
      </c>
      <c r="E710" s="4" t="s">
        <v>99</v>
      </c>
      <c r="F710" s="6">
        <v>42909</v>
      </c>
      <c r="G710" s="4" t="s">
        <v>605</v>
      </c>
      <c r="H710" s="9">
        <v>1837.75</v>
      </c>
      <c r="I710" s="6">
        <v>42914</v>
      </c>
      <c r="J710" s="4" t="s">
        <v>2320</v>
      </c>
      <c r="K710" s="4" t="s">
        <v>2350</v>
      </c>
      <c r="L710" s="7">
        <v>17062.5</v>
      </c>
      <c r="M710" s="7">
        <v>-16500.12</v>
      </c>
      <c r="N710" s="4" t="s">
        <v>238</v>
      </c>
    </row>
    <row r="711" spans="1:14" x14ac:dyDescent="0.25">
      <c r="A711" s="4" t="s">
        <v>238</v>
      </c>
      <c r="B711" s="7" t="s">
        <v>2542</v>
      </c>
      <c r="C711" s="7" t="s">
        <v>2543</v>
      </c>
      <c r="D711" s="4" t="s">
        <v>98</v>
      </c>
      <c r="E711" s="4" t="s">
        <v>99</v>
      </c>
      <c r="F711" s="6">
        <v>42909</v>
      </c>
      <c r="G711" s="4" t="s">
        <v>605</v>
      </c>
      <c r="H711" s="9">
        <v>102.25</v>
      </c>
      <c r="I711" s="6">
        <v>42909</v>
      </c>
      <c r="J711" s="4" t="s">
        <v>2320</v>
      </c>
      <c r="K711" s="4" t="s">
        <v>2322</v>
      </c>
      <c r="L711" s="7">
        <v>17062.5</v>
      </c>
      <c r="M711" s="7">
        <v>-562.38</v>
      </c>
      <c r="N711" s="4" t="s">
        <v>238</v>
      </c>
    </row>
    <row r="712" spans="1:14" x14ac:dyDescent="0.25">
      <c r="A712" s="4" t="s">
        <v>343</v>
      </c>
      <c r="B712" s="7" t="s">
        <v>2552</v>
      </c>
      <c r="C712" s="7" t="s">
        <v>2553</v>
      </c>
      <c r="D712" s="4" t="s">
        <v>98</v>
      </c>
      <c r="E712" s="4" t="s">
        <v>99</v>
      </c>
      <c r="F712" s="6">
        <v>42844</v>
      </c>
      <c r="G712" s="4" t="s">
        <v>605</v>
      </c>
      <c r="H712" s="9">
        <v>194</v>
      </c>
      <c r="I712" s="6">
        <v>42863</v>
      </c>
      <c r="J712" s="4" t="s">
        <v>945</v>
      </c>
      <c r="K712" s="4" t="s">
        <v>1977</v>
      </c>
      <c r="L712" s="7">
        <v>1290.0999999999999</v>
      </c>
      <c r="M712" s="7">
        <v>-1290.0999999999999</v>
      </c>
      <c r="N712" s="4" t="s">
        <v>343</v>
      </c>
    </row>
    <row r="713" spans="1:14" x14ac:dyDescent="0.25">
      <c r="A713" s="4" t="s">
        <v>346</v>
      </c>
      <c r="B713" s="7" t="s">
        <v>2622</v>
      </c>
      <c r="C713" s="7" t="s">
        <v>2623</v>
      </c>
      <c r="D713" s="4" t="s">
        <v>98</v>
      </c>
      <c r="E713" s="4" t="s">
        <v>99</v>
      </c>
      <c r="F713" s="6">
        <v>42863</v>
      </c>
      <c r="G713" s="4" t="s">
        <v>605</v>
      </c>
      <c r="H713" s="9">
        <v>194</v>
      </c>
      <c r="I713" s="6">
        <v>42863</v>
      </c>
      <c r="J713" s="4" t="s">
        <v>946</v>
      </c>
      <c r="K713" s="4" t="s">
        <v>1983</v>
      </c>
      <c r="L713" s="7">
        <v>1212.5</v>
      </c>
      <c r="M713" s="7">
        <v>-1212.5</v>
      </c>
      <c r="N713" s="4" t="s">
        <v>346</v>
      </c>
    </row>
    <row r="714" spans="1:14" x14ac:dyDescent="0.25">
      <c r="A714" s="4" t="s">
        <v>294</v>
      </c>
      <c r="B714" s="7" t="s">
        <v>2516</v>
      </c>
      <c r="C714" s="7" t="s">
        <v>2517</v>
      </c>
      <c r="D714" s="4" t="s">
        <v>98</v>
      </c>
      <c r="E714" s="4" t="s">
        <v>99</v>
      </c>
      <c r="F714" s="6">
        <v>42867</v>
      </c>
      <c r="G714" s="4" t="s">
        <v>605</v>
      </c>
      <c r="H714" s="9">
        <v>48.5</v>
      </c>
      <c r="I714" s="6">
        <v>42867</v>
      </c>
      <c r="J714" s="4" t="s">
        <v>905</v>
      </c>
      <c r="K714" s="4" t="s">
        <v>2025</v>
      </c>
      <c r="L714" s="7">
        <v>3381.6</v>
      </c>
      <c r="M714" s="7">
        <v>-3381.6</v>
      </c>
      <c r="N714" s="4" t="s">
        <v>294</v>
      </c>
    </row>
    <row r="715" spans="1:14" x14ac:dyDescent="0.25">
      <c r="A715" s="4" t="s">
        <v>345</v>
      </c>
      <c r="B715" s="7" t="s">
        <v>2508</v>
      </c>
      <c r="C715" s="7" t="s">
        <v>2509</v>
      </c>
      <c r="D715" s="4" t="s">
        <v>98</v>
      </c>
      <c r="E715" s="4" t="s">
        <v>99</v>
      </c>
      <c r="F715" s="6">
        <v>42859</v>
      </c>
      <c r="G715" s="4" t="s">
        <v>605</v>
      </c>
      <c r="H715" s="9">
        <v>97</v>
      </c>
      <c r="I715" s="6">
        <v>42867</v>
      </c>
      <c r="J715" s="4" t="s">
        <v>904</v>
      </c>
      <c r="K715" s="4" t="s">
        <v>2021</v>
      </c>
      <c r="L715" s="7">
        <v>3165.5</v>
      </c>
      <c r="M715" s="7">
        <v>-3165.5</v>
      </c>
      <c r="N715" s="4" t="s">
        <v>345</v>
      </c>
    </row>
    <row r="716" spans="1:14" x14ac:dyDescent="0.25">
      <c r="A716" s="4" t="s">
        <v>344</v>
      </c>
      <c r="B716" s="7" t="s">
        <v>2542</v>
      </c>
      <c r="C716" s="7" t="s">
        <v>2543</v>
      </c>
      <c r="D716" s="4" t="s">
        <v>98</v>
      </c>
      <c r="E716" s="4" t="s">
        <v>99</v>
      </c>
      <c r="F716" s="6">
        <v>42858</v>
      </c>
      <c r="G716" s="4" t="s">
        <v>605</v>
      </c>
      <c r="H716" s="9">
        <v>242.5</v>
      </c>
      <c r="I716" s="6">
        <v>42859</v>
      </c>
      <c r="J716" s="4" t="s">
        <v>941</v>
      </c>
      <c r="K716" s="4" t="s">
        <v>618</v>
      </c>
      <c r="L716" s="7">
        <v>1333.75</v>
      </c>
      <c r="M716" s="7">
        <v>-1333.75</v>
      </c>
      <c r="N716" s="4" t="s">
        <v>344</v>
      </c>
    </row>
    <row r="717" spans="1:14" x14ac:dyDescent="0.25">
      <c r="A717" s="4" t="s">
        <v>331</v>
      </c>
      <c r="B717" s="7" t="s">
        <v>2640</v>
      </c>
      <c r="C717" s="7" t="s">
        <v>2641</v>
      </c>
      <c r="D717" s="4" t="s">
        <v>65</v>
      </c>
      <c r="E717" s="4" t="s">
        <v>64</v>
      </c>
      <c r="F717" s="6">
        <v>42906</v>
      </c>
      <c r="G717" s="4" t="s">
        <v>605</v>
      </c>
      <c r="H717" s="9">
        <v>388</v>
      </c>
      <c r="I717" s="6">
        <v>42914</v>
      </c>
      <c r="J717" s="4" t="s">
        <v>1011</v>
      </c>
      <c r="K717" s="4" t="s">
        <v>2348</v>
      </c>
      <c r="L717" s="7">
        <v>2580.1999999999998</v>
      </c>
      <c r="M717" s="7">
        <v>-2580.1999999999998</v>
      </c>
      <c r="N717" s="4" t="s">
        <v>331</v>
      </c>
    </row>
    <row r="718" spans="1:14" x14ac:dyDescent="0.25">
      <c r="A718" s="4" t="s">
        <v>329</v>
      </c>
      <c r="B718" s="7" t="s">
        <v>2632</v>
      </c>
      <c r="C718" s="7" t="s">
        <v>2633</v>
      </c>
      <c r="D718" s="4" t="s">
        <v>65</v>
      </c>
      <c r="E718" s="4" t="s">
        <v>64</v>
      </c>
      <c r="F718" s="6">
        <v>42859</v>
      </c>
      <c r="G718" s="4" t="s">
        <v>605</v>
      </c>
      <c r="H718" s="9">
        <v>485</v>
      </c>
      <c r="I718" s="6">
        <v>42870</v>
      </c>
      <c r="J718" s="4" t="s">
        <v>954</v>
      </c>
      <c r="K718" s="4" t="s">
        <v>2450</v>
      </c>
      <c r="L718" s="7">
        <v>0</v>
      </c>
      <c r="M718" s="7">
        <v>0</v>
      </c>
      <c r="N718" s="4" t="s">
        <v>329</v>
      </c>
    </row>
    <row r="719" spans="1:14" x14ac:dyDescent="0.25">
      <c r="A719" s="4" t="s">
        <v>327</v>
      </c>
      <c r="B719" s="7" t="s">
        <v>2578</v>
      </c>
      <c r="C719" s="7" t="s">
        <v>2579</v>
      </c>
      <c r="D719" s="4" t="s">
        <v>65</v>
      </c>
      <c r="E719" s="4" t="s">
        <v>64</v>
      </c>
      <c r="F719" s="6">
        <v>42800</v>
      </c>
      <c r="G719" s="4" t="s">
        <v>605</v>
      </c>
      <c r="H719" s="9">
        <v>97</v>
      </c>
      <c r="I719" s="6">
        <v>42822</v>
      </c>
      <c r="J719" s="4" t="s">
        <v>940</v>
      </c>
      <c r="K719" s="4" t="s">
        <v>1783</v>
      </c>
      <c r="L719" s="7">
        <v>1135.2</v>
      </c>
      <c r="M719" s="7">
        <v>-1135.2</v>
      </c>
      <c r="N719" s="4" t="s">
        <v>327</v>
      </c>
    </row>
    <row r="720" spans="1:14" x14ac:dyDescent="0.25">
      <c r="A720" s="4" t="s">
        <v>328</v>
      </c>
      <c r="B720" s="7" t="s">
        <v>2508</v>
      </c>
      <c r="C720" s="7" t="s">
        <v>2509</v>
      </c>
      <c r="D720" s="4" t="s">
        <v>65</v>
      </c>
      <c r="E720" s="4" t="s">
        <v>64</v>
      </c>
      <c r="F720" s="6">
        <v>42810</v>
      </c>
      <c r="G720" s="4" t="s">
        <v>605</v>
      </c>
      <c r="H720" s="9">
        <v>242.5</v>
      </c>
      <c r="I720" s="6">
        <v>42823</v>
      </c>
      <c r="J720" s="4" t="s">
        <v>955</v>
      </c>
      <c r="K720" s="4" t="s">
        <v>1806</v>
      </c>
      <c r="L720" s="7">
        <v>1661.13</v>
      </c>
      <c r="M720" s="7">
        <v>-1661.13</v>
      </c>
      <c r="N720" s="4" t="s">
        <v>328</v>
      </c>
    </row>
    <row r="721" spans="1:14" x14ac:dyDescent="0.25">
      <c r="A721" s="4" t="s">
        <v>358</v>
      </c>
      <c r="B721" s="7" t="s">
        <v>2530</v>
      </c>
      <c r="C721" s="7" t="s">
        <v>2531</v>
      </c>
      <c r="D721" s="4" t="s">
        <v>65</v>
      </c>
      <c r="E721" s="4" t="s">
        <v>64</v>
      </c>
      <c r="F721" s="6">
        <v>42914</v>
      </c>
      <c r="G721" s="4" t="s">
        <v>605</v>
      </c>
      <c r="H721" s="9">
        <v>48.5</v>
      </c>
      <c r="I721" s="6">
        <v>42914</v>
      </c>
      <c r="J721" s="4" t="s">
        <v>1101</v>
      </c>
      <c r="K721" s="4" t="s">
        <v>2370</v>
      </c>
      <c r="L721" s="7">
        <v>13345.9</v>
      </c>
      <c r="M721" s="7">
        <v>-358.9</v>
      </c>
      <c r="N721" s="4" t="s">
        <v>358</v>
      </c>
    </row>
    <row r="722" spans="1:14" x14ac:dyDescent="0.25">
      <c r="A722" s="4" t="s">
        <v>306</v>
      </c>
      <c r="B722" s="7" t="s">
        <v>2576</v>
      </c>
      <c r="C722" s="7" t="s">
        <v>2577</v>
      </c>
      <c r="D722" s="4" t="s">
        <v>65</v>
      </c>
      <c r="E722" s="4" t="s">
        <v>64</v>
      </c>
      <c r="F722" s="6">
        <v>42894</v>
      </c>
      <c r="G722" s="4" t="s">
        <v>605</v>
      </c>
      <c r="H722" s="9">
        <v>48.5</v>
      </c>
      <c r="I722" s="6">
        <v>42894</v>
      </c>
      <c r="J722" s="4" t="s">
        <v>931</v>
      </c>
      <c r="K722" s="4" t="s">
        <v>2204</v>
      </c>
      <c r="L722" s="7">
        <v>7912.36</v>
      </c>
      <c r="M722" s="7">
        <v>-7912.36</v>
      </c>
      <c r="N722" s="4" t="s">
        <v>306</v>
      </c>
    </row>
    <row r="723" spans="1:14" x14ac:dyDescent="0.25">
      <c r="A723" s="4" t="s">
        <v>330</v>
      </c>
      <c r="B723" s="7" t="s">
        <v>2530</v>
      </c>
      <c r="C723" s="7" t="s">
        <v>2531</v>
      </c>
      <c r="D723" s="4" t="s">
        <v>65</v>
      </c>
      <c r="E723" s="4" t="s">
        <v>64</v>
      </c>
      <c r="F723" s="6">
        <v>42894</v>
      </c>
      <c r="G723" s="4" t="s">
        <v>605</v>
      </c>
      <c r="H723" s="9">
        <v>2522</v>
      </c>
      <c r="I723" s="6">
        <v>42902</v>
      </c>
      <c r="J723" s="4" t="s">
        <v>925</v>
      </c>
      <c r="K723" s="4" t="s">
        <v>2290</v>
      </c>
      <c r="L723" s="7">
        <v>168734.8</v>
      </c>
      <c r="M723" s="7">
        <v>-155704.88</v>
      </c>
      <c r="N723" s="4" t="s">
        <v>330</v>
      </c>
    </row>
    <row r="724" spans="1:14" x14ac:dyDescent="0.25">
      <c r="A724" s="4" t="s">
        <v>312</v>
      </c>
      <c r="B724" s="7" t="s">
        <v>2508</v>
      </c>
      <c r="C724" s="7" t="s">
        <v>2509</v>
      </c>
      <c r="D724" s="4" t="s">
        <v>332</v>
      </c>
      <c r="E724" s="4" t="s">
        <v>105</v>
      </c>
      <c r="F724" s="6">
        <v>42900</v>
      </c>
      <c r="G724" s="4" t="s">
        <v>605</v>
      </c>
      <c r="H724" s="9">
        <v>146.25</v>
      </c>
      <c r="I724" s="6">
        <v>42901</v>
      </c>
      <c r="J724" s="4" t="s">
        <v>901</v>
      </c>
      <c r="K724" s="4" t="s">
        <v>2278</v>
      </c>
      <c r="L724" s="7">
        <v>11298.15</v>
      </c>
      <c r="M724" s="7">
        <v>-10819</v>
      </c>
      <c r="N724" s="4" t="s">
        <v>312</v>
      </c>
    </row>
    <row r="725" spans="1:14" x14ac:dyDescent="0.25">
      <c r="A725" s="4" t="s">
        <v>305</v>
      </c>
      <c r="B725" s="7" t="s">
        <v>2508</v>
      </c>
      <c r="C725" s="7" t="s">
        <v>2509</v>
      </c>
      <c r="D725" s="4" t="s">
        <v>332</v>
      </c>
      <c r="E725" s="4" t="s">
        <v>105</v>
      </c>
      <c r="F725" s="6">
        <v>42893</v>
      </c>
      <c r="G725" s="4" t="s">
        <v>605</v>
      </c>
      <c r="H725" s="9">
        <v>117</v>
      </c>
      <c r="I725" s="6">
        <v>42900</v>
      </c>
      <c r="J725" s="4" t="s">
        <v>903</v>
      </c>
      <c r="K725" s="4" t="s">
        <v>2256</v>
      </c>
      <c r="L725" s="7">
        <v>6680.55</v>
      </c>
      <c r="M725" s="7">
        <v>-6342</v>
      </c>
      <c r="N725" s="4" t="s">
        <v>305</v>
      </c>
    </row>
    <row r="726" spans="1:14" x14ac:dyDescent="0.25">
      <c r="A726" s="4" t="s">
        <v>280</v>
      </c>
      <c r="B726" s="7" t="s">
        <v>2566</v>
      </c>
      <c r="C726" s="7" t="s">
        <v>2567</v>
      </c>
      <c r="D726" s="4" t="s">
        <v>332</v>
      </c>
      <c r="E726" s="4" t="s">
        <v>105</v>
      </c>
      <c r="F726" s="6">
        <v>42807</v>
      </c>
      <c r="G726" s="4" t="s">
        <v>605</v>
      </c>
      <c r="H726" s="9">
        <v>146.25</v>
      </c>
      <c r="I726" s="6">
        <v>42807</v>
      </c>
      <c r="J726" s="4" t="s">
        <v>881</v>
      </c>
      <c r="K726" s="4" t="s">
        <v>1738</v>
      </c>
      <c r="L726" s="7">
        <v>49619.06</v>
      </c>
      <c r="M726" s="7">
        <v>-49619.06</v>
      </c>
      <c r="N726" s="4" t="s">
        <v>280</v>
      </c>
    </row>
    <row r="727" spans="1:14" x14ac:dyDescent="0.25">
      <c r="A727" s="4" t="s">
        <v>335</v>
      </c>
      <c r="B727" s="7" t="s">
        <v>2542</v>
      </c>
      <c r="C727" s="7" t="s">
        <v>2543</v>
      </c>
      <c r="D727" s="4" t="s">
        <v>98</v>
      </c>
      <c r="E727" s="4" t="s">
        <v>99</v>
      </c>
      <c r="F727" s="6">
        <v>42790</v>
      </c>
      <c r="G727" s="4" t="s">
        <v>605</v>
      </c>
      <c r="H727" s="9">
        <v>48.5</v>
      </c>
      <c r="I727" s="6">
        <v>42804</v>
      </c>
      <c r="J727" s="4" t="s">
        <v>947</v>
      </c>
      <c r="K727" s="4" t="s">
        <v>1727</v>
      </c>
      <c r="L727" s="7">
        <v>266.75</v>
      </c>
      <c r="M727" s="7">
        <v>-266.75</v>
      </c>
      <c r="N727" s="4" t="s">
        <v>335</v>
      </c>
    </row>
    <row r="728" spans="1:14" x14ac:dyDescent="0.25">
      <c r="A728" s="4" t="s">
        <v>339</v>
      </c>
      <c r="B728" s="7" t="s">
        <v>2674</v>
      </c>
      <c r="C728" s="7" t="s">
        <v>2675</v>
      </c>
      <c r="D728" s="4" t="s">
        <v>98</v>
      </c>
      <c r="E728" s="4" t="s">
        <v>99</v>
      </c>
      <c r="F728" s="6">
        <v>42807</v>
      </c>
      <c r="G728" s="4" t="s">
        <v>605</v>
      </c>
      <c r="H728" s="9">
        <v>388</v>
      </c>
      <c r="I728" s="6">
        <v>42837</v>
      </c>
      <c r="J728" s="4" t="s">
        <v>948</v>
      </c>
      <c r="K728" s="4" t="s">
        <v>1880</v>
      </c>
      <c r="L728" s="7">
        <v>2754.8</v>
      </c>
      <c r="M728" s="7">
        <v>-2754.8</v>
      </c>
      <c r="N728" s="4" t="s">
        <v>339</v>
      </c>
    </row>
    <row r="729" spans="1:14" x14ac:dyDescent="0.25">
      <c r="A729" s="4" t="s">
        <v>340</v>
      </c>
      <c r="B729" s="7" t="s">
        <v>2582</v>
      </c>
      <c r="C729" s="7" t="s">
        <v>2583</v>
      </c>
      <c r="D729" s="4" t="s">
        <v>98</v>
      </c>
      <c r="E729" s="4" t="s">
        <v>99</v>
      </c>
      <c r="F729" s="6">
        <v>42807</v>
      </c>
      <c r="G729" s="4" t="s">
        <v>605</v>
      </c>
      <c r="H729" s="9">
        <v>727.5</v>
      </c>
      <c r="I729" s="6">
        <v>42823</v>
      </c>
      <c r="J729" s="4" t="s">
        <v>913</v>
      </c>
      <c r="K729" s="4" t="s">
        <v>1800</v>
      </c>
      <c r="L729" s="7">
        <v>11080.13</v>
      </c>
      <c r="M729" s="7">
        <v>-11080.13</v>
      </c>
      <c r="N729" s="4" t="s">
        <v>340</v>
      </c>
    </row>
    <row r="730" spans="1:14" x14ac:dyDescent="0.25">
      <c r="A730" s="4" t="s">
        <v>341</v>
      </c>
      <c r="B730" s="7" t="s">
        <v>2542</v>
      </c>
      <c r="C730" s="7" t="s">
        <v>2543</v>
      </c>
      <c r="D730" s="4" t="s">
        <v>98</v>
      </c>
      <c r="E730" s="4" t="s">
        <v>99</v>
      </c>
      <c r="F730" s="6">
        <v>42807</v>
      </c>
      <c r="G730" s="4" t="s">
        <v>605</v>
      </c>
      <c r="H730" s="9">
        <v>727.5</v>
      </c>
      <c r="I730" s="6">
        <v>42822</v>
      </c>
      <c r="J730" s="4" t="s">
        <v>949</v>
      </c>
      <c r="K730" s="4" t="s">
        <v>1789</v>
      </c>
      <c r="L730" s="7">
        <v>4001.25</v>
      </c>
      <c r="M730" s="7">
        <v>-4001.25</v>
      </c>
      <c r="N730" s="4" t="s">
        <v>341</v>
      </c>
    </row>
    <row r="731" spans="1:14" x14ac:dyDescent="0.25">
      <c r="A731" s="4" t="s">
        <v>336</v>
      </c>
      <c r="B731" s="7" t="s">
        <v>2542</v>
      </c>
      <c r="C731" s="7" t="s">
        <v>2543</v>
      </c>
      <c r="D731" s="4" t="s">
        <v>98</v>
      </c>
      <c r="E731" s="4" t="s">
        <v>99</v>
      </c>
      <c r="F731" s="6">
        <v>42800</v>
      </c>
      <c r="G731" s="4" t="s">
        <v>605</v>
      </c>
      <c r="H731" s="9">
        <v>194</v>
      </c>
      <c r="I731" s="6">
        <v>42804</v>
      </c>
      <c r="J731" s="4" t="s">
        <v>950</v>
      </c>
      <c r="K731" s="4" t="s">
        <v>1731</v>
      </c>
      <c r="L731" s="7">
        <v>1067</v>
      </c>
      <c r="M731" s="7">
        <v>-1067</v>
      </c>
      <c r="N731" s="4" t="s">
        <v>336</v>
      </c>
    </row>
    <row r="732" spans="1:14" x14ac:dyDescent="0.25">
      <c r="A732" s="4" t="s">
        <v>338</v>
      </c>
      <c r="B732" s="7" t="s">
        <v>2670</v>
      </c>
      <c r="C732" s="7" t="s">
        <v>2671</v>
      </c>
      <c r="D732" s="4" t="s">
        <v>98</v>
      </c>
      <c r="E732" s="4" t="s">
        <v>99</v>
      </c>
      <c r="F732" s="6">
        <v>42804</v>
      </c>
      <c r="G732" s="4" t="s">
        <v>605</v>
      </c>
      <c r="H732" s="9">
        <v>97</v>
      </c>
      <c r="I732" s="6">
        <v>42822</v>
      </c>
      <c r="J732" s="4" t="s">
        <v>951</v>
      </c>
      <c r="K732" s="4" t="s">
        <v>1785</v>
      </c>
      <c r="L732" s="7">
        <v>727.5</v>
      </c>
      <c r="M732" s="7">
        <v>-727.5</v>
      </c>
      <c r="N732" s="4" t="s">
        <v>338</v>
      </c>
    </row>
    <row r="733" spans="1:14" x14ac:dyDescent="0.25">
      <c r="A733" s="4" t="s">
        <v>337</v>
      </c>
      <c r="B733" s="7" t="s">
        <v>2542</v>
      </c>
      <c r="C733" s="7" t="s">
        <v>2543</v>
      </c>
      <c r="D733" s="4" t="s">
        <v>98</v>
      </c>
      <c r="E733" s="4" t="s">
        <v>99</v>
      </c>
      <c r="F733" s="6">
        <v>42801</v>
      </c>
      <c r="G733" s="4" t="s">
        <v>605</v>
      </c>
      <c r="H733" s="9">
        <v>388</v>
      </c>
      <c r="I733" s="6">
        <v>42804</v>
      </c>
      <c r="J733" s="4" t="s">
        <v>952</v>
      </c>
      <c r="K733" s="4" t="s">
        <v>1729</v>
      </c>
      <c r="L733" s="7">
        <v>2522</v>
      </c>
      <c r="M733" s="7">
        <v>-2522</v>
      </c>
      <c r="N733" s="4" t="s">
        <v>337</v>
      </c>
    </row>
    <row r="734" spans="1:14" x14ac:dyDescent="0.25">
      <c r="A734" s="4" t="s">
        <v>342</v>
      </c>
      <c r="B734" s="7" t="s">
        <v>2676</v>
      </c>
      <c r="C734" s="7" t="s">
        <v>2677</v>
      </c>
      <c r="D734" s="4" t="s">
        <v>98</v>
      </c>
      <c r="E734" s="4" t="s">
        <v>99</v>
      </c>
      <c r="F734" s="6">
        <v>42823</v>
      </c>
      <c r="G734" s="4" t="s">
        <v>605</v>
      </c>
      <c r="H734" s="9">
        <v>970</v>
      </c>
      <c r="I734" s="6">
        <v>42832</v>
      </c>
      <c r="J734" s="4" t="s">
        <v>953</v>
      </c>
      <c r="K734" s="4" t="s">
        <v>1834</v>
      </c>
      <c r="L734" s="7">
        <v>6741.5</v>
      </c>
      <c r="M734" s="7">
        <v>-6741.5</v>
      </c>
      <c r="N734" s="4" t="s">
        <v>342</v>
      </c>
    </row>
    <row r="735" spans="1:14" x14ac:dyDescent="0.25">
      <c r="A735" s="4" t="s">
        <v>286</v>
      </c>
      <c r="B735" s="7" t="s">
        <v>2548</v>
      </c>
      <c r="C735" s="7" t="s">
        <v>2549</v>
      </c>
      <c r="D735" s="4" t="s">
        <v>98</v>
      </c>
      <c r="E735" s="4" t="s">
        <v>99</v>
      </c>
      <c r="F735" s="6">
        <v>42821</v>
      </c>
      <c r="G735" s="4" t="s">
        <v>605</v>
      </c>
      <c r="H735" s="9">
        <v>339.5</v>
      </c>
      <c r="I735" s="6">
        <v>42837</v>
      </c>
      <c r="J735" s="4" t="s">
        <v>908</v>
      </c>
      <c r="K735" s="4" t="s">
        <v>1896</v>
      </c>
      <c r="L735" s="7">
        <v>64813.86</v>
      </c>
      <c r="M735" s="7">
        <v>-54834.6</v>
      </c>
      <c r="N735" s="4" t="s">
        <v>286</v>
      </c>
    </row>
    <row r="736" spans="1:14" x14ac:dyDescent="0.25">
      <c r="A736" s="4" t="s">
        <v>286</v>
      </c>
      <c r="B736" s="7" t="s">
        <v>2548</v>
      </c>
      <c r="C736" s="7" t="s">
        <v>2549</v>
      </c>
      <c r="D736" s="4" t="s">
        <v>98</v>
      </c>
      <c r="E736" s="4" t="s">
        <v>99</v>
      </c>
      <c r="F736" s="6">
        <v>42821</v>
      </c>
      <c r="G736" s="4" t="s">
        <v>605</v>
      </c>
      <c r="H736" s="9">
        <v>242.5</v>
      </c>
      <c r="I736" s="6">
        <v>42835</v>
      </c>
      <c r="J736" s="4" t="s">
        <v>908</v>
      </c>
      <c r="K736" s="4" t="s">
        <v>620</v>
      </c>
      <c r="L736" s="7">
        <v>64813.86</v>
      </c>
      <c r="M736" s="7">
        <v>-7239.3</v>
      </c>
      <c r="N736" s="4" t="s">
        <v>286</v>
      </c>
    </row>
    <row r="737" spans="1:14" x14ac:dyDescent="0.25">
      <c r="A737" s="4" t="s">
        <v>290</v>
      </c>
      <c r="B737" s="7" t="s">
        <v>2510</v>
      </c>
      <c r="C737" s="7" t="s">
        <v>2511</v>
      </c>
      <c r="D737" s="4" t="s">
        <v>65</v>
      </c>
      <c r="E737" s="4" t="s">
        <v>64</v>
      </c>
      <c r="F737" s="6">
        <v>42870</v>
      </c>
      <c r="G737" s="4" t="s">
        <v>605</v>
      </c>
      <c r="H737" s="9">
        <v>48.5</v>
      </c>
      <c r="I737" s="6">
        <v>42870</v>
      </c>
      <c r="J737" s="4" t="s">
        <v>924</v>
      </c>
      <c r="K737" s="4" t="s">
        <v>2053</v>
      </c>
      <c r="L737" s="7">
        <v>7311</v>
      </c>
      <c r="M737" s="7">
        <v>-56306</v>
      </c>
      <c r="N737" s="4" t="s">
        <v>290</v>
      </c>
    </row>
    <row r="738" spans="1:14" x14ac:dyDescent="0.25">
      <c r="A738" s="4" t="s">
        <v>296</v>
      </c>
      <c r="B738" s="7" t="s">
        <v>2574</v>
      </c>
      <c r="C738" s="7" t="s">
        <v>2575</v>
      </c>
      <c r="D738" s="4" t="s">
        <v>65</v>
      </c>
      <c r="E738" s="4" t="s">
        <v>64</v>
      </c>
      <c r="F738" s="6">
        <v>42863</v>
      </c>
      <c r="G738" s="4" t="s">
        <v>605</v>
      </c>
      <c r="H738" s="9">
        <v>1076.7</v>
      </c>
      <c r="I738" s="6">
        <v>42872</v>
      </c>
      <c r="J738" s="4" t="s">
        <v>919</v>
      </c>
      <c r="K738" s="4" t="s">
        <v>2094</v>
      </c>
      <c r="L738" s="7">
        <v>0</v>
      </c>
      <c r="M738" s="7">
        <v>-1425</v>
      </c>
      <c r="N738" s="4" t="s">
        <v>296</v>
      </c>
    </row>
    <row r="739" spans="1:14" x14ac:dyDescent="0.25">
      <c r="A739" s="4" t="s">
        <v>296</v>
      </c>
      <c r="B739" s="7" t="s">
        <v>2574</v>
      </c>
      <c r="C739" s="7" t="s">
        <v>2575</v>
      </c>
      <c r="D739" s="4" t="s">
        <v>65</v>
      </c>
      <c r="E739" s="4" t="s">
        <v>64</v>
      </c>
      <c r="F739" s="6">
        <v>42863</v>
      </c>
      <c r="G739" s="4" t="s">
        <v>605</v>
      </c>
      <c r="H739" s="9">
        <v>135.80000000000001</v>
      </c>
      <c r="I739" s="6">
        <v>42871</v>
      </c>
      <c r="J739" s="4" t="s">
        <v>919</v>
      </c>
      <c r="K739" s="4" t="s">
        <v>617</v>
      </c>
      <c r="L739" s="7">
        <v>0</v>
      </c>
      <c r="M739" s="7">
        <v>0</v>
      </c>
      <c r="N739" s="4" t="s">
        <v>296</v>
      </c>
    </row>
    <row r="740" spans="1:14" x14ac:dyDescent="0.25">
      <c r="A740" s="4" t="s">
        <v>311</v>
      </c>
      <c r="B740" s="7" t="s">
        <v>2542</v>
      </c>
      <c r="C740" s="7" t="s">
        <v>2543</v>
      </c>
      <c r="D740" s="4" t="s">
        <v>65</v>
      </c>
      <c r="E740" s="4" t="s">
        <v>64</v>
      </c>
      <c r="F740" s="6">
        <v>42900</v>
      </c>
      <c r="G740" s="4" t="s">
        <v>605</v>
      </c>
      <c r="H740" s="9">
        <v>9.6999999999999993</v>
      </c>
      <c r="I740" s="6">
        <v>42901</v>
      </c>
      <c r="J740" s="4" t="s">
        <v>917</v>
      </c>
      <c r="K740" s="4" t="s">
        <v>2272</v>
      </c>
      <c r="L740" s="7">
        <v>6860.35</v>
      </c>
      <c r="M740" s="7">
        <v>-6860.35</v>
      </c>
      <c r="N740" s="4" t="s">
        <v>311</v>
      </c>
    </row>
    <row r="741" spans="1:14" x14ac:dyDescent="0.25">
      <c r="A741" s="4" t="s">
        <v>299</v>
      </c>
      <c r="B741" s="7" t="s">
        <v>2542</v>
      </c>
      <c r="C741" s="7" t="s">
        <v>2543</v>
      </c>
      <c r="D741" s="4" t="s">
        <v>65</v>
      </c>
      <c r="E741" s="4" t="s">
        <v>64</v>
      </c>
      <c r="F741" s="6">
        <v>42879</v>
      </c>
      <c r="G741" s="4" t="s">
        <v>605</v>
      </c>
      <c r="H741" s="9">
        <v>242.5</v>
      </c>
      <c r="I741" s="6">
        <v>42886</v>
      </c>
      <c r="J741" s="4" t="s">
        <v>918</v>
      </c>
      <c r="K741" s="4" t="s">
        <v>2153</v>
      </c>
      <c r="L741" s="7">
        <v>19795</v>
      </c>
      <c r="M741" s="7">
        <v>-17773.75</v>
      </c>
      <c r="N741" s="4" t="s">
        <v>299</v>
      </c>
    </row>
    <row r="742" spans="1:14" x14ac:dyDescent="0.25">
      <c r="A742" s="4" t="s">
        <v>303</v>
      </c>
      <c r="B742" s="7" t="s">
        <v>2548</v>
      </c>
      <c r="C742" s="7" t="s">
        <v>2549</v>
      </c>
      <c r="D742" s="4" t="s">
        <v>65</v>
      </c>
      <c r="E742" s="4" t="s">
        <v>64</v>
      </c>
      <c r="F742" s="6">
        <v>42886</v>
      </c>
      <c r="G742" s="4" t="s">
        <v>605</v>
      </c>
      <c r="H742" s="9">
        <v>1406.5</v>
      </c>
      <c r="I742" s="6">
        <v>42886</v>
      </c>
      <c r="J742" s="4" t="s">
        <v>956</v>
      </c>
      <c r="K742" s="4" t="s">
        <v>2147</v>
      </c>
      <c r="L742" s="7">
        <v>9958.0300000000007</v>
      </c>
      <c r="M742" s="7">
        <v>-9465.75</v>
      </c>
      <c r="N742" s="4" t="s">
        <v>303</v>
      </c>
    </row>
    <row r="743" spans="1:14" x14ac:dyDescent="0.25">
      <c r="A743" s="4" t="s">
        <v>302</v>
      </c>
      <c r="B743" s="7" t="s">
        <v>2548</v>
      </c>
      <c r="C743" s="7" t="s">
        <v>2549</v>
      </c>
      <c r="D743" s="4" t="s">
        <v>65</v>
      </c>
      <c r="E743" s="4" t="s">
        <v>64</v>
      </c>
      <c r="F743" s="6">
        <v>42867</v>
      </c>
      <c r="G743" s="4" t="s">
        <v>605</v>
      </c>
      <c r="H743" s="9">
        <v>339.5</v>
      </c>
      <c r="I743" s="6">
        <v>42886</v>
      </c>
      <c r="J743" s="4" t="s">
        <v>916</v>
      </c>
      <c r="K743" s="4" t="s">
        <v>2151</v>
      </c>
      <c r="L743" s="7">
        <v>52675.199999999997</v>
      </c>
      <c r="M743" s="7">
        <v>-46378.11</v>
      </c>
      <c r="N743" s="4" t="s">
        <v>302</v>
      </c>
    </row>
    <row r="744" spans="1:14" x14ac:dyDescent="0.25">
      <c r="A744" s="4" t="s">
        <v>302</v>
      </c>
      <c r="B744" s="7" t="s">
        <v>2548</v>
      </c>
      <c r="C744" s="7" t="s">
        <v>2549</v>
      </c>
      <c r="D744" s="4" t="s">
        <v>65</v>
      </c>
      <c r="E744" s="4" t="s">
        <v>64</v>
      </c>
      <c r="F744" s="6">
        <v>42867</v>
      </c>
      <c r="G744" s="4" t="s">
        <v>605</v>
      </c>
      <c r="H744" s="9">
        <v>388</v>
      </c>
      <c r="I744" s="6">
        <v>42887</v>
      </c>
      <c r="J744" s="4" t="s">
        <v>916</v>
      </c>
      <c r="K744" s="4" t="s">
        <v>616</v>
      </c>
      <c r="L744" s="7">
        <v>52675.199999999997</v>
      </c>
      <c r="M744" s="7">
        <v>-10234.14</v>
      </c>
      <c r="N744" s="4" t="s">
        <v>302</v>
      </c>
    </row>
    <row r="745" spans="1:14" x14ac:dyDescent="0.25">
      <c r="A745" s="4" t="s">
        <v>277</v>
      </c>
      <c r="B745" s="7" t="s">
        <v>2534</v>
      </c>
      <c r="C745" s="7" t="s">
        <v>2535</v>
      </c>
      <c r="D745" s="4" t="s">
        <v>235</v>
      </c>
      <c r="E745" s="4" t="s">
        <v>237</v>
      </c>
      <c r="F745" s="6">
        <v>42759</v>
      </c>
      <c r="G745" s="4" t="s">
        <v>605</v>
      </c>
      <c r="H745" s="9">
        <v>1</v>
      </c>
      <c r="I745" s="6">
        <v>42759</v>
      </c>
      <c r="J745" s="4" t="s">
        <v>957</v>
      </c>
      <c r="K745" s="4" t="s">
        <v>957</v>
      </c>
      <c r="L745" s="7">
        <v>0</v>
      </c>
      <c r="M745" s="7">
        <v>0</v>
      </c>
      <c r="N745" s="4" t="s">
        <v>277</v>
      </c>
    </row>
    <row r="746" spans="1:14" x14ac:dyDescent="0.25">
      <c r="A746" s="4" t="s">
        <v>273</v>
      </c>
      <c r="B746" s="7" t="s">
        <v>2534</v>
      </c>
      <c r="C746" s="7" t="s">
        <v>2535</v>
      </c>
      <c r="D746" s="4" t="s">
        <v>235</v>
      </c>
      <c r="E746" s="4" t="s">
        <v>237</v>
      </c>
      <c r="F746" s="6">
        <v>42755</v>
      </c>
      <c r="G746" s="4" t="s">
        <v>605</v>
      </c>
      <c r="H746" s="9">
        <v>1</v>
      </c>
      <c r="I746" s="6">
        <v>42759</v>
      </c>
      <c r="J746" s="4" t="s">
        <v>958</v>
      </c>
      <c r="K746" s="4" t="s">
        <v>1588</v>
      </c>
      <c r="L746" s="7">
        <v>1625</v>
      </c>
      <c r="M746" s="7">
        <v>-1625</v>
      </c>
      <c r="N746" s="4" t="s">
        <v>273</v>
      </c>
    </row>
    <row r="747" spans="1:14" x14ac:dyDescent="0.25">
      <c r="A747" s="4" t="s">
        <v>278</v>
      </c>
      <c r="B747" s="7" t="s">
        <v>2536</v>
      </c>
      <c r="C747" s="7" t="s">
        <v>2537</v>
      </c>
      <c r="D747" s="4" t="s">
        <v>235</v>
      </c>
      <c r="E747" s="4" t="s">
        <v>237</v>
      </c>
      <c r="F747" s="6">
        <v>42760</v>
      </c>
      <c r="G747" s="4" t="s">
        <v>605</v>
      </c>
      <c r="H747" s="9">
        <v>1</v>
      </c>
      <c r="I747" s="6">
        <v>42760</v>
      </c>
      <c r="J747" s="4" t="s">
        <v>959</v>
      </c>
      <c r="K747" s="4" t="s">
        <v>959</v>
      </c>
      <c r="L747" s="7">
        <v>0</v>
      </c>
      <c r="M747" s="7">
        <v>0</v>
      </c>
      <c r="N747" s="4" t="s">
        <v>278</v>
      </c>
    </row>
    <row r="748" spans="1:14" x14ac:dyDescent="0.25">
      <c r="A748" s="4" t="s">
        <v>279</v>
      </c>
      <c r="B748" s="7" t="s">
        <v>2566</v>
      </c>
      <c r="C748" s="7" t="s">
        <v>2567</v>
      </c>
      <c r="D748" s="4" t="s">
        <v>235</v>
      </c>
      <c r="E748" s="4" t="s">
        <v>237</v>
      </c>
      <c r="F748" s="6">
        <v>42796</v>
      </c>
      <c r="G748" s="4" t="s">
        <v>605</v>
      </c>
      <c r="H748" s="9">
        <v>1</v>
      </c>
      <c r="I748" s="6">
        <v>42837</v>
      </c>
      <c r="J748" s="4" t="s">
        <v>910</v>
      </c>
      <c r="K748" s="4" t="s">
        <v>1884</v>
      </c>
      <c r="L748" s="7">
        <v>35955</v>
      </c>
      <c r="M748" s="7">
        <v>-1125</v>
      </c>
      <c r="N748" s="4" t="s">
        <v>279</v>
      </c>
    </row>
    <row r="749" spans="1:14" x14ac:dyDescent="0.25">
      <c r="A749" s="4" t="s">
        <v>282</v>
      </c>
      <c r="B749" s="7" t="s">
        <v>2536</v>
      </c>
      <c r="C749" s="7" t="s">
        <v>2537</v>
      </c>
      <c r="D749" s="4" t="s">
        <v>235</v>
      </c>
      <c r="E749" s="4" t="s">
        <v>237</v>
      </c>
      <c r="F749" s="6">
        <v>42811</v>
      </c>
      <c r="G749" s="4" t="s">
        <v>605</v>
      </c>
      <c r="H749" s="9">
        <v>1</v>
      </c>
      <c r="I749" s="6">
        <v>42837</v>
      </c>
      <c r="J749" s="4" t="s">
        <v>802</v>
      </c>
      <c r="K749" s="4" t="s">
        <v>1888</v>
      </c>
      <c r="L749" s="7">
        <v>6128.93</v>
      </c>
      <c r="M749" s="7">
        <v>-1650</v>
      </c>
      <c r="N749" s="4" t="s">
        <v>282</v>
      </c>
    </row>
    <row r="750" spans="1:14" x14ac:dyDescent="0.25">
      <c r="A750" s="4" t="s">
        <v>178</v>
      </c>
      <c r="B750" s="7" t="s">
        <v>2678</v>
      </c>
      <c r="C750" s="7" t="s">
        <v>2679</v>
      </c>
      <c r="D750" s="4" t="s">
        <v>235</v>
      </c>
      <c r="E750" s="4" t="s">
        <v>237</v>
      </c>
      <c r="F750" s="6">
        <v>42823</v>
      </c>
      <c r="G750" s="4" t="s">
        <v>605</v>
      </c>
      <c r="H750" s="9">
        <v>2</v>
      </c>
      <c r="I750" s="6">
        <v>42823</v>
      </c>
      <c r="J750" s="4" t="s">
        <v>960</v>
      </c>
      <c r="K750" s="4" t="s">
        <v>1814</v>
      </c>
      <c r="L750" s="7">
        <v>4649.3999999999996</v>
      </c>
      <c r="M750" s="7">
        <v>-4649.3999999999996</v>
      </c>
      <c r="N750" s="4" t="s">
        <v>178</v>
      </c>
    </row>
    <row r="751" spans="1:14" x14ac:dyDescent="0.25">
      <c r="A751" s="4" t="s">
        <v>283</v>
      </c>
      <c r="B751" s="7" t="s">
        <v>2536</v>
      </c>
      <c r="C751" s="7" t="s">
        <v>2537</v>
      </c>
      <c r="D751" s="4" t="s">
        <v>235</v>
      </c>
      <c r="E751" s="4" t="s">
        <v>237</v>
      </c>
      <c r="F751" s="6">
        <v>42822</v>
      </c>
      <c r="G751" s="4" t="s">
        <v>605</v>
      </c>
      <c r="H751" s="9">
        <v>1</v>
      </c>
      <c r="I751" s="6">
        <v>42837</v>
      </c>
      <c r="J751" s="4" t="s">
        <v>800</v>
      </c>
      <c r="K751" s="4" t="s">
        <v>2451</v>
      </c>
      <c r="L751" s="7">
        <v>4262.38</v>
      </c>
      <c r="M751" s="7">
        <v>0</v>
      </c>
      <c r="N751" s="4" t="s">
        <v>283</v>
      </c>
    </row>
    <row r="752" spans="1:14" x14ac:dyDescent="0.25">
      <c r="A752" s="4" t="s">
        <v>283</v>
      </c>
      <c r="B752" s="7" t="s">
        <v>2536</v>
      </c>
      <c r="C752" s="7" t="s">
        <v>2537</v>
      </c>
      <c r="D752" s="4" t="s">
        <v>235</v>
      </c>
      <c r="E752" s="4" t="s">
        <v>237</v>
      </c>
      <c r="F752" s="6">
        <v>42822</v>
      </c>
      <c r="G752" s="4" t="s">
        <v>605</v>
      </c>
      <c r="H752" s="9">
        <v>1649</v>
      </c>
      <c r="I752" s="6">
        <v>42831</v>
      </c>
      <c r="J752" s="4" t="s">
        <v>800</v>
      </c>
      <c r="K752" s="4" t="s">
        <v>613</v>
      </c>
      <c r="L752" s="7">
        <v>4262.38</v>
      </c>
      <c r="M752" s="7">
        <v>0</v>
      </c>
      <c r="N752" s="4" t="s">
        <v>283</v>
      </c>
    </row>
    <row r="753" spans="1:14" x14ac:dyDescent="0.25">
      <c r="A753" s="4" t="s">
        <v>310</v>
      </c>
      <c r="B753" s="7" t="s">
        <v>2572</v>
      </c>
      <c r="C753" s="7" t="s">
        <v>2573</v>
      </c>
      <c r="D753" s="4" t="s">
        <v>235</v>
      </c>
      <c r="E753" s="4" t="s">
        <v>237</v>
      </c>
      <c r="F753" s="6">
        <v>42894</v>
      </c>
      <c r="G753" s="4" t="s">
        <v>605</v>
      </c>
      <c r="H753" s="9">
        <v>1</v>
      </c>
      <c r="I753" s="6">
        <v>42902</v>
      </c>
      <c r="J753" s="4" t="s">
        <v>909</v>
      </c>
      <c r="K753" s="4" t="s">
        <v>2286</v>
      </c>
      <c r="L753" s="7">
        <v>30119</v>
      </c>
      <c r="M753" s="7">
        <v>-26850</v>
      </c>
      <c r="N753" s="4" t="s">
        <v>310</v>
      </c>
    </row>
    <row r="754" spans="1:14" x14ac:dyDescent="0.25">
      <c r="A754" s="4" t="s">
        <v>286</v>
      </c>
      <c r="B754" s="7" t="s">
        <v>2548</v>
      </c>
      <c r="C754" s="7" t="s">
        <v>2549</v>
      </c>
      <c r="D754" s="4" t="s">
        <v>235</v>
      </c>
      <c r="E754" s="4" t="s">
        <v>237</v>
      </c>
      <c r="F754" s="6">
        <v>42835</v>
      </c>
      <c r="G754" s="4" t="s">
        <v>605</v>
      </c>
      <c r="H754" s="9">
        <v>1</v>
      </c>
      <c r="I754" s="6">
        <v>42837</v>
      </c>
      <c r="J754" s="4" t="s">
        <v>961</v>
      </c>
      <c r="K754" s="4" t="s">
        <v>1894</v>
      </c>
      <c r="L754" s="7">
        <v>2789</v>
      </c>
      <c r="M754" s="7">
        <v>-2789</v>
      </c>
      <c r="N754" s="4" t="s">
        <v>286</v>
      </c>
    </row>
    <row r="755" spans="1:14" x14ac:dyDescent="0.25">
      <c r="A755" s="4" t="s">
        <v>289</v>
      </c>
      <c r="B755" s="7" t="s">
        <v>2508</v>
      </c>
      <c r="C755" s="7" t="s">
        <v>2509</v>
      </c>
      <c r="D755" s="4" t="s">
        <v>235</v>
      </c>
      <c r="E755" s="4" t="s">
        <v>237</v>
      </c>
      <c r="F755" s="6">
        <v>42859</v>
      </c>
      <c r="G755" s="4" t="s">
        <v>605</v>
      </c>
      <c r="H755" s="9">
        <v>1</v>
      </c>
      <c r="I755" s="6">
        <v>42863</v>
      </c>
      <c r="J755" s="4" t="s">
        <v>806</v>
      </c>
      <c r="K755" s="4" t="s">
        <v>1965</v>
      </c>
      <c r="L755" s="7">
        <v>5912.64</v>
      </c>
      <c r="M755" s="7">
        <v>-5728.5</v>
      </c>
      <c r="N755" s="4" t="s">
        <v>289</v>
      </c>
    </row>
    <row r="756" spans="1:14" x14ac:dyDescent="0.25">
      <c r="A756" s="4" t="s">
        <v>288</v>
      </c>
      <c r="B756" s="7" t="s">
        <v>2518</v>
      </c>
      <c r="C756" s="7" t="s">
        <v>2519</v>
      </c>
      <c r="D756" s="4" t="s">
        <v>235</v>
      </c>
      <c r="E756" s="4" t="s">
        <v>237</v>
      </c>
      <c r="F756" s="6">
        <v>42850</v>
      </c>
      <c r="G756" s="4" t="s">
        <v>605</v>
      </c>
      <c r="H756" s="9">
        <v>1</v>
      </c>
      <c r="I756" s="6">
        <v>42853</v>
      </c>
      <c r="J756" s="4" t="s">
        <v>943</v>
      </c>
      <c r="K756" s="4" t="s">
        <v>1942</v>
      </c>
      <c r="L756" s="7">
        <v>4822.2</v>
      </c>
      <c r="M756" s="7">
        <v>-4822.2</v>
      </c>
      <c r="N756" s="4" t="s">
        <v>288</v>
      </c>
    </row>
    <row r="757" spans="1:14" x14ac:dyDescent="0.25">
      <c r="A757" s="4" t="s">
        <v>284</v>
      </c>
      <c r="B757" s="7" t="s">
        <v>2536</v>
      </c>
      <c r="C757" s="7" t="s">
        <v>2537</v>
      </c>
      <c r="D757" s="4" t="s">
        <v>235</v>
      </c>
      <c r="E757" s="4" t="s">
        <v>237</v>
      </c>
      <c r="F757" s="6">
        <v>42824</v>
      </c>
      <c r="G757" s="4" t="s">
        <v>605</v>
      </c>
      <c r="H757" s="9">
        <v>1</v>
      </c>
      <c r="I757" s="6">
        <v>42838</v>
      </c>
      <c r="J757" s="4" t="s">
        <v>799</v>
      </c>
      <c r="K757" s="4" t="s">
        <v>1904</v>
      </c>
      <c r="L757" s="7">
        <v>5297.8</v>
      </c>
      <c r="M757" s="7">
        <v>-1650</v>
      </c>
      <c r="N757" s="4" t="s">
        <v>284</v>
      </c>
    </row>
    <row r="758" spans="1:14" x14ac:dyDescent="0.25">
      <c r="A758" s="4" t="s">
        <v>309</v>
      </c>
      <c r="B758" s="7" t="s">
        <v>2584</v>
      </c>
      <c r="C758" s="7" t="s">
        <v>2585</v>
      </c>
      <c r="D758" s="4" t="s">
        <v>235</v>
      </c>
      <c r="E758" s="4" t="s">
        <v>237</v>
      </c>
      <c r="F758" s="6">
        <v>42894</v>
      </c>
      <c r="G758" s="4" t="s">
        <v>605</v>
      </c>
      <c r="H758" s="9">
        <v>0.5</v>
      </c>
      <c r="I758" s="6">
        <v>42894</v>
      </c>
      <c r="J758" s="4" t="s">
        <v>861</v>
      </c>
      <c r="K758" s="4" t="s">
        <v>2224</v>
      </c>
      <c r="L758" s="7">
        <v>7014.82</v>
      </c>
      <c r="M758" s="7">
        <v>-6901.38</v>
      </c>
      <c r="N758" s="4" t="s">
        <v>309</v>
      </c>
    </row>
    <row r="759" spans="1:14" x14ac:dyDescent="0.25">
      <c r="A759" s="4" t="s">
        <v>292</v>
      </c>
      <c r="B759" s="7" t="s">
        <v>2620</v>
      </c>
      <c r="C759" s="7" t="s">
        <v>2621</v>
      </c>
      <c r="D759" s="4" t="s">
        <v>235</v>
      </c>
      <c r="E759" s="4" t="s">
        <v>237</v>
      </c>
      <c r="F759" s="6">
        <v>42863</v>
      </c>
      <c r="G759" s="4" t="s">
        <v>605</v>
      </c>
      <c r="H759" s="9">
        <v>1</v>
      </c>
      <c r="I759" s="6">
        <v>42863</v>
      </c>
      <c r="J759" s="4" t="s">
        <v>962</v>
      </c>
      <c r="K759" s="4" t="s">
        <v>1993</v>
      </c>
      <c r="L759" s="7">
        <v>459.38</v>
      </c>
      <c r="M759" s="7">
        <v>-459.38</v>
      </c>
      <c r="N759" s="4" t="s">
        <v>292</v>
      </c>
    </row>
    <row r="760" spans="1:14" x14ac:dyDescent="0.25">
      <c r="A760" s="4" t="s">
        <v>295</v>
      </c>
      <c r="B760" s="7" t="s">
        <v>2516</v>
      </c>
      <c r="C760" s="7" t="s">
        <v>2517</v>
      </c>
      <c r="D760" s="4" t="s">
        <v>235</v>
      </c>
      <c r="E760" s="4" t="s">
        <v>237</v>
      </c>
      <c r="F760" s="6">
        <v>42870</v>
      </c>
      <c r="G760" s="4" t="s">
        <v>605</v>
      </c>
      <c r="H760" s="9">
        <v>1</v>
      </c>
      <c r="I760" s="6">
        <v>42870</v>
      </c>
      <c r="J760" s="4" t="s">
        <v>897</v>
      </c>
      <c r="K760" s="4" t="s">
        <v>2069</v>
      </c>
      <c r="L760" s="7">
        <v>3406.8</v>
      </c>
      <c r="M760" s="7">
        <v>-3406.8</v>
      </c>
      <c r="N760" s="4" t="s">
        <v>295</v>
      </c>
    </row>
    <row r="761" spans="1:14" x14ac:dyDescent="0.25">
      <c r="A761" s="4" t="s">
        <v>294</v>
      </c>
      <c r="B761" s="7" t="s">
        <v>2516</v>
      </c>
      <c r="C761" s="7" t="s">
        <v>2517</v>
      </c>
      <c r="D761" s="4" t="s">
        <v>235</v>
      </c>
      <c r="E761" s="4" t="s">
        <v>237</v>
      </c>
      <c r="F761" s="6">
        <v>42867</v>
      </c>
      <c r="G761" s="4" t="s">
        <v>605</v>
      </c>
      <c r="H761" s="9">
        <v>1</v>
      </c>
      <c r="I761" s="6">
        <v>42867</v>
      </c>
      <c r="J761" s="4" t="s">
        <v>905</v>
      </c>
      <c r="K761" s="4" t="s">
        <v>2025</v>
      </c>
      <c r="L761" s="7">
        <v>3381.6</v>
      </c>
      <c r="M761" s="7">
        <v>-3381.6</v>
      </c>
      <c r="N761" s="4" t="s">
        <v>294</v>
      </c>
    </row>
    <row r="762" spans="1:14" x14ac:dyDescent="0.25">
      <c r="A762" s="4" t="s">
        <v>300</v>
      </c>
      <c r="B762" s="7" t="s">
        <v>2620</v>
      </c>
      <c r="C762" s="7" t="s">
        <v>2621</v>
      </c>
      <c r="D762" s="4" t="s">
        <v>235</v>
      </c>
      <c r="E762" s="4" t="s">
        <v>237</v>
      </c>
      <c r="F762" s="6">
        <v>42879</v>
      </c>
      <c r="G762" s="4" t="s">
        <v>605</v>
      </c>
      <c r="H762" s="9">
        <v>1</v>
      </c>
      <c r="I762" s="6">
        <v>42879</v>
      </c>
      <c r="J762" s="4" t="s">
        <v>963</v>
      </c>
      <c r="K762" s="4" t="s">
        <v>2126</v>
      </c>
      <c r="L762" s="7">
        <v>481.25</v>
      </c>
      <c r="M762" s="7">
        <v>-481.25</v>
      </c>
      <c r="N762" s="4" t="s">
        <v>300</v>
      </c>
    </row>
    <row r="763" spans="1:14" x14ac:dyDescent="0.25">
      <c r="A763" s="4" t="s">
        <v>287</v>
      </c>
      <c r="B763" s="7" t="s">
        <v>2534</v>
      </c>
      <c r="C763" s="7" t="s">
        <v>2535</v>
      </c>
      <c r="D763" s="4" t="s">
        <v>235</v>
      </c>
      <c r="E763" s="4" t="s">
        <v>237</v>
      </c>
      <c r="F763" s="6">
        <v>42838</v>
      </c>
      <c r="G763" s="4" t="s">
        <v>605</v>
      </c>
      <c r="H763" s="9">
        <v>21</v>
      </c>
      <c r="I763" s="6">
        <v>42838</v>
      </c>
      <c r="J763" s="4" t="s">
        <v>841</v>
      </c>
      <c r="K763" s="4" t="s">
        <v>1908</v>
      </c>
      <c r="L763" s="7">
        <v>2466</v>
      </c>
      <c r="M763" s="7">
        <v>-945</v>
      </c>
      <c r="N763" s="4" t="s">
        <v>287</v>
      </c>
    </row>
    <row r="764" spans="1:14" x14ac:dyDescent="0.25">
      <c r="A764" s="4" t="s">
        <v>196</v>
      </c>
      <c r="B764" s="7" t="s">
        <v>2538</v>
      </c>
      <c r="C764" s="7" t="s">
        <v>2539</v>
      </c>
      <c r="D764" s="4" t="s">
        <v>235</v>
      </c>
      <c r="E764" s="4" t="s">
        <v>237</v>
      </c>
      <c r="F764" s="6">
        <v>42838</v>
      </c>
      <c r="G764" s="4" t="s">
        <v>605</v>
      </c>
      <c r="H764" s="9">
        <v>14</v>
      </c>
      <c r="I764" s="6">
        <v>42838</v>
      </c>
      <c r="J764" s="4" t="s">
        <v>708</v>
      </c>
      <c r="K764" s="4" t="s">
        <v>1912</v>
      </c>
      <c r="L764" s="7">
        <v>1118</v>
      </c>
      <c r="M764" s="7">
        <v>-1118</v>
      </c>
      <c r="N764" s="4" t="s">
        <v>196</v>
      </c>
    </row>
    <row r="765" spans="1:14" x14ac:dyDescent="0.25">
      <c r="A765" s="4" t="s">
        <v>290</v>
      </c>
      <c r="B765" s="7" t="s">
        <v>2510</v>
      </c>
      <c r="C765" s="7" t="s">
        <v>2511</v>
      </c>
      <c r="D765" s="4" t="s">
        <v>235</v>
      </c>
      <c r="E765" s="4" t="s">
        <v>237</v>
      </c>
      <c r="F765" s="6">
        <v>42860</v>
      </c>
      <c r="G765" s="4" t="s">
        <v>605</v>
      </c>
      <c r="H765" s="9">
        <v>1</v>
      </c>
      <c r="I765" s="6">
        <v>42870</v>
      </c>
      <c r="J765" s="4" t="s">
        <v>923</v>
      </c>
      <c r="K765" s="4" t="s">
        <v>2053</v>
      </c>
      <c r="L765" s="7">
        <v>48995</v>
      </c>
      <c r="M765" s="7">
        <v>-56306</v>
      </c>
      <c r="N765" s="4" t="s">
        <v>290</v>
      </c>
    </row>
    <row r="766" spans="1:14" x14ac:dyDescent="0.25">
      <c r="A766" s="4" t="s">
        <v>291</v>
      </c>
      <c r="B766" s="7" t="s">
        <v>2512</v>
      </c>
      <c r="C766" s="7" t="s">
        <v>2513</v>
      </c>
      <c r="D766" s="4" t="s">
        <v>235</v>
      </c>
      <c r="E766" s="4" t="s">
        <v>237</v>
      </c>
      <c r="F766" s="6">
        <v>42860</v>
      </c>
      <c r="G766" s="4" t="s">
        <v>605</v>
      </c>
      <c r="H766" s="9">
        <v>1</v>
      </c>
      <c r="I766" s="6">
        <v>42877</v>
      </c>
      <c r="J766" s="4" t="s">
        <v>920</v>
      </c>
      <c r="K766" s="4" t="s">
        <v>2113</v>
      </c>
      <c r="L766" s="7">
        <v>2866.5</v>
      </c>
      <c r="M766" s="7">
        <v>-2388.75</v>
      </c>
      <c r="N766" s="4" t="s">
        <v>291</v>
      </c>
    </row>
    <row r="767" spans="1:14" x14ac:dyDescent="0.25">
      <c r="A767" s="4" t="s">
        <v>298</v>
      </c>
      <c r="B767" s="7" t="s">
        <v>2566</v>
      </c>
      <c r="C767" s="7" t="s">
        <v>2567</v>
      </c>
      <c r="D767" s="4" t="s">
        <v>235</v>
      </c>
      <c r="E767" s="4" t="s">
        <v>237</v>
      </c>
      <c r="F767" s="6">
        <v>42873</v>
      </c>
      <c r="G767" s="4" t="s">
        <v>605</v>
      </c>
      <c r="H767" s="9">
        <v>9</v>
      </c>
      <c r="I767" s="6">
        <v>42874</v>
      </c>
      <c r="J767" s="4" t="s">
        <v>929</v>
      </c>
      <c r="K767" s="4" t="s">
        <v>2109</v>
      </c>
      <c r="L767" s="7">
        <v>1762.88</v>
      </c>
      <c r="M767" s="7">
        <v>-1762.88</v>
      </c>
      <c r="N767" s="4" t="s">
        <v>298</v>
      </c>
    </row>
    <row r="768" spans="1:14" x14ac:dyDescent="0.25">
      <c r="A768" s="4" t="s">
        <v>313</v>
      </c>
      <c r="B768" s="7" t="s">
        <v>2566</v>
      </c>
      <c r="C768" s="7" t="s">
        <v>2567</v>
      </c>
      <c r="D768" s="4" t="s">
        <v>235</v>
      </c>
      <c r="E768" s="4" t="s">
        <v>237</v>
      </c>
      <c r="F768" s="6">
        <v>42902</v>
      </c>
      <c r="G768" s="4" t="s">
        <v>605</v>
      </c>
      <c r="H768" s="9">
        <v>0.5</v>
      </c>
      <c r="I768" s="6">
        <v>42902</v>
      </c>
      <c r="J768" s="4" t="s">
        <v>930</v>
      </c>
      <c r="K768" s="4" t="s">
        <v>2292</v>
      </c>
      <c r="L768" s="7">
        <v>24488.44</v>
      </c>
      <c r="M768" s="7">
        <v>-1125</v>
      </c>
      <c r="N768" s="4" t="s">
        <v>313</v>
      </c>
    </row>
    <row r="769" spans="1:14" x14ac:dyDescent="0.25">
      <c r="A769" s="4" t="s">
        <v>293</v>
      </c>
      <c r="B769" s="7" t="s">
        <v>2576</v>
      </c>
      <c r="C769" s="7" t="s">
        <v>2577</v>
      </c>
      <c r="D769" s="4" t="s">
        <v>235</v>
      </c>
      <c r="E769" s="4" t="s">
        <v>237</v>
      </c>
      <c r="F769" s="6">
        <v>42866</v>
      </c>
      <c r="G769" s="4" t="s">
        <v>605</v>
      </c>
      <c r="H769" s="9">
        <v>1</v>
      </c>
      <c r="I769" s="6">
        <v>42866</v>
      </c>
      <c r="J769" s="4" t="s">
        <v>645</v>
      </c>
      <c r="K769" s="4" t="s">
        <v>2005</v>
      </c>
      <c r="L769" s="7">
        <v>0</v>
      </c>
      <c r="M769" s="7">
        <v>0</v>
      </c>
      <c r="N769" s="4" t="s">
        <v>293</v>
      </c>
    </row>
    <row r="770" spans="1:14" x14ac:dyDescent="0.25">
      <c r="A770" s="4" t="s">
        <v>297</v>
      </c>
      <c r="B770" s="7" t="s">
        <v>2586</v>
      </c>
      <c r="C770" s="7" t="s">
        <v>2587</v>
      </c>
      <c r="D770" s="4" t="s">
        <v>235</v>
      </c>
      <c r="E770" s="4" t="s">
        <v>237</v>
      </c>
      <c r="F770" s="6">
        <v>42873</v>
      </c>
      <c r="G770" s="4" t="s">
        <v>605</v>
      </c>
      <c r="H770" s="9">
        <v>1</v>
      </c>
      <c r="I770" s="6">
        <v>42874</v>
      </c>
      <c r="J770" s="4" t="s">
        <v>854</v>
      </c>
      <c r="K770" s="4" t="s">
        <v>2107</v>
      </c>
      <c r="L770" s="7">
        <v>6504.56</v>
      </c>
      <c r="M770" s="7">
        <v>-6253.76</v>
      </c>
      <c r="N770" s="4" t="s">
        <v>297</v>
      </c>
    </row>
    <row r="771" spans="1:14" x14ac:dyDescent="0.25">
      <c r="A771" s="4" t="s">
        <v>311</v>
      </c>
      <c r="B771" s="7" t="s">
        <v>2542</v>
      </c>
      <c r="C771" s="7" t="s">
        <v>2543</v>
      </c>
      <c r="D771" s="4" t="s">
        <v>235</v>
      </c>
      <c r="E771" s="4" t="s">
        <v>237</v>
      </c>
      <c r="F771" s="6">
        <v>42900</v>
      </c>
      <c r="G771" s="4" t="s">
        <v>605</v>
      </c>
      <c r="H771" s="9">
        <v>1</v>
      </c>
      <c r="I771" s="6">
        <v>42901</v>
      </c>
      <c r="J771" s="4" t="s">
        <v>917</v>
      </c>
      <c r="K771" s="4" t="s">
        <v>2272</v>
      </c>
      <c r="L771" s="7">
        <v>6860.35</v>
      </c>
      <c r="M771" s="7">
        <v>-6860.35</v>
      </c>
      <c r="N771" s="4" t="s">
        <v>311</v>
      </c>
    </row>
    <row r="772" spans="1:14" x14ac:dyDescent="0.25">
      <c r="A772" s="4" t="s">
        <v>301</v>
      </c>
      <c r="B772" s="7" t="s">
        <v>2542</v>
      </c>
      <c r="C772" s="7" t="s">
        <v>2543</v>
      </c>
      <c r="D772" s="4" t="s">
        <v>235</v>
      </c>
      <c r="E772" s="4" t="s">
        <v>237</v>
      </c>
      <c r="F772" s="6">
        <v>42886</v>
      </c>
      <c r="G772" s="4" t="s">
        <v>605</v>
      </c>
      <c r="H772" s="9">
        <v>1</v>
      </c>
      <c r="I772" s="6">
        <v>42886</v>
      </c>
      <c r="J772" s="4" t="s">
        <v>935</v>
      </c>
      <c r="K772" s="4" t="s">
        <v>2157</v>
      </c>
      <c r="L772" s="7">
        <v>28754.5</v>
      </c>
      <c r="M772" s="7">
        <v>-28754.5</v>
      </c>
      <c r="N772" s="4" t="s">
        <v>301</v>
      </c>
    </row>
    <row r="773" spans="1:14" x14ac:dyDescent="0.25">
      <c r="A773" s="4" t="s">
        <v>299</v>
      </c>
      <c r="B773" s="7" t="s">
        <v>2542</v>
      </c>
      <c r="C773" s="7" t="s">
        <v>2543</v>
      </c>
      <c r="D773" s="4" t="s">
        <v>235</v>
      </c>
      <c r="E773" s="4" t="s">
        <v>237</v>
      </c>
      <c r="F773" s="6">
        <v>42879</v>
      </c>
      <c r="G773" s="4" t="s">
        <v>605</v>
      </c>
      <c r="H773" s="9">
        <v>1</v>
      </c>
      <c r="I773" s="6">
        <v>42886</v>
      </c>
      <c r="J773" s="4" t="s">
        <v>918</v>
      </c>
      <c r="K773" s="4" t="s">
        <v>2153</v>
      </c>
      <c r="L773" s="7">
        <v>19795</v>
      </c>
      <c r="M773" s="7">
        <v>-17773.75</v>
      </c>
      <c r="N773" s="4" t="s">
        <v>299</v>
      </c>
    </row>
    <row r="774" spans="1:14" x14ac:dyDescent="0.25">
      <c r="A774" s="4" t="s">
        <v>314</v>
      </c>
      <c r="B774" s="7" t="s">
        <v>2652</v>
      </c>
      <c r="C774" s="7" t="s">
        <v>2653</v>
      </c>
      <c r="D774" s="4" t="s">
        <v>92</v>
      </c>
      <c r="E774" s="4" t="s">
        <v>93</v>
      </c>
      <c r="F774" s="6">
        <v>42830</v>
      </c>
      <c r="G774" s="4" t="s">
        <v>605</v>
      </c>
      <c r="H774" s="9">
        <v>75</v>
      </c>
      <c r="I774" s="6">
        <v>42837</v>
      </c>
      <c r="J774" s="4" t="s">
        <v>851</v>
      </c>
      <c r="K774" s="4" t="s">
        <v>1882</v>
      </c>
      <c r="L774" s="7">
        <v>9363</v>
      </c>
      <c r="M774" s="7">
        <v>-9363</v>
      </c>
      <c r="N774" s="4" t="s">
        <v>314</v>
      </c>
    </row>
    <row r="775" spans="1:14" x14ac:dyDescent="0.25">
      <c r="A775" s="4" t="s">
        <v>315</v>
      </c>
      <c r="B775" s="7" t="s">
        <v>2620</v>
      </c>
      <c r="C775" s="7" t="s">
        <v>2621</v>
      </c>
      <c r="D775" s="4" t="s">
        <v>92</v>
      </c>
      <c r="E775" s="4" t="s">
        <v>93</v>
      </c>
      <c r="F775" s="6">
        <v>42837</v>
      </c>
      <c r="G775" s="4" t="s">
        <v>605</v>
      </c>
      <c r="H775" s="9">
        <v>600</v>
      </c>
      <c r="I775" s="6">
        <v>42853</v>
      </c>
      <c r="J775" s="4" t="s">
        <v>831</v>
      </c>
      <c r="K775" s="4" t="s">
        <v>1940</v>
      </c>
      <c r="L775" s="7">
        <v>7199.97</v>
      </c>
      <c r="M775" s="7">
        <v>-7199.97</v>
      </c>
      <c r="N775" s="4" t="s">
        <v>315</v>
      </c>
    </row>
    <row r="776" spans="1:14" x14ac:dyDescent="0.25">
      <c r="A776" s="4" t="s">
        <v>310</v>
      </c>
      <c r="B776" s="7" t="s">
        <v>2572</v>
      </c>
      <c r="C776" s="7" t="s">
        <v>2573</v>
      </c>
      <c r="D776" s="4" t="s">
        <v>65</v>
      </c>
      <c r="E776" s="4" t="s">
        <v>64</v>
      </c>
      <c r="F776" s="6">
        <v>42894</v>
      </c>
      <c r="G776" s="4" t="s">
        <v>605</v>
      </c>
      <c r="H776" s="9">
        <v>436.5</v>
      </c>
      <c r="I776" s="6">
        <v>42902</v>
      </c>
      <c r="J776" s="4" t="s">
        <v>909</v>
      </c>
      <c r="K776" s="4" t="s">
        <v>2286</v>
      </c>
      <c r="L776" s="7">
        <v>30119</v>
      </c>
      <c r="M776" s="7">
        <v>-26850</v>
      </c>
      <c r="N776" s="4" t="s">
        <v>310</v>
      </c>
    </row>
    <row r="777" spans="1:14" x14ac:dyDescent="0.25">
      <c r="A777" s="4" t="s">
        <v>310</v>
      </c>
      <c r="B777" s="7" t="s">
        <v>2572</v>
      </c>
      <c r="C777" s="7" t="s">
        <v>2573</v>
      </c>
      <c r="D777" s="4" t="s">
        <v>65</v>
      </c>
      <c r="E777" s="4" t="s">
        <v>64</v>
      </c>
      <c r="F777" s="6">
        <v>42894</v>
      </c>
      <c r="G777" s="4" t="s">
        <v>605</v>
      </c>
      <c r="H777" s="9">
        <v>145.5</v>
      </c>
      <c r="I777" s="6">
        <v>42902</v>
      </c>
      <c r="J777" s="4" t="s">
        <v>909</v>
      </c>
      <c r="K777" s="4" t="s">
        <v>615</v>
      </c>
      <c r="L777" s="7">
        <v>30119</v>
      </c>
      <c r="M777" s="7">
        <v>-2383.5</v>
      </c>
      <c r="N777" s="4" t="s">
        <v>310</v>
      </c>
    </row>
    <row r="778" spans="1:14" x14ac:dyDescent="0.25">
      <c r="A778" s="4" t="s">
        <v>275</v>
      </c>
      <c r="B778" s="7" t="s">
        <v>2534</v>
      </c>
      <c r="C778" s="7" t="s">
        <v>2535</v>
      </c>
      <c r="D778" s="4" t="s">
        <v>235</v>
      </c>
      <c r="E778" s="4" t="s">
        <v>237</v>
      </c>
      <c r="F778" s="6">
        <v>42759</v>
      </c>
      <c r="G778" s="4" t="s">
        <v>605</v>
      </c>
      <c r="H778" s="9">
        <v>1</v>
      </c>
      <c r="I778" s="6">
        <v>42759</v>
      </c>
      <c r="J778" s="4" t="s">
        <v>942</v>
      </c>
      <c r="K778" s="4" t="s">
        <v>942</v>
      </c>
      <c r="L778" s="7">
        <v>0</v>
      </c>
      <c r="M778" s="7">
        <v>0</v>
      </c>
      <c r="N778" s="4" t="s">
        <v>275</v>
      </c>
    </row>
    <row r="779" spans="1:14" x14ac:dyDescent="0.25">
      <c r="A779" s="4" t="s">
        <v>238</v>
      </c>
      <c r="B779" s="7" t="s">
        <v>2542</v>
      </c>
      <c r="C779" s="7" t="s">
        <v>2543</v>
      </c>
      <c r="D779" s="4" t="s">
        <v>235</v>
      </c>
      <c r="E779" s="4" t="s">
        <v>237</v>
      </c>
      <c r="F779" s="6">
        <v>42909</v>
      </c>
      <c r="G779" s="4" t="s">
        <v>605</v>
      </c>
      <c r="H779" s="9">
        <v>1</v>
      </c>
      <c r="I779" s="6">
        <v>42914</v>
      </c>
      <c r="J779" s="4" t="s">
        <v>2320</v>
      </c>
      <c r="K779" s="4" t="s">
        <v>2350</v>
      </c>
      <c r="L779" s="7">
        <v>17062.5</v>
      </c>
      <c r="M779" s="7">
        <v>-16500.12</v>
      </c>
      <c r="N779" s="4" t="s">
        <v>238</v>
      </c>
    </row>
    <row r="780" spans="1:14" x14ac:dyDescent="0.25">
      <c r="A780" s="4" t="s">
        <v>2489</v>
      </c>
      <c r="B780" s="7" t="s">
        <v>2534</v>
      </c>
      <c r="C780" s="7" t="s">
        <v>2535</v>
      </c>
      <c r="D780" s="4" t="s">
        <v>235</v>
      </c>
      <c r="E780" s="4" t="s">
        <v>237</v>
      </c>
      <c r="F780" s="6">
        <v>42915</v>
      </c>
      <c r="G780" s="4" t="s">
        <v>605</v>
      </c>
      <c r="H780" s="9">
        <v>1</v>
      </c>
      <c r="I780" s="6">
        <v>42915</v>
      </c>
      <c r="J780" s="4" t="s">
        <v>2492</v>
      </c>
      <c r="K780" s="4" t="s">
        <v>2493</v>
      </c>
      <c r="L780" s="7">
        <v>26190</v>
      </c>
      <c r="M780" s="7">
        <v>-26190</v>
      </c>
      <c r="N780" s="4" t="s">
        <v>2489</v>
      </c>
    </row>
    <row r="781" spans="1:14" x14ac:dyDescent="0.25">
      <c r="A781" s="4" t="s">
        <v>285</v>
      </c>
      <c r="B781" s="7" t="s">
        <v>2578</v>
      </c>
      <c r="C781" s="7" t="s">
        <v>2579</v>
      </c>
      <c r="D781" s="4" t="s">
        <v>235</v>
      </c>
      <c r="E781" s="4" t="s">
        <v>237</v>
      </c>
      <c r="F781" s="6">
        <v>42832</v>
      </c>
      <c r="G781" s="4" t="s">
        <v>605</v>
      </c>
      <c r="H781" s="9">
        <v>1</v>
      </c>
      <c r="I781" s="6">
        <v>42832</v>
      </c>
      <c r="J781" s="4" t="s">
        <v>912</v>
      </c>
      <c r="K781" s="4" t="s">
        <v>1842</v>
      </c>
      <c r="L781" s="7">
        <v>4410.79</v>
      </c>
      <c r="M781" s="7">
        <v>-4410.79</v>
      </c>
      <c r="N781" s="4" t="s">
        <v>285</v>
      </c>
    </row>
    <row r="782" spans="1:14" x14ac:dyDescent="0.25">
      <c r="A782" s="4" t="s">
        <v>280</v>
      </c>
      <c r="B782" s="7" t="s">
        <v>2566</v>
      </c>
      <c r="C782" s="7" t="s">
        <v>2567</v>
      </c>
      <c r="D782" s="4" t="s">
        <v>235</v>
      </c>
      <c r="E782" s="4" t="s">
        <v>237</v>
      </c>
      <c r="F782" s="6">
        <v>42807</v>
      </c>
      <c r="G782" s="4" t="s">
        <v>605</v>
      </c>
      <c r="H782" s="9">
        <v>1</v>
      </c>
      <c r="I782" s="6">
        <v>42807</v>
      </c>
      <c r="J782" s="4" t="s">
        <v>881</v>
      </c>
      <c r="K782" s="4" t="s">
        <v>1738</v>
      </c>
      <c r="L782" s="7">
        <v>49619.06</v>
      </c>
      <c r="M782" s="7">
        <v>-49619.06</v>
      </c>
      <c r="N782" s="4" t="s">
        <v>280</v>
      </c>
    </row>
    <row r="783" spans="1:14" x14ac:dyDescent="0.25">
      <c r="A783" s="4" t="s">
        <v>281</v>
      </c>
      <c r="B783" s="7" t="s">
        <v>2672</v>
      </c>
      <c r="C783" s="7" t="s">
        <v>2673</v>
      </c>
      <c r="D783" s="4" t="s">
        <v>235</v>
      </c>
      <c r="E783" s="4" t="s">
        <v>237</v>
      </c>
      <c r="F783" s="6">
        <v>42807</v>
      </c>
      <c r="G783" s="4" t="s">
        <v>605</v>
      </c>
      <c r="H783" s="9">
        <v>1</v>
      </c>
      <c r="I783" s="6">
        <v>42807</v>
      </c>
      <c r="J783" s="4" t="s">
        <v>964</v>
      </c>
      <c r="K783" s="4" t="s">
        <v>1736</v>
      </c>
      <c r="L783" s="7">
        <v>1125</v>
      </c>
      <c r="M783" s="7">
        <v>-7392.75</v>
      </c>
      <c r="N783" s="4" t="s">
        <v>281</v>
      </c>
    </row>
    <row r="784" spans="1:14" x14ac:dyDescent="0.25">
      <c r="A784" s="4" t="s">
        <v>238</v>
      </c>
      <c r="B784" s="7" t="s">
        <v>2542</v>
      </c>
      <c r="C784" s="7" t="s">
        <v>2543</v>
      </c>
      <c r="D784" s="4" t="s">
        <v>235</v>
      </c>
      <c r="E784" s="4" t="s">
        <v>237</v>
      </c>
      <c r="F784" s="6">
        <v>42909</v>
      </c>
      <c r="G784" s="4" t="s">
        <v>605</v>
      </c>
      <c r="H784" s="9">
        <v>1</v>
      </c>
      <c r="I784" s="6">
        <v>42914</v>
      </c>
      <c r="J784" s="4" t="s">
        <v>2320</v>
      </c>
      <c r="K784" s="4" t="s">
        <v>2350</v>
      </c>
      <c r="L784" s="7">
        <v>17062.5</v>
      </c>
      <c r="M784" s="7">
        <v>-16500.12</v>
      </c>
      <c r="N784" s="4" t="s">
        <v>238</v>
      </c>
    </row>
    <row r="785" spans="1:14" x14ac:dyDescent="0.25">
      <c r="A785" s="4" t="s">
        <v>307</v>
      </c>
      <c r="B785" s="7" t="s">
        <v>2542</v>
      </c>
      <c r="C785" s="7" t="s">
        <v>2543</v>
      </c>
      <c r="D785" s="4" t="s">
        <v>235</v>
      </c>
      <c r="E785" s="4" t="s">
        <v>237</v>
      </c>
      <c r="F785" s="6">
        <v>42894</v>
      </c>
      <c r="G785" s="4" t="s">
        <v>605</v>
      </c>
      <c r="H785" s="9">
        <v>1</v>
      </c>
      <c r="I785" s="6">
        <v>42894</v>
      </c>
      <c r="J785" s="4" t="s">
        <v>612</v>
      </c>
      <c r="K785" s="4" t="s">
        <v>612</v>
      </c>
      <c r="L785" s="7">
        <v>0</v>
      </c>
      <c r="M785" s="7">
        <v>0</v>
      </c>
      <c r="N785" s="4" t="s">
        <v>307</v>
      </c>
    </row>
    <row r="786" spans="1:14" x14ac:dyDescent="0.25">
      <c r="A786" s="4" t="s">
        <v>306</v>
      </c>
      <c r="B786" s="7" t="s">
        <v>2576</v>
      </c>
      <c r="C786" s="7" t="s">
        <v>2577</v>
      </c>
      <c r="D786" s="4" t="s">
        <v>235</v>
      </c>
      <c r="E786" s="4" t="s">
        <v>237</v>
      </c>
      <c r="F786" s="6">
        <v>42894</v>
      </c>
      <c r="G786" s="4" t="s">
        <v>605</v>
      </c>
      <c r="H786" s="9">
        <v>1</v>
      </c>
      <c r="I786" s="6">
        <v>42894</v>
      </c>
      <c r="J786" s="4" t="s">
        <v>931</v>
      </c>
      <c r="K786" s="4" t="s">
        <v>2204</v>
      </c>
      <c r="L786" s="7">
        <v>7912.36</v>
      </c>
      <c r="M786" s="7">
        <v>-7912.36</v>
      </c>
      <c r="N786" s="4" t="s">
        <v>306</v>
      </c>
    </row>
    <row r="787" spans="1:14" x14ac:dyDescent="0.25">
      <c r="A787" s="4" t="s">
        <v>308</v>
      </c>
      <c r="B787" s="7" t="s">
        <v>2542</v>
      </c>
      <c r="C787" s="7" t="s">
        <v>2543</v>
      </c>
      <c r="D787" s="4" t="s">
        <v>235</v>
      </c>
      <c r="E787" s="4" t="s">
        <v>237</v>
      </c>
      <c r="F787" s="6">
        <v>42894</v>
      </c>
      <c r="G787" s="4" t="s">
        <v>605</v>
      </c>
      <c r="H787" s="9">
        <v>1</v>
      </c>
      <c r="I787" s="6">
        <v>42894</v>
      </c>
      <c r="J787" s="4" t="s">
        <v>609</v>
      </c>
      <c r="K787" s="4" t="s">
        <v>609</v>
      </c>
      <c r="L787" s="7">
        <v>0</v>
      </c>
      <c r="M787" s="7">
        <v>0</v>
      </c>
      <c r="N787" s="4" t="s">
        <v>308</v>
      </c>
    </row>
    <row r="788" spans="1:14" x14ac:dyDescent="0.25">
      <c r="A788" s="4" t="s">
        <v>304</v>
      </c>
      <c r="B788" s="7" t="s">
        <v>2576</v>
      </c>
      <c r="C788" s="7" t="s">
        <v>2577</v>
      </c>
      <c r="D788" s="4" t="s">
        <v>235</v>
      </c>
      <c r="E788" s="4" t="s">
        <v>237</v>
      </c>
      <c r="F788" s="6">
        <v>42892</v>
      </c>
      <c r="G788" s="4" t="s">
        <v>605</v>
      </c>
      <c r="H788" s="9">
        <v>1</v>
      </c>
      <c r="I788" s="6">
        <v>42894</v>
      </c>
      <c r="J788" s="4" t="s">
        <v>921</v>
      </c>
      <c r="K788" s="4" t="s">
        <v>2208</v>
      </c>
      <c r="L788" s="7">
        <v>8818.9500000000007</v>
      </c>
      <c r="M788" s="7">
        <v>-8810.7000000000007</v>
      </c>
      <c r="N788" s="4" t="s">
        <v>304</v>
      </c>
    </row>
    <row r="789" spans="1:14" x14ac:dyDescent="0.25">
      <c r="A789" s="4" t="s">
        <v>266</v>
      </c>
      <c r="B789" s="7" t="s">
        <v>2542</v>
      </c>
      <c r="C789" s="7" t="s">
        <v>2543</v>
      </c>
      <c r="D789" s="4" t="s">
        <v>235</v>
      </c>
      <c r="E789" s="4" t="s">
        <v>237</v>
      </c>
      <c r="F789" s="6">
        <v>42909</v>
      </c>
      <c r="G789" s="4" t="s">
        <v>605</v>
      </c>
      <c r="H789" s="9">
        <v>1</v>
      </c>
      <c r="I789" s="6">
        <v>42914</v>
      </c>
      <c r="J789" s="4" t="s">
        <v>2324</v>
      </c>
      <c r="K789" s="4" t="s">
        <v>2352</v>
      </c>
      <c r="L789" s="7">
        <v>14035</v>
      </c>
      <c r="M789" s="7">
        <v>-14035</v>
      </c>
      <c r="N789" s="4" t="s">
        <v>266</v>
      </c>
    </row>
    <row r="790" spans="1:14" x14ac:dyDescent="0.25">
      <c r="A790" s="4" t="s">
        <v>190</v>
      </c>
      <c r="B790" s="7" t="s">
        <v>2506</v>
      </c>
      <c r="C790" s="7" t="s">
        <v>2507</v>
      </c>
      <c r="D790" s="4" t="s">
        <v>191</v>
      </c>
      <c r="E790" s="4" t="s">
        <v>192</v>
      </c>
      <c r="F790" s="6">
        <v>42809</v>
      </c>
      <c r="G790" s="4" t="s">
        <v>605</v>
      </c>
      <c r="H790" s="9">
        <v>100</v>
      </c>
      <c r="I790" s="6">
        <v>42809</v>
      </c>
      <c r="J790" s="4" t="s">
        <v>965</v>
      </c>
      <c r="K790" s="4" t="s">
        <v>965</v>
      </c>
      <c r="L790" s="7">
        <v>125</v>
      </c>
      <c r="M790" s="7">
        <v>125</v>
      </c>
      <c r="N790" s="4" t="s">
        <v>190</v>
      </c>
    </row>
    <row r="791" spans="1:14" x14ac:dyDescent="0.25">
      <c r="A791" s="4" t="s">
        <v>190</v>
      </c>
      <c r="B791" s="7" t="s">
        <v>2506</v>
      </c>
      <c r="C791" s="7" t="s">
        <v>2507</v>
      </c>
      <c r="D791" s="4" t="s">
        <v>191</v>
      </c>
      <c r="E791" s="4" t="s">
        <v>192</v>
      </c>
      <c r="F791" s="6">
        <v>42809</v>
      </c>
      <c r="G791" s="4" t="s">
        <v>605</v>
      </c>
      <c r="H791" s="9">
        <v>100</v>
      </c>
      <c r="I791" s="6">
        <v>42809</v>
      </c>
      <c r="J791" s="4" t="s">
        <v>966</v>
      </c>
      <c r="K791" s="4" t="s">
        <v>1750</v>
      </c>
      <c r="L791" s="7">
        <v>125</v>
      </c>
      <c r="M791" s="7">
        <v>-125</v>
      </c>
      <c r="N791" s="4" t="s">
        <v>190</v>
      </c>
    </row>
    <row r="792" spans="1:14" x14ac:dyDescent="0.25">
      <c r="A792" s="4" t="s">
        <v>190</v>
      </c>
      <c r="B792" s="7" t="s">
        <v>2506</v>
      </c>
      <c r="C792" s="7" t="s">
        <v>2507</v>
      </c>
      <c r="D792" s="4" t="s">
        <v>191</v>
      </c>
      <c r="E792" s="4" t="s">
        <v>192</v>
      </c>
      <c r="F792" s="6">
        <v>42808</v>
      </c>
      <c r="G792" s="4" t="s">
        <v>605</v>
      </c>
      <c r="H792" s="9">
        <v>100</v>
      </c>
      <c r="I792" s="6">
        <v>42809</v>
      </c>
      <c r="J792" s="4" t="s">
        <v>967</v>
      </c>
      <c r="K792" s="4" t="s">
        <v>611</v>
      </c>
      <c r="L792" s="7">
        <v>0</v>
      </c>
      <c r="M792" s="7">
        <v>0</v>
      </c>
      <c r="N792" s="4" t="s">
        <v>190</v>
      </c>
    </row>
    <row r="793" spans="1:14" x14ac:dyDescent="0.25">
      <c r="A793" s="4" t="s">
        <v>305</v>
      </c>
      <c r="B793" s="7" t="s">
        <v>2508</v>
      </c>
      <c r="C793" s="7" t="s">
        <v>2509</v>
      </c>
      <c r="D793" s="4" t="s">
        <v>235</v>
      </c>
      <c r="E793" s="4" t="s">
        <v>237</v>
      </c>
      <c r="F793" s="6">
        <v>42893</v>
      </c>
      <c r="G793" s="4" t="s">
        <v>605</v>
      </c>
      <c r="H793" s="9">
        <v>1</v>
      </c>
      <c r="I793" s="6">
        <v>42900</v>
      </c>
      <c r="J793" s="4" t="s">
        <v>903</v>
      </c>
      <c r="K793" s="4" t="s">
        <v>2256</v>
      </c>
      <c r="L793" s="7">
        <v>6680.55</v>
      </c>
      <c r="M793" s="7">
        <v>-6342</v>
      </c>
      <c r="N793" s="4" t="s">
        <v>305</v>
      </c>
    </row>
    <row r="794" spans="1:14" x14ac:dyDescent="0.25">
      <c r="A794" s="4" t="s">
        <v>312</v>
      </c>
      <c r="B794" s="7" t="s">
        <v>2508</v>
      </c>
      <c r="C794" s="7" t="s">
        <v>2509</v>
      </c>
      <c r="D794" s="4" t="s">
        <v>235</v>
      </c>
      <c r="E794" s="4" t="s">
        <v>237</v>
      </c>
      <c r="F794" s="6">
        <v>42900</v>
      </c>
      <c r="G794" s="4" t="s">
        <v>605</v>
      </c>
      <c r="H794" s="9">
        <v>1</v>
      </c>
      <c r="I794" s="6">
        <v>42901</v>
      </c>
      <c r="J794" s="4" t="s">
        <v>901</v>
      </c>
      <c r="K794" s="4" t="s">
        <v>2278</v>
      </c>
      <c r="L794" s="7">
        <v>11298.15</v>
      </c>
      <c r="M794" s="7">
        <v>-10819</v>
      </c>
      <c r="N794" s="4" t="s">
        <v>312</v>
      </c>
    </row>
    <row r="795" spans="1:14" x14ac:dyDescent="0.25">
      <c r="A795" s="4" t="s">
        <v>302</v>
      </c>
      <c r="B795" s="7" t="s">
        <v>2548</v>
      </c>
      <c r="C795" s="7" t="s">
        <v>2549</v>
      </c>
      <c r="D795" s="4" t="s">
        <v>235</v>
      </c>
      <c r="E795" s="4" t="s">
        <v>237</v>
      </c>
      <c r="F795" s="6">
        <v>42886</v>
      </c>
      <c r="G795" s="4" t="s">
        <v>605</v>
      </c>
      <c r="H795" s="9">
        <v>6579.5</v>
      </c>
      <c r="I795" s="6">
        <v>42886</v>
      </c>
      <c r="J795" s="4" t="s">
        <v>915</v>
      </c>
      <c r="K795" s="4" t="s">
        <v>2149</v>
      </c>
      <c r="L795" s="7">
        <v>6239.88</v>
      </c>
      <c r="M795" s="7">
        <v>-2302.83</v>
      </c>
      <c r="N795" s="4" t="s">
        <v>302</v>
      </c>
    </row>
    <row r="796" spans="1:14" x14ac:dyDescent="0.25">
      <c r="A796" s="4" t="s">
        <v>303</v>
      </c>
      <c r="B796" s="7" t="s">
        <v>2548</v>
      </c>
      <c r="C796" s="7" t="s">
        <v>2549</v>
      </c>
      <c r="D796" s="4" t="s">
        <v>235</v>
      </c>
      <c r="E796" s="4" t="s">
        <v>237</v>
      </c>
      <c r="F796" s="6">
        <v>42886</v>
      </c>
      <c r="G796" s="4" t="s">
        <v>605</v>
      </c>
      <c r="H796" s="9">
        <v>1406.5</v>
      </c>
      <c r="I796" s="6">
        <v>42886</v>
      </c>
      <c r="J796" s="4" t="s">
        <v>956</v>
      </c>
      <c r="K796" s="4" t="s">
        <v>2145</v>
      </c>
      <c r="L796" s="7">
        <v>9958.0300000000007</v>
      </c>
      <c r="M796" s="7">
        <v>-492.28</v>
      </c>
      <c r="N796" s="4" t="s">
        <v>303</v>
      </c>
    </row>
    <row r="797" spans="1:14" x14ac:dyDescent="0.25">
      <c r="A797" s="4" t="s">
        <v>296</v>
      </c>
      <c r="B797" s="7" t="s">
        <v>2574</v>
      </c>
      <c r="C797" s="7" t="s">
        <v>2575</v>
      </c>
      <c r="D797" s="4" t="s">
        <v>235</v>
      </c>
      <c r="E797" s="4" t="s">
        <v>237</v>
      </c>
      <c r="F797" s="6">
        <v>42871</v>
      </c>
      <c r="G797" s="4" t="s">
        <v>605</v>
      </c>
      <c r="H797" s="9">
        <v>1</v>
      </c>
      <c r="I797" s="6">
        <v>42872</v>
      </c>
      <c r="J797" s="4" t="s">
        <v>968</v>
      </c>
      <c r="K797" s="4" t="s">
        <v>2094</v>
      </c>
      <c r="L797" s="7">
        <v>1425</v>
      </c>
      <c r="M797" s="7">
        <v>-1425</v>
      </c>
      <c r="N797" s="4" t="s">
        <v>296</v>
      </c>
    </row>
    <row r="798" spans="1:14" x14ac:dyDescent="0.25">
      <c r="A798" s="4" t="s">
        <v>297</v>
      </c>
      <c r="B798" s="7" t="s">
        <v>2586</v>
      </c>
      <c r="C798" s="7" t="s">
        <v>2587</v>
      </c>
      <c r="D798" s="4" t="s">
        <v>235</v>
      </c>
      <c r="E798" s="4" t="s">
        <v>237</v>
      </c>
      <c r="F798" s="6">
        <v>42873</v>
      </c>
      <c r="G798" s="4" t="s">
        <v>605</v>
      </c>
      <c r="H798" s="9">
        <v>16</v>
      </c>
      <c r="I798" s="6">
        <v>42874</v>
      </c>
      <c r="J798" s="4" t="s">
        <v>854</v>
      </c>
      <c r="K798" s="4" t="s">
        <v>2107</v>
      </c>
      <c r="L798" s="7">
        <v>6504.56</v>
      </c>
      <c r="M798" s="7">
        <v>-6253.76</v>
      </c>
      <c r="N798" s="4" t="s">
        <v>297</v>
      </c>
    </row>
    <row r="799" spans="1:14" x14ac:dyDescent="0.25">
      <c r="A799" s="4" t="s">
        <v>208</v>
      </c>
      <c r="B799" s="7" t="s">
        <v>2506</v>
      </c>
      <c r="C799" s="7" t="s">
        <v>2507</v>
      </c>
      <c r="D799" s="4" t="s">
        <v>80</v>
      </c>
      <c r="E799" s="4" t="s">
        <v>81</v>
      </c>
      <c r="F799" s="6">
        <v>42894</v>
      </c>
      <c r="G799" s="4" t="s">
        <v>605</v>
      </c>
      <c r="H799" s="9">
        <v>960</v>
      </c>
      <c r="I799" s="6">
        <v>42900</v>
      </c>
      <c r="J799" s="4" t="s">
        <v>971</v>
      </c>
      <c r="K799" s="4" t="s">
        <v>2458</v>
      </c>
      <c r="L799" s="7">
        <v>0</v>
      </c>
      <c r="M799" s="7">
        <v>0</v>
      </c>
      <c r="N799" s="4" t="s">
        <v>208</v>
      </c>
    </row>
    <row r="800" spans="1:14" x14ac:dyDescent="0.25">
      <c r="A800" s="4" t="s">
        <v>188</v>
      </c>
      <c r="B800" s="7" t="s">
        <v>2506</v>
      </c>
      <c r="C800" s="7" t="s">
        <v>2507</v>
      </c>
      <c r="D800" s="4" t="s">
        <v>80</v>
      </c>
      <c r="E800" s="4" t="s">
        <v>81</v>
      </c>
      <c r="F800" s="6">
        <v>42894</v>
      </c>
      <c r="G800" s="4" t="s">
        <v>605</v>
      </c>
      <c r="H800" s="9">
        <v>400</v>
      </c>
      <c r="I800" s="6">
        <v>42900</v>
      </c>
      <c r="J800" s="4" t="s">
        <v>969</v>
      </c>
      <c r="K800" s="4" t="s">
        <v>2455</v>
      </c>
      <c r="L800" s="7">
        <v>0</v>
      </c>
      <c r="M800" s="7">
        <v>0</v>
      </c>
      <c r="N800" s="4" t="s">
        <v>188</v>
      </c>
    </row>
    <row r="801" spans="1:14" x14ac:dyDescent="0.25">
      <c r="A801" s="4" t="s">
        <v>209</v>
      </c>
      <c r="B801" s="7" t="s">
        <v>2506</v>
      </c>
      <c r="C801" s="7" t="s">
        <v>2507</v>
      </c>
      <c r="D801" s="4" t="s">
        <v>80</v>
      </c>
      <c r="E801" s="4" t="s">
        <v>81</v>
      </c>
      <c r="F801" s="6">
        <v>42906</v>
      </c>
      <c r="G801" s="4" t="s">
        <v>605</v>
      </c>
      <c r="H801" s="9">
        <v>960</v>
      </c>
      <c r="I801" s="6">
        <v>42906</v>
      </c>
      <c r="J801" s="4" t="s">
        <v>970</v>
      </c>
      <c r="K801" s="4" t="s">
        <v>2304</v>
      </c>
      <c r="L801" s="7">
        <v>11348.88</v>
      </c>
      <c r="M801" s="7">
        <v>-11348.88</v>
      </c>
      <c r="N801" s="4" t="s">
        <v>209</v>
      </c>
    </row>
    <row r="802" spans="1:14" x14ac:dyDescent="0.25">
      <c r="A802" s="4" t="s">
        <v>210</v>
      </c>
      <c r="B802" s="7" t="s">
        <v>2506</v>
      </c>
      <c r="C802" s="7" t="s">
        <v>2507</v>
      </c>
      <c r="D802" s="4" t="s">
        <v>86</v>
      </c>
      <c r="E802" s="4" t="s">
        <v>87</v>
      </c>
      <c r="F802" s="6">
        <v>42835</v>
      </c>
      <c r="G802" s="4" t="s">
        <v>605</v>
      </c>
      <c r="H802" s="9">
        <v>30</v>
      </c>
      <c r="I802" s="6">
        <v>42835</v>
      </c>
      <c r="J802" s="4" t="s">
        <v>713</v>
      </c>
      <c r="K802" s="4" t="s">
        <v>1857</v>
      </c>
      <c r="L802" s="7">
        <v>924</v>
      </c>
      <c r="M802" s="7">
        <v>-924</v>
      </c>
      <c r="N802" s="4" t="s">
        <v>210</v>
      </c>
    </row>
    <row r="803" spans="1:14" x14ac:dyDescent="0.25">
      <c r="A803" s="4" t="s">
        <v>219</v>
      </c>
      <c r="B803" s="7" t="s">
        <v>2680</v>
      </c>
      <c r="C803" s="7" t="s">
        <v>2681</v>
      </c>
      <c r="D803" s="4" t="s">
        <v>88</v>
      </c>
      <c r="E803" s="4" t="s">
        <v>89</v>
      </c>
      <c r="F803" s="6">
        <v>42837</v>
      </c>
      <c r="G803" s="4" t="s">
        <v>605</v>
      </c>
      <c r="H803" s="9">
        <v>80</v>
      </c>
      <c r="I803" s="6">
        <v>42838</v>
      </c>
      <c r="J803" s="4" t="s">
        <v>972</v>
      </c>
      <c r="K803" s="4" t="s">
        <v>1902</v>
      </c>
      <c r="L803" s="7">
        <v>680</v>
      </c>
      <c r="M803" s="7">
        <v>-680</v>
      </c>
      <c r="N803" s="4" t="s">
        <v>219</v>
      </c>
    </row>
    <row r="804" spans="1:14" x14ac:dyDescent="0.25">
      <c r="A804" s="4" t="s">
        <v>215</v>
      </c>
      <c r="B804" s="7" t="s">
        <v>2682</v>
      </c>
      <c r="C804" s="7" t="s">
        <v>2683</v>
      </c>
      <c r="D804" s="4" t="s">
        <v>88</v>
      </c>
      <c r="E804" s="4" t="s">
        <v>89</v>
      </c>
      <c r="F804" s="6">
        <v>42831</v>
      </c>
      <c r="G804" s="4" t="s">
        <v>605</v>
      </c>
      <c r="H804" s="9">
        <v>71</v>
      </c>
      <c r="I804" s="6">
        <v>42832</v>
      </c>
      <c r="J804" s="4" t="s">
        <v>973</v>
      </c>
      <c r="K804" s="4" t="s">
        <v>1840</v>
      </c>
      <c r="L804" s="7">
        <v>603.5</v>
      </c>
      <c r="M804" s="7">
        <v>-603.5</v>
      </c>
      <c r="N804" s="4" t="s">
        <v>215</v>
      </c>
    </row>
    <row r="805" spans="1:14" x14ac:dyDescent="0.25">
      <c r="A805" s="4" t="s">
        <v>216</v>
      </c>
      <c r="B805" s="7" t="s">
        <v>2632</v>
      </c>
      <c r="C805" s="7" t="s">
        <v>2633</v>
      </c>
      <c r="D805" s="4" t="s">
        <v>88</v>
      </c>
      <c r="E805" s="4" t="s">
        <v>89</v>
      </c>
      <c r="F805" s="6">
        <v>42836</v>
      </c>
      <c r="G805" s="4" t="s">
        <v>605</v>
      </c>
      <c r="H805" s="9">
        <v>40</v>
      </c>
      <c r="I805" s="6">
        <v>42837</v>
      </c>
      <c r="J805" s="4" t="s">
        <v>974</v>
      </c>
      <c r="K805" s="4" t="s">
        <v>1874</v>
      </c>
      <c r="L805" s="7">
        <v>340</v>
      </c>
      <c r="M805" s="7">
        <v>-385</v>
      </c>
      <c r="N805" s="4" t="s">
        <v>216</v>
      </c>
    </row>
    <row r="806" spans="1:14" x14ac:dyDescent="0.25">
      <c r="A806" s="4" t="s">
        <v>217</v>
      </c>
      <c r="B806" s="7" t="s">
        <v>2632</v>
      </c>
      <c r="C806" s="7" t="s">
        <v>2633</v>
      </c>
      <c r="D806" s="4" t="s">
        <v>88</v>
      </c>
      <c r="E806" s="4" t="s">
        <v>89</v>
      </c>
      <c r="F806" s="6">
        <v>42836</v>
      </c>
      <c r="G806" s="4" t="s">
        <v>605</v>
      </c>
      <c r="H806" s="9">
        <v>40</v>
      </c>
      <c r="I806" s="6">
        <v>42837</v>
      </c>
      <c r="J806" s="4" t="s">
        <v>975</v>
      </c>
      <c r="K806" s="4" t="s">
        <v>1878</v>
      </c>
      <c r="L806" s="7">
        <v>340</v>
      </c>
      <c r="M806" s="7">
        <v>-385</v>
      </c>
      <c r="N806" s="4" t="s">
        <v>217</v>
      </c>
    </row>
    <row r="807" spans="1:14" x14ac:dyDescent="0.25">
      <c r="A807" s="4" t="s">
        <v>218</v>
      </c>
      <c r="B807" s="7" t="s">
        <v>2632</v>
      </c>
      <c r="C807" s="7" t="s">
        <v>2633</v>
      </c>
      <c r="D807" s="4" t="s">
        <v>88</v>
      </c>
      <c r="E807" s="4" t="s">
        <v>89</v>
      </c>
      <c r="F807" s="6">
        <v>42836</v>
      </c>
      <c r="G807" s="4" t="s">
        <v>605</v>
      </c>
      <c r="H807" s="9">
        <v>40</v>
      </c>
      <c r="I807" s="6">
        <v>42837</v>
      </c>
      <c r="J807" s="4" t="s">
        <v>976</v>
      </c>
      <c r="K807" s="4" t="s">
        <v>1876</v>
      </c>
      <c r="L807" s="7">
        <v>340</v>
      </c>
      <c r="M807" s="7">
        <v>-385</v>
      </c>
      <c r="N807" s="4" t="s">
        <v>218</v>
      </c>
    </row>
    <row r="808" spans="1:14" x14ac:dyDescent="0.25">
      <c r="A808" s="4" t="s">
        <v>213</v>
      </c>
      <c r="B808" s="7" t="s">
        <v>2682</v>
      </c>
      <c r="C808" s="7" t="s">
        <v>2683</v>
      </c>
      <c r="D808" s="4" t="s">
        <v>88</v>
      </c>
      <c r="E808" s="4" t="s">
        <v>89</v>
      </c>
      <c r="F808" s="6">
        <v>42779</v>
      </c>
      <c r="G808" s="4" t="s">
        <v>605</v>
      </c>
      <c r="H808" s="9">
        <v>80</v>
      </c>
      <c r="I808" s="6">
        <v>42780</v>
      </c>
      <c r="J808" s="4" t="s">
        <v>977</v>
      </c>
      <c r="K808" s="4" t="s">
        <v>1665</v>
      </c>
      <c r="L808" s="7">
        <v>680</v>
      </c>
      <c r="M808" s="7">
        <v>-680</v>
      </c>
      <c r="N808" s="4" t="s">
        <v>213</v>
      </c>
    </row>
    <row r="809" spans="1:14" x14ac:dyDescent="0.25">
      <c r="A809" s="4" t="s">
        <v>214</v>
      </c>
      <c r="B809" s="7" t="s">
        <v>2682</v>
      </c>
      <c r="C809" s="7" t="s">
        <v>2683</v>
      </c>
      <c r="D809" s="4" t="s">
        <v>88</v>
      </c>
      <c r="E809" s="4" t="s">
        <v>89</v>
      </c>
      <c r="F809" s="6">
        <v>42797</v>
      </c>
      <c r="G809" s="4" t="s">
        <v>605</v>
      </c>
      <c r="H809" s="9">
        <v>40</v>
      </c>
      <c r="I809" s="6">
        <v>42797</v>
      </c>
      <c r="J809" s="4" t="s">
        <v>978</v>
      </c>
      <c r="K809" s="4" t="s">
        <v>2452</v>
      </c>
      <c r="L809" s="7">
        <v>0</v>
      </c>
      <c r="M809" s="7">
        <v>0</v>
      </c>
      <c r="N809" s="4" t="s">
        <v>214</v>
      </c>
    </row>
    <row r="810" spans="1:14" x14ac:dyDescent="0.25">
      <c r="A810" s="4" t="s">
        <v>211</v>
      </c>
      <c r="B810" s="7" t="s">
        <v>2680</v>
      </c>
      <c r="C810" s="7" t="s">
        <v>2681</v>
      </c>
      <c r="D810" s="4" t="s">
        <v>88</v>
      </c>
      <c r="E810" s="4" t="s">
        <v>89</v>
      </c>
      <c r="F810" s="6">
        <v>42752</v>
      </c>
      <c r="G810" s="4" t="s">
        <v>605</v>
      </c>
      <c r="H810" s="9">
        <v>40</v>
      </c>
      <c r="I810" s="6">
        <v>42758</v>
      </c>
      <c r="J810" s="4" t="s">
        <v>979</v>
      </c>
      <c r="K810" s="4" t="s">
        <v>1578</v>
      </c>
      <c r="L810" s="7">
        <v>340</v>
      </c>
      <c r="M810" s="7">
        <v>-340</v>
      </c>
      <c r="N810" s="4" t="s">
        <v>211</v>
      </c>
    </row>
    <row r="811" spans="1:14" x14ac:dyDescent="0.25">
      <c r="A811" s="4" t="s">
        <v>212</v>
      </c>
      <c r="B811" s="7" t="s">
        <v>2684</v>
      </c>
      <c r="C811" s="7" t="s">
        <v>2685</v>
      </c>
      <c r="D811" s="4" t="s">
        <v>88</v>
      </c>
      <c r="E811" s="4" t="s">
        <v>89</v>
      </c>
      <c r="F811" s="6">
        <v>42758</v>
      </c>
      <c r="G811" s="4" t="s">
        <v>605</v>
      </c>
      <c r="H811" s="9">
        <v>4</v>
      </c>
      <c r="I811" s="6">
        <v>42758</v>
      </c>
      <c r="J811" s="4" t="s">
        <v>980</v>
      </c>
      <c r="K811" s="4" t="s">
        <v>1582</v>
      </c>
      <c r="L811" s="7">
        <v>34</v>
      </c>
      <c r="M811" s="7">
        <v>-34</v>
      </c>
      <c r="N811" s="4" t="s">
        <v>212</v>
      </c>
    </row>
    <row r="812" spans="1:14" x14ac:dyDescent="0.25">
      <c r="A812" s="4" t="s">
        <v>220</v>
      </c>
      <c r="B812" s="7" t="s">
        <v>2682</v>
      </c>
      <c r="C812" s="7" t="s">
        <v>2683</v>
      </c>
      <c r="D812" s="4" t="s">
        <v>88</v>
      </c>
      <c r="E812" s="4" t="s">
        <v>89</v>
      </c>
      <c r="F812" s="6">
        <v>42887</v>
      </c>
      <c r="G812" s="4" t="s">
        <v>605</v>
      </c>
      <c r="H812" s="9">
        <v>4</v>
      </c>
      <c r="I812" s="6">
        <v>42894</v>
      </c>
      <c r="J812" s="4" t="s">
        <v>981</v>
      </c>
      <c r="K812" s="4" t="s">
        <v>2214</v>
      </c>
      <c r="L812" s="7">
        <v>34</v>
      </c>
      <c r="M812" s="7">
        <v>-34</v>
      </c>
      <c r="N812" s="4" t="s">
        <v>220</v>
      </c>
    </row>
    <row r="813" spans="1:14" x14ac:dyDescent="0.25">
      <c r="A813" s="4" t="s">
        <v>221</v>
      </c>
      <c r="B813" s="7" t="s">
        <v>2684</v>
      </c>
      <c r="C813" s="7" t="s">
        <v>2685</v>
      </c>
      <c r="D813" s="4" t="s">
        <v>222</v>
      </c>
      <c r="E813" s="4" t="s">
        <v>223</v>
      </c>
      <c r="F813" s="6">
        <v>42767</v>
      </c>
      <c r="G813" s="4" t="s">
        <v>605</v>
      </c>
      <c r="H813" s="9">
        <v>12</v>
      </c>
      <c r="I813" s="6">
        <v>42774</v>
      </c>
      <c r="J813" s="4" t="s">
        <v>982</v>
      </c>
      <c r="K813" s="4" t="s">
        <v>1623</v>
      </c>
      <c r="L813" s="7">
        <v>71.400000000000006</v>
      </c>
      <c r="M813" s="7">
        <v>-71.400000000000006</v>
      </c>
      <c r="N813" s="4" t="s">
        <v>221</v>
      </c>
    </row>
    <row r="814" spans="1:14" x14ac:dyDescent="0.25">
      <c r="A814" s="4" t="s">
        <v>224</v>
      </c>
      <c r="B814" s="7" t="s">
        <v>2686</v>
      </c>
      <c r="C814" s="7" t="s">
        <v>2687</v>
      </c>
      <c r="D814" s="4" t="s">
        <v>222</v>
      </c>
      <c r="E814" s="4" t="s">
        <v>223</v>
      </c>
      <c r="F814" s="6">
        <v>42775</v>
      </c>
      <c r="G814" s="4" t="s">
        <v>605</v>
      </c>
      <c r="H814" s="9">
        <v>5</v>
      </c>
      <c r="I814" s="6">
        <v>42776</v>
      </c>
      <c r="J814" s="4" t="s">
        <v>983</v>
      </c>
      <c r="K814" s="4" t="s">
        <v>1650</v>
      </c>
      <c r="L814" s="7">
        <v>129.81</v>
      </c>
      <c r="M814" s="7">
        <v>-129.81</v>
      </c>
      <c r="N814" s="4" t="s">
        <v>224</v>
      </c>
    </row>
    <row r="815" spans="1:14" x14ac:dyDescent="0.25">
      <c r="A815" s="4" t="s">
        <v>226</v>
      </c>
      <c r="B815" s="7" t="s">
        <v>2550</v>
      </c>
      <c r="C815" s="7" t="s">
        <v>2551</v>
      </c>
      <c r="D815" s="4" t="s">
        <v>222</v>
      </c>
      <c r="E815" s="4" t="s">
        <v>223</v>
      </c>
      <c r="F815" s="6">
        <v>42790</v>
      </c>
      <c r="G815" s="4" t="s">
        <v>605</v>
      </c>
      <c r="H815" s="9">
        <v>3</v>
      </c>
      <c r="I815" s="6">
        <v>42793</v>
      </c>
      <c r="J815" s="4" t="s">
        <v>984</v>
      </c>
      <c r="K815" s="4" t="s">
        <v>1682</v>
      </c>
      <c r="L815" s="7">
        <v>206.85</v>
      </c>
      <c r="M815" s="7">
        <v>-206.85</v>
      </c>
      <c r="N815" s="4" t="s">
        <v>226</v>
      </c>
    </row>
    <row r="816" spans="1:14" x14ac:dyDescent="0.25">
      <c r="A816" s="4" t="s">
        <v>225</v>
      </c>
      <c r="B816" s="7" t="s">
        <v>2686</v>
      </c>
      <c r="C816" s="7" t="s">
        <v>2687</v>
      </c>
      <c r="D816" s="4" t="s">
        <v>222</v>
      </c>
      <c r="E816" s="4" t="s">
        <v>223</v>
      </c>
      <c r="F816" s="6">
        <v>42782</v>
      </c>
      <c r="G816" s="4" t="s">
        <v>605</v>
      </c>
      <c r="H816" s="9">
        <v>3</v>
      </c>
      <c r="I816" s="6">
        <v>42790</v>
      </c>
      <c r="J816" s="4" t="s">
        <v>985</v>
      </c>
      <c r="K816" s="4" t="s">
        <v>2453</v>
      </c>
      <c r="L816" s="7">
        <v>0</v>
      </c>
      <c r="M816" s="7">
        <v>0</v>
      </c>
      <c r="N816" s="4" t="s">
        <v>225</v>
      </c>
    </row>
    <row r="817" spans="1:14" x14ac:dyDescent="0.25">
      <c r="A817" s="4" t="s">
        <v>227</v>
      </c>
      <c r="B817" s="7" t="s">
        <v>2550</v>
      </c>
      <c r="C817" s="7" t="s">
        <v>2551</v>
      </c>
      <c r="D817" s="4" t="s">
        <v>222</v>
      </c>
      <c r="E817" s="4" t="s">
        <v>223</v>
      </c>
      <c r="F817" s="6">
        <v>42801</v>
      </c>
      <c r="G817" s="4" t="s">
        <v>605</v>
      </c>
      <c r="H817" s="9">
        <v>3</v>
      </c>
      <c r="I817" s="6">
        <v>42804</v>
      </c>
      <c r="J817" s="4" t="s">
        <v>986</v>
      </c>
      <c r="K817" s="4" t="s">
        <v>1723</v>
      </c>
      <c r="L817" s="7">
        <v>206.85</v>
      </c>
      <c r="M817" s="7">
        <v>-212.51</v>
      </c>
      <c r="N817" s="4" t="s">
        <v>227</v>
      </c>
    </row>
    <row r="818" spans="1:14" x14ac:dyDescent="0.25">
      <c r="A818" s="4" t="s">
        <v>227</v>
      </c>
      <c r="B818" s="7" t="s">
        <v>2550</v>
      </c>
      <c r="C818" s="7" t="s">
        <v>2551</v>
      </c>
      <c r="D818" s="4" t="s">
        <v>222</v>
      </c>
      <c r="E818" s="4" t="s">
        <v>223</v>
      </c>
      <c r="F818" s="6">
        <v>42801</v>
      </c>
      <c r="G818" s="4" t="s">
        <v>605</v>
      </c>
      <c r="H818" s="9">
        <v>1</v>
      </c>
      <c r="I818" s="6">
        <v>42804</v>
      </c>
      <c r="J818" s="4" t="s">
        <v>987</v>
      </c>
      <c r="K818" s="4" t="s">
        <v>1723</v>
      </c>
      <c r="L818" s="7">
        <v>5.66</v>
      </c>
      <c r="M818" s="7">
        <v>-212.51</v>
      </c>
      <c r="N818" s="4" t="s">
        <v>227</v>
      </c>
    </row>
    <row r="819" spans="1:14" x14ac:dyDescent="0.25">
      <c r="A819" s="4" t="s">
        <v>227</v>
      </c>
      <c r="B819" s="7" t="s">
        <v>2550</v>
      </c>
      <c r="C819" s="7" t="s">
        <v>2551</v>
      </c>
      <c r="D819" s="4" t="s">
        <v>228</v>
      </c>
      <c r="E819" s="4" t="s">
        <v>229</v>
      </c>
      <c r="F819" s="6">
        <v>42801</v>
      </c>
      <c r="G819" s="4" t="s">
        <v>605</v>
      </c>
      <c r="H819" s="9">
        <v>10</v>
      </c>
      <c r="I819" s="6">
        <v>42804</v>
      </c>
      <c r="J819" s="4" t="s">
        <v>986</v>
      </c>
      <c r="K819" s="4" t="s">
        <v>1723</v>
      </c>
      <c r="L819" s="7">
        <v>206.85</v>
      </c>
      <c r="M819" s="7">
        <v>-212.51</v>
      </c>
      <c r="N819" s="4" t="s">
        <v>227</v>
      </c>
    </row>
    <row r="820" spans="1:14" x14ac:dyDescent="0.25">
      <c r="A820" s="4" t="s">
        <v>231</v>
      </c>
      <c r="B820" s="7" t="s">
        <v>2686</v>
      </c>
      <c r="C820" s="7" t="s">
        <v>2687</v>
      </c>
      <c r="D820" s="4" t="s">
        <v>228</v>
      </c>
      <c r="E820" s="4" t="s">
        <v>229</v>
      </c>
      <c r="F820" s="6">
        <v>42804</v>
      </c>
      <c r="G820" s="4" t="s">
        <v>605</v>
      </c>
      <c r="H820" s="9">
        <v>10</v>
      </c>
      <c r="I820" s="6">
        <v>42804</v>
      </c>
      <c r="J820" s="4" t="s">
        <v>988</v>
      </c>
      <c r="K820" s="4" t="s">
        <v>1719</v>
      </c>
      <c r="L820" s="7">
        <v>189</v>
      </c>
      <c r="M820" s="7">
        <v>-189</v>
      </c>
      <c r="N820" s="4" t="s">
        <v>231</v>
      </c>
    </row>
    <row r="821" spans="1:14" x14ac:dyDescent="0.25">
      <c r="A821" s="4" t="s">
        <v>225</v>
      </c>
      <c r="B821" s="7" t="s">
        <v>2686</v>
      </c>
      <c r="C821" s="7" t="s">
        <v>2687</v>
      </c>
      <c r="D821" s="4" t="s">
        <v>228</v>
      </c>
      <c r="E821" s="4" t="s">
        <v>229</v>
      </c>
      <c r="F821" s="6">
        <v>42782</v>
      </c>
      <c r="G821" s="4" t="s">
        <v>605</v>
      </c>
      <c r="H821" s="9">
        <v>10</v>
      </c>
      <c r="I821" s="6">
        <v>42790</v>
      </c>
      <c r="J821" s="4" t="s">
        <v>985</v>
      </c>
      <c r="K821" s="4" t="s">
        <v>2453</v>
      </c>
      <c r="L821" s="7">
        <v>0</v>
      </c>
      <c r="M821" s="7">
        <v>0</v>
      </c>
      <c r="N821" s="4" t="s">
        <v>225</v>
      </c>
    </row>
    <row r="822" spans="1:14" x14ac:dyDescent="0.25">
      <c r="A822" s="4" t="s">
        <v>230</v>
      </c>
      <c r="B822" s="7" t="s">
        <v>2688</v>
      </c>
      <c r="C822" s="7" t="s">
        <v>2689</v>
      </c>
      <c r="D822" s="4" t="s">
        <v>228</v>
      </c>
      <c r="E822" s="4" t="s">
        <v>229</v>
      </c>
      <c r="F822" s="6">
        <v>42786</v>
      </c>
      <c r="G822" s="4" t="s">
        <v>605</v>
      </c>
      <c r="H822" s="9">
        <v>21</v>
      </c>
      <c r="I822" s="6">
        <v>42790</v>
      </c>
      <c r="J822" s="4" t="s">
        <v>989</v>
      </c>
      <c r="K822" s="4" t="s">
        <v>2454</v>
      </c>
      <c r="L822" s="7">
        <v>0</v>
      </c>
      <c r="M822" s="7">
        <v>0</v>
      </c>
      <c r="N822" s="4" t="s">
        <v>230</v>
      </c>
    </row>
    <row r="823" spans="1:14" x14ac:dyDescent="0.25">
      <c r="A823" s="4" t="s">
        <v>226</v>
      </c>
      <c r="B823" s="7" t="s">
        <v>2550</v>
      </c>
      <c r="C823" s="7" t="s">
        <v>2551</v>
      </c>
      <c r="D823" s="4" t="s">
        <v>228</v>
      </c>
      <c r="E823" s="4" t="s">
        <v>229</v>
      </c>
      <c r="F823" s="6">
        <v>42790</v>
      </c>
      <c r="G823" s="4" t="s">
        <v>605</v>
      </c>
      <c r="H823" s="9">
        <v>10</v>
      </c>
      <c r="I823" s="6">
        <v>42793</v>
      </c>
      <c r="J823" s="4" t="s">
        <v>984</v>
      </c>
      <c r="K823" s="4" t="s">
        <v>1682</v>
      </c>
      <c r="L823" s="7">
        <v>206.85</v>
      </c>
      <c r="M823" s="7">
        <v>-206.85</v>
      </c>
      <c r="N823" s="4" t="s">
        <v>226</v>
      </c>
    </row>
    <row r="824" spans="1:14" x14ac:dyDescent="0.25">
      <c r="A824" s="4" t="s">
        <v>224</v>
      </c>
      <c r="B824" s="7" t="s">
        <v>2686</v>
      </c>
      <c r="C824" s="7" t="s">
        <v>2687</v>
      </c>
      <c r="D824" s="4" t="s">
        <v>228</v>
      </c>
      <c r="E824" s="4" t="s">
        <v>229</v>
      </c>
      <c r="F824" s="6">
        <v>42775</v>
      </c>
      <c r="G824" s="4" t="s">
        <v>605</v>
      </c>
      <c r="H824" s="9">
        <v>5</v>
      </c>
      <c r="I824" s="6">
        <v>42776</v>
      </c>
      <c r="J824" s="4" t="s">
        <v>983</v>
      </c>
      <c r="K824" s="4" t="s">
        <v>1650</v>
      </c>
      <c r="L824" s="7">
        <v>129.81</v>
      </c>
      <c r="M824" s="7">
        <v>-129.81</v>
      </c>
      <c r="N824" s="4" t="s">
        <v>224</v>
      </c>
    </row>
    <row r="825" spans="1:14" x14ac:dyDescent="0.25">
      <c r="A825" s="4" t="s">
        <v>232</v>
      </c>
      <c r="B825" s="7" t="s">
        <v>2616</v>
      </c>
      <c r="C825" s="7" t="s">
        <v>2617</v>
      </c>
      <c r="D825" s="4" t="s">
        <v>90</v>
      </c>
      <c r="E825" s="4" t="s">
        <v>91</v>
      </c>
      <c r="F825" s="6">
        <v>42793</v>
      </c>
      <c r="G825" s="4" t="s">
        <v>605</v>
      </c>
      <c r="H825" s="9">
        <v>2700</v>
      </c>
      <c r="I825" s="6">
        <v>42797</v>
      </c>
      <c r="J825" s="4" t="s">
        <v>990</v>
      </c>
      <c r="K825" s="4" t="s">
        <v>1696</v>
      </c>
      <c r="L825" s="7">
        <v>3780</v>
      </c>
      <c r="M825" s="7">
        <v>-3780</v>
      </c>
      <c r="N825" s="4" t="s">
        <v>232</v>
      </c>
    </row>
    <row r="826" spans="1:14" x14ac:dyDescent="0.25">
      <c r="A826" s="4" t="s">
        <v>183</v>
      </c>
      <c r="B826" s="7" t="s">
        <v>2506</v>
      </c>
      <c r="C826" s="7" t="s">
        <v>2507</v>
      </c>
      <c r="D826" s="4" t="s">
        <v>72</v>
      </c>
      <c r="E826" s="4" t="s">
        <v>73</v>
      </c>
      <c r="F826" s="6">
        <v>42872</v>
      </c>
      <c r="G826" s="4" t="s">
        <v>605</v>
      </c>
      <c r="H826" s="9">
        <v>682.5</v>
      </c>
      <c r="I826" s="6">
        <v>42872</v>
      </c>
      <c r="J826" s="4" t="s">
        <v>991</v>
      </c>
      <c r="K826" s="4" t="s">
        <v>2092</v>
      </c>
      <c r="L826" s="7">
        <v>24410.85</v>
      </c>
      <c r="M826" s="7">
        <v>-24410.85</v>
      </c>
      <c r="N826" s="4" t="s">
        <v>183</v>
      </c>
    </row>
    <row r="827" spans="1:14" x14ac:dyDescent="0.25">
      <c r="A827" s="4" t="s">
        <v>188</v>
      </c>
      <c r="B827" s="7" t="s">
        <v>2506</v>
      </c>
      <c r="C827" s="7" t="s">
        <v>2507</v>
      </c>
      <c r="D827" s="4" t="s">
        <v>72</v>
      </c>
      <c r="E827" s="4" t="s">
        <v>73</v>
      </c>
      <c r="F827" s="6">
        <v>42894</v>
      </c>
      <c r="G827" s="4" t="s">
        <v>605</v>
      </c>
      <c r="H827" s="9">
        <v>1267.5</v>
      </c>
      <c r="I827" s="6">
        <v>42900</v>
      </c>
      <c r="J827" s="4" t="s">
        <v>992</v>
      </c>
      <c r="K827" s="4" t="s">
        <v>2455</v>
      </c>
      <c r="L827" s="7">
        <v>0</v>
      </c>
      <c r="M827" s="7">
        <v>0</v>
      </c>
      <c r="N827" s="4" t="s">
        <v>188</v>
      </c>
    </row>
    <row r="828" spans="1:14" x14ac:dyDescent="0.25">
      <c r="A828" s="4" t="s">
        <v>193</v>
      </c>
      <c r="B828" s="7" t="s">
        <v>2506</v>
      </c>
      <c r="C828" s="7" t="s">
        <v>2507</v>
      </c>
      <c r="D828" s="4" t="s">
        <v>72</v>
      </c>
      <c r="E828" s="4" t="s">
        <v>73</v>
      </c>
      <c r="F828" s="6">
        <v>42886</v>
      </c>
      <c r="G828" s="4" t="s">
        <v>605</v>
      </c>
      <c r="H828" s="9">
        <v>292.5</v>
      </c>
      <c r="I828" s="6">
        <v>42886</v>
      </c>
      <c r="J828" s="4" t="s">
        <v>757</v>
      </c>
      <c r="K828" s="4" t="s">
        <v>2159</v>
      </c>
      <c r="L828" s="7">
        <v>18522</v>
      </c>
      <c r="M828" s="7">
        <v>-18522</v>
      </c>
      <c r="N828" s="4" t="s">
        <v>193</v>
      </c>
    </row>
    <row r="829" spans="1:14" x14ac:dyDescent="0.25">
      <c r="A829" s="4" t="s">
        <v>196</v>
      </c>
      <c r="B829" s="7" t="s">
        <v>2538</v>
      </c>
      <c r="C829" s="7" t="s">
        <v>2539</v>
      </c>
      <c r="D829" s="4" t="s">
        <v>194</v>
      </c>
      <c r="E829" s="4" t="s">
        <v>195</v>
      </c>
      <c r="F829" s="6">
        <v>42838</v>
      </c>
      <c r="G829" s="4" t="s">
        <v>605</v>
      </c>
      <c r="H829" s="9">
        <v>1</v>
      </c>
      <c r="I829" s="6">
        <v>42838</v>
      </c>
      <c r="J829" s="4" t="s">
        <v>708</v>
      </c>
      <c r="K829" s="4" t="s">
        <v>1912</v>
      </c>
      <c r="L829" s="7">
        <v>1118</v>
      </c>
      <c r="M829" s="7">
        <v>-1118</v>
      </c>
      <c r="N829" s="4" t="s">
        <v>196</v>
      </c>
    </row>
    <row r="830" spans="1:14" x14ac:dyDescent="0.25">
      <c r="A830" s="4" t="s">
        <v>178</v>
      </c>
      <c r="B830" s="7" t="s">
        <v>2678</v>
      </c>
      <c r="C830" s="7" t="s">
        <v>2679</v>
      </c>
      <c r="D830" s="4" t="s">
        <v>194</v>
      </c>
      <c r="E830" s="4" t="s">
        <v>195</v>
      </c>
      <c r="F830" s="6">
        <v>42823</v>
      </c>
      <c r="G830" s="4" t="s">
        <v>605</v>
      </c>
      <c r="H830" s="9">
        <v>1</v>
      </c>
      <c r="I830" s="6">
        <v>42823</v>
      </c>
      <c r="J830" s="4" t="s">
        <v>960</v>
      </c>
      <c r="K830" s="4" t="s">
        <v>1814</v>
      </c>
      <c r="L830" s="7">
        <v>4649.3999999999996</v>
      </c>
      <c r="M830" s="7">
        <v>-4649.3999999999996</v>
      </c>
      <c r="N830" s="4" t="s">
        <v>178</v>
      </c>
    </row>
    <row r="831" spans="1:14" x14ac:dyDescent="0.25">
      <c r="A831" s="4" t="s">
        <v>197</v>
      </c>
      <c r="B831" s="7" t="s">
        <v>2558</v>
      </c>
      <c r="C831" s="7" t="s">
        <v>2559</v>
      </c>
      <c r="D831" s="4" t="s">
        <v>74</v>
      </c>
      <c r="E831" s="4" t="s">
        <v>75</v>
      </c>
      <c r="F831" s="6">
        <v>42893</v>
      </c>
      <c r="G831" s="4" t="s">
        <v>605</v>
      </c>
      <c r="H831" s="9">
        <v>574.20000000000005</v>
      </c>
      <c r="I831" s="6">
        <v>42894</v>
      </c>
      <c r="J831" s="4" t="s">
        <v>993</v>
      </c>
      <c r="K831" s="4" t="s">
        <v>2230</v>
      </c>
      <c r="L831" s="7">
        <v>1636.47</v>
      </c>
      <c r="M831" s="7">
        <v>-1636.47</v>
      </c>
      <c r="N831" s="4" t="s">
        <v>197</v>
      </c>
    </row>
    <row r="832" spans="1:14" x14ac:dyDescent="0.25">
      <c r="A832" s="4" t="s">
        <v>198</v>
      </c>
      <c r="B832" s="7" t="s">
        <v>2558</v>
      </c>
      <c r="C832" s="7" t="s">
        <v>2559</v>
      </c>
      <c r="D832" s="4" t="s">
        <v>74</v>
      </c>
      <c r="E832" s="4" t="s">
        <v>75</v>
      </c>
      <c r="F832" s="6">
        <v>42902</v>
      </c>
      <c r="G832" s="4" t="s">
        <v>605</v>
      </c>
      <c r="H832" s="9">
        <v>660</v>
      </c>
      <c r="I832" s="6">
        <v>42902</v>
      </c>
      <c r="J832" s="4" t="s">
        <v>994</v>
      </c>
      <c r="K832" s="4" t="s">
        <v>2284</v>
      </c>
      <c r="L832" s="7">
        <v>1881</v>
      </c>
      <c r="M832" s="7">
        <v>-1881</v>
      </c>
      <c r="N832" s="4" t="s">
        <v>198</v>
      </c>
    </row>
    <row r="833" spans="1:14" x14ac:dyDescent="0.25">
      <c r="A833" s="4" t="s">
        <v>200</v>
      </c>
      <c r="B833" s="7" t="s">
        <v>2538</v>
      </c>
      <c r="C833" s="7" t="s">
        <v>2539</v>
      </c>
      <c r="D833" s="4" t="s">
        <v>78</v>
      </c>
      <c r="E833" s="4" t="s">
        <v>79</v>
      </c>
      <c r="F833" s="6">
        <v>42873</v>
      </c>
      <c r="G833" s="4" t="s">
        <v>605</v>
      </c>
      <c r="H833" s="9">
        <v>168</v>
      </c>
      <c r="I833" s="6">
        <v>42879</v>
      </c>
      <c r="J833" s="4" t="s">
        <v>817</v>
      </c>
      <c r="K833" s="4" t="s">
        <v>2436</v>
      </c>
      <c r="L833" s="7">
        <v>0</v>
      </c>
      <c r="M833" s="7">
        <v>0</v>
      </c>
      <c r="N833" s="4" t="s">
        <v>200</v>
      </c>
    </row>
    <row r="834" spans="1:14" x14ac:dyDescent="0.25">
      <c r="A834" s="4" t="s">
        <v>178</v>
      </c>
      <c r="B834" s="7" t="s">
        <v>2678</v>
      </c>
      <c r="C834" s="7" t="s">
        <v>2679</v>
      </c>
      <c r="D834" s="4" t="s">
        <v>78</v>
      </c>
      <c r="E834" s="4" t="s">
        <v>79</v>
      </c>
      <c r="F834" s="6">
        <v>42823</v>
      </c>
      <c r="G834" s="4" t="s">
        <v>605</v>
      </c>
      <c r="H834" s="9">
        <v>172</v>
      </c>
      <c r="I834" s="6">
        <v>42823</v>
      </c>
      <c r="J834" s="4" t="s">
        <v>960</v>
      </c>
      <c r="K834" s="4" t="s">
        <v>1814</v>
      </c>
      <c r="L834" s="7">
        <v>4649.3999999999996</v>
      </c>
      <c r="M834" s="7">
        <v>-4649.3999999999996</v>
      </c>
      <c r="N834" s="4" t="s">
        <v>178</v>
      </c>
    </row>
    <row r="835" spans="1:14" x14ac:dyDescent="0.25">
      <c r="A835" s="4" t="s">
        <v>199</v>
      </c>
      <c r="B835" s="7" t="s">
        <v>2538</v>
      </c>
      <c r="C835" s="7" t="s">
        <v>2539</v>
      </c>
      <c r="D835" s="4" t="s">
        <v>78</v>
      </c>
      <c r="E835" s="4" t="s">
        <v>79</v>
      </c>
      <c r="F835" s="6">
        <v>42838</v>
      </c>
      <c r="G835" s="4" t="s">
        <v>605</v>
      </c>
      <c r="H835" s="9">
        <v>42</v>
      </c>
      <c r="I835" s="6">
        <v>42838</v>
      </c>
      <c r="J835" s="4" t="s">
        <v>995</v>
      </c>
      <c r="K835" s="4" t="s">
        <v>2456</v>
      </c>
      <c r="L835" s="7">
        <v>0</v>
      </c>
      <c r="M835" s="7">
        <v>0</v>
      </c>
      <c r="N835" s="4" t="s">
        <v>199</v>
      </c>
    </row>
    <row r="836" spans="1:14" x14ac:dyDescent="0.25">
      <c r="A836" s="4" t="s">
        <v>204</v>
      </c>
      <c r="B836" s="7" t="s">
        <v>2538</v>
      </c>
      <c r="C836" s="7" t="s">
        <v>2539</v>
      </c>
      <c r="D836" s="4" t="s">
        <v>80</v>
      </c>
      <c r="E836" s="4" t="s">
        <v>81</v>
      </c>
      <c r="F836" s="6">
        <v>42850</v>
      </c>
      <c r="G836" s="4" t="s">
        <v>605</v>
      </c>
      <c r="H836" s="9">
        <v>64</v>
      </c>
      <c r="I836" s="6">
        <v>42853</v>
      </c>
      <c r="J836" s="4" t="s">
        <v>700</v>
      </c>
      <c r="K836" s="4" t="s">
        <v>1936</v>
      </c>
      <c r="L836" s="7">
        <v>1030</v>
      </c>
      <c r="M836" s="7">
        <v>-1030</v>
      </c>
      <c r="N836" s="4" t="s">
        <v>204</v>
      </c>
    </row>
    <row r="837" spans="1:14" x14ac:dyDescent="0.25">
      <c r="A837" s="4" t="s">
        <v>183</v>
      </c>
      <c r="B837" s="7" t="s">
        <v>2506</v>
      </c>
      <c r="C837" s="7" t="s">
        <v>2507</v>
      </c>
      <c r="D837" s="4" t="s">
        <v>80</v>
      </c>
      <c r="E837" s="4" t="s">
        <v>81</v>
      </c>
      <c r="F837" s="6">
        <v>42872</v>
      </c>
      <c r="G837" s="4" t="s">
        <v>605</v>
      </c>
      <c r="H837" s="9">
        <v>855</v>
      </c>
      <c r="I837" s="6">
        <v>42872</v>
      </c>
      <c r="J837" s="4" t="s">
        <v>991</v>
      </c>
      <c r="K837" s="4" t="s">
        <v>2092</v>
      </c>
      <c r="L837" s="7">
        <v>24410.85</v>
      </c>
      <c r="M837" s="7">
        <v>-24410.85</v>
      </c>
      <c r="N837" s="4" t="s">
        <v>183</v>
      </c>
    </row>
    <row r="838" spans="1:14" x14ac:dyDescent="0.25">
      <c r="A838" s="4" t="s">
        <v>205</v>
      </c>
      <c r="B838" s="7" t="s">
        <v>2506</v>
      </c>
      <c r="C838" s="7" t="s">
        <v>2507</v>
      </c>
      <c r="D838" s="4" t="s">
        <v>80</v>
      </c>
      <c r="E838" s="4" t="s">
        <v>81</v>
      </c>
      <c r="F838" s="6">
        <v>42859</v>
      </c>
      <c r="G838" s="4" t="s">
        <v>605</v>
      </c>
      <c r="H838" s="9">
        <v>40</v>
      </c>
      <c r="I838" s="6">
        <v>42867</v>
      </c>
      <c r="J838" s="4" t="s">
        <v>996</v>
      </c>
      <c r="K838" s="4" t="s">
        <v>2035</v>
      </c>
      <c r="L838" s="7">
        <v>0</v>
      </c>
      <c r="M838" s="7">
        <v>-75</v>
      </c>
      <c r="N838" s="4" t="s">
        <v>205</v>
      </c>
    </row>
    <row r="839" spans="1:14" x14ac:dyDescent="0.25">
      <c r="A839" s="4" t="s">
        <v>207</v>
      </c>
      <c r="B839" s="7" t="s">
        <v>2538</v>
      </c>
      <c r="C839" s="7" t="s">
        <v>2539</v>
      </c>
      <c r="D839" s="4" t="s">
        <v>80</v>
      </c>
      <c r="E839" s="4" t="s">
        <v>81</v>
      </c>
      <c r="F839" s="6">
        <v>42884</v>
      </c>
      <c r="G839" s="4" t="s">
        <v>605</v>
      </c>
      <c r="H839" s="9">
        <v>120</v>
      </c>
      <c r="I839" s="6">
        <v>42886</v>
      </c>
      <c r="J839" s="4" t="s">
        <v>997</v>
      </c>
      <c r="K839" s="4" t="s">
        <v>2161</v>
      </c>
      <c r="L839" s="7">
        <v>1650</v>
      </c>
      <c r="M839" s="7">
        <v>-1650</v>
      </c>
      <c r="N839" s="4" t="s">
        <v>207</v>
      </c>
    </row>
    <row r="840" spans="1:14" x14ac:dyDescent="0.25">
      <c r="A840" s="4" t="s">
        <v>206</v>
      </c>
      <c r="B840" s="7" t="s">
        <v>2538</v>
      </c>
      <c r="C840" s="7" t="s">
        <v>2539</v>
      </c>
      <c r="D840" s="4" t="s">
        <v>80</v>
      </c>
      <c r="E840" s="4" t="s">
        <v>81</v>
      </c>
      <c r="F840" s="6">
        <v>42877</v>
      </c>
      <c r="G840" s="4" t="s">
        <v>605</v>
      </c>
      <c r="H840" s="9">
        <v>80</v>
      </c>
      <c r="I840" s="6">
        <v>42879</v>
      </c>
      <c r="J840" s="4" t="s">
        <v>998</v>
      </c>
      <c r="K840" s="4" t="s">
        <v>2457</v>
      </c>
      <c r="L840" s="7">
        <v>0</v>
      </c>
      <c r="M840" s="7">
        <v>0</v>
      </c>
      <c r="N840" s="4" t="s">
        <v>206</v>
      </c>
    </row>
    <row r="841" spans="1:14" x14ac:dyDescent="0.25">
      <c r="A841" s="4" t="s">
        <v>186</v>
      </c>
      <c r="B841" s="7" t="s">
        <v>2538</v>
      </c>
      <c r="C841" s="7" t="s">
        <v>2539</v>
      </c>
      <c r="D841" s="4" t="s">
        <v>80</v>
      </c>
      <c r="E841" s="4" t="s">
        <v>81</v>
      </c>
      <c r="F841" s="6">
        <v>42888</v>
      </c>
      <c r="G841" s="4" t="s">
        <v>605</v>
      </c>
      <c r="H841" s="9">
        <v>160</v>
      </c>
      <c r="I841" s="6">
        <v>42894</v>
      </c>
      <c r="J841" s="4" t="s">
        <v>999</v>
      </c>
      <c r="K841" s="4" t="s">
        <v>2200</v>
      </c>
      <c r="L841" s="7">
        <v>2200</v>
      </c>
      <c r="M841" s="7">
        <v>-3027.78</v>
      </c>
      <c r="N841" s="4" t="s">
        <v>186</v>
      </c>
    </row>
    <row r="842" spans="1:14" x14ac:dyDescent="0.25">
      <c r="A842" s="4" t="s">
        <v>172</v>
      </c>
      <c r="B842" s="7" t="s">
        <v>2604</v>
      </c>
      <c r="C842" s="7" t="s">
        <v>2605</v>
      </c>
      <c r="D842" s="4" t="s">
        <v>173</v>
      </c>
      <c r="E842" s="4" t="s">
        <v>174</v>
      </c>
      <c r="F842" s="6">
        <v>42872</v>
      </c>
      <c r="G842" s="4" t="s">
        <v>605</v>
      </c>
      <c r="H842" s="9">
        <v>40</v>
      </c>
      <c r="I842" s="6">
        <v>42874</v>
      </c>
      <c r="J842" s="4" t="s">
        <v>1000</v>
      </c>
      <c r="K842" s="4" t="s">
        <v>2397</v>
      </c>
      <c r="L842" s="7">
        <v>0</v>
      </c>
      <c r="M842" s="7">
        <v>0</v>
      </c>
      <c r="N842" s="4" t="s">
        <v>172</v>
      </c>
    </row>
    <row r="843" spans="1:14" x14ac:dyDescent="0.25">
      <c r="A843" s="4" t="s">
        <v>175</v>
      </c>
      <c r="B843" s="7" t="s">
        <v>2604</v>
      </c>
      <c r="C843" s="7" t="s">
        <v>2605</v>
      </c>
      <c r="D843" s="4" t="s">
        <v>173</v>
      </c>
      <c r="E843" s="4" t="s">
        <v>174</v>
      </c>
      <c r="F843" s="6">
        <v>42873</v>
      </c>
      <c r="G843" s="4" t="s">
        <v>605</v>
      </c>
      <c r="H843" s="9">
        <v>40</v>
      </c>
      <c r="I843" s="6">
        <v>42877</v>
      </c>
      <c r="J843" s="4" t="s">
        <v>798</v>
      </c>
      <c r="K843" s="4" t="s">
        <v>2115</v>
      </c>
      <c r="L843" s="7">
        <v>3998</v>
      </c>
      <c r="M843" s="7">
        <v>-3998</v>
      </c>
      <c r="N843" s="4" t="s">
        <v>175</v>
      </c>
    </row>
    <row r="844" spans="1:14" x14ac:dyDescent="0.25">
      <c r="A844" s="4" t="s">
        <v>184</v>
      </c>
      <c r="B844" s="7" t="s">
        <v>2538</v>
      </c>
      <c r="C844" s="7" t="s">
        <v>2539</v>
      </c>
      <c r="D844" s="4" t="s">
        <v>61</v>
      </c>
      <c r="E844" s="4" t="s">
        <v>60</v>
      </c>
      <c r="F844" s="6">
        <v>42874</v>
      </c>
      <c r="G844" s="4" t="s">
        <v>605</v>
      </c>
      <c r="H844" s="9">
        <v>97.5</v>
      </c>
      <c r="I844" s="6">
        <v>42879</v>
      </c>
      <c r="J844" s="4" t="s">
        <v>1001</v>
      </c>
      <c r="K844" s="4" t="s">
        <v>2130</v>
      </c>
      <c r="L844" s="7">
        <v>0</v>
      </c>
      <c r="M844" s="7">
        <v>-49</v>
      </c>
      <c r="N844" s="4" t="s">
        <v>184</v>
      </c>
    </row>
    <row r="845" spans="1:14" x14ac:dyDescent="0.25">
      <c r="A845" s="4" t="s">
        <v>186</v>
      </c>
      <c r="B845" s="7" t="s">
        <v>2538</v>
      </c>
      <c r="C845" s="7" t="s">
        <v>2539</v>
      </c>
      <c r="D845" s="4" t="s">
        <v>61</v>
      </c>
      <c r="E845" s="4" t="s">
        <v>60</v>
      </c>
      <c r="F845" s="6">
        <v>42888</v>
      </c>
      <c r="G845" s="4" t="s">
        <v>605</v>
      </c>
      <c r="H845" s="9">
        <v>97.5</v>
      </c>
      <c r="I845" s="6">
        <v>42894</v>
      </c>
      <c r="J845" s="4" t="s">
        <v>1002</v>
      </c>
      <c r="K845" s="4" t="s">
        <v>2200</v>
      </c>
      <c r="L845" s="7">
        <v>827.78</v>
      </c>
      <c r="M845" s="7">
        <v>-3027.78</v>
      </c>
      <c r="N845" s="4" t="s">
        <v>186</v>
      </c>
    </row>
    <row r="846" spans="1:14" x14ac:dyDescent="0.25">
      <c r="A846" s="4" t="s">
        <v>185</v>
      </c>
      <c r="B846" s="7" t="s">
        <v>2598</v>
      </c>
      <c r="C846" s="7" t="s">
        <v>2599</v>
      </c>
      <c r="D846" s="4" t="s">
        <v>61</v>
      </c>
      <c r="E846" s="4" t="s">
        <v>60</v>
      </c>
      <c r="F846" s="6">
        <v>42888</v>
      </c>
      <c r="G846" s="4" t="s">
        <v>605</v>
      </c>
      <c r="H846" s="9">
        <v>97.5</v>
      </c>
      <c r="I846" s="6">
        <v>42894</v>
      </c>
      <c r="J846" s="4" t="s">
        <v>795</v>
      </c>
      <c r="K846" s="4" t="s">
        <v>2212</v>
      </c>
      <c r="L846" s="7">
        <v>827.78</v>
      </c>
      <c r="M846" s="7">
        <v>-827.78</v>
      </c>
      <c r="N846" s="4" t="s">
        <v>185</v>
      </c>
    </row>
    <row r="847" spans="1:14" x14ac:dyDescent="0.25">
      <c r="A847" s="4" t="s">
        <v>187</v>
      </c>
      <c r="B847" s="7" t="s">
        <v>2560</v>
      </c>
      <c r="C847" s="7" t="s">
        <v>2561</v>
      </c>
      <c r="D847" s="4" t="s">
        <v>61</v>
      </c>
      <c r="E847" s="4" t="s">
        <v>60</v>
      </c>
      <c r="F847" s="6">
        <v>42892</v>
      </c>
      <c r="G847" s="4" t="s">
        <v>605</v>
      </c>
      <c r="H847" s="9">
        <v>292.5</v>
      </c>
      <c r="I847" s="6">
        <v>42894</v>
      </c>
      <c r="J847" s="4" t="s">
        <v>1003</v>
      </c>
      <c r="K847" s="4" t="s">
        <v>2459</v>
      </c>
      <c r="L847" s="7">
        <v>0</v>
      </c>
      <c r="M847" s="7">
        <v>0</v>
      </c>
      <c r="N847" s="4" t="s">
        <v>187</v>
      </c>
    </row>
    <row r="848" spans="1:14" x14ac:dyDescent="0.25">
      <c r="A848" s="4" t="s">
        <v>188</v>
      </c>
      <c r="B848" s="7" t="s">
        <v>2506</v>
      </c>
      <c r="C848" s="7" t="s">
        <v>2507</v>
      </c>
      <c r="D848" s="4" t="s">
        <v>61</v>
      </c>
      <c r="E848" s="4" t="s">
        <v>60</v>
      </c>
      <c r="F848" s="6">
        <v>42894</v>
      </c>
      <c r="G848" s="4" t="s">
        <v>605</v>
      </c>
      <c r="H848" s="9">
        <v>975</v>
      </c>
      <c r="I848" s="6">
        <v>42900</v>
      </c>
      <c r="J848" s="4" t="s">
        <v>969</v>
      </c>
      <c r="K848" s="4" t="s">
        <v>2455</v>
      </c>
      <c r="L848" s="7">
        <v>0</v>
      </c>
      <c r="M848" s="7">
        <v>0</v>
      </c>
      <c r="N848" s="4" t="s">
        <v>188</v>
      </c>
    </row>
    <row r="849" spans="1:14" x14ac:dyDescent="0.25">
      <c r="A849" s="4" t="s">
        <v>189</v>
      </c>
      <c r="B849" s="7" t="s">
        <v>2598</v>
      </c>
      <c r="C849" s="7" t="s">
        <v>2599</v>
      </c>
      <c r="D849" s="4" t="s">
        <v>61</v>
      </c>
      <c r="E849" s="4" t="s">
        <v>60</v>
      </c>
      <c r="F849" s="6">
        <v>42901</v>
      </c>
      <c r="G849" s="4" t="s">
        <v>605</v>
      </c>
      <c r="H849" s="9">
        <v>97.5</v>
      </c>
      <c r="I849" s="6">
        <v>42906</v>
      </c>
      <c r="J849" s="4" t="s">
        <v>662</v>
      </c>
      <c r="K849" s="4" t="s">
        <v>2308</v>
      </c>
      <c r="L849" s="7">
        <v>947.78</v>
      </c>
      <c r="M849" s="7">
        <v>-947.78</v>
      </c>
      <c r="N849" s="4" t="s">
        <v>189</v>
      </c>
    </row>
    <row r="850" spans="1:14" x14ac:dyDescent="0.25">
      <c r="A850" s="4" t="s">
        <v>176</v>
      </c>
      <c r="B850" s="7" t="s">
        <v>2690</v>
      </c>
      <c r="C850" s="7" t="s">
        <v>2691</v>
      </c>
      <c r="D850" s="4" t="s">
        <v>61</v>
      </c>
      <c r="E850" s="4" t="s">
        <v>60</v>
      </c>
      <c r="F850" s="6">
        <v>42767</v>
      </c>
      <c r="G850" s="4" t="s">
        <v>605</v>
      </c>
      <c r="H850" s="9">
        <v>97.5</v>
      </c>
      <c r="I850" s="6">
        <v>42776</v>
      </c>
      <c r="J850" s="4" t="s">
        <v>1004</v>
      </c>
      <c r="K850" s="4" t="s">
        <v>1648</v>
      </c>
      <c r="L850" s="7">
        <v>848.25</v>
      </c>
      <c r="M850" s="7">
        <v>-848.25</v>
      </c>
      <c r="N850" s="4" t="s">
        <v>176</v>
      </c>
    </row>
    <row r="851" spans="1:14" x14ac:dyDescent="0.25">
      <c r="A851" s="4" t="s">
        <v>177</v>
      </c>
      <c r="B851" s="7" t="s">
        <v>2560</v>
      </c>
      <c r="C851" s="7" t="s">
        <v>2561</v>
      </c>
      <c r="D851" s="4" t="s">
        <v>61</v>
      </c>
      <c r="E851" s="4" t="s">
        <v>60</v>
      </c>
      <c r="F851" s="6">
        <v>42779</v>
      </c>
      <c r="G851" s="4" t="s">
        <v>605</v>
      </c>
      <c r="H851" s="9">
        <v>195</v>
      </c>
      <c r="I851" s="6">
        <v>42780</v>
      </c>
      <c r="J851" s="4" t="s">
        <v>1005</v>
      </c>
      <c r="K851" s="4" t="s">
        <v>1669</v>
      </c>
      <c r="L851" s="7">
        <v>2115.75</v>
      </c>
      <c r="M851" s="7">
        <v>-2115.75</v>
      </c>
      <c r="N851" s="4" t="s">
        <v>177</v>
      </c>
    </row>
    <row r="852" spans="1:14" x14ac:dyDescent="0.25">
      <c r="A852" s="4" t="s">
        <v>178</v>
      </c>
      <c r="B852" s="7" t="s">
        <v>2678</v>
      </c>
      <c r="C852" s="7" t="s">
        <v>2679</v>
      </c>
      <c r="D852" s="4" t="s">
        <v>61</v>
      </c>
      <c r="E852" s="4" t="s">
        <v>60</v>
      </c>
      <c r="F852" s="6">
        <v>42823</v>
      </c>
      <c r="G852" s="4" t="s">
        <v>605</v>
      </c>
      <c r="H852" s="9">
        <v>60</v>
      </c>
      <c r="I852" s="6">
        <v>42823</v>
      </c>
      <c r="J852" s="4" t="s">
        <v>960</v>
      </c>
      <c r="K852" s="4" t="s">
        <v>1814</v>
      </c>
      <c r="L852" s="7">
        <v>4649.3999999999996</v>
      </c>
      <c r="M852" s="7">
        <v>-4649.3999999999996</v>
      </c>
      <c r="N852" s="4" t="s">
        <v>178</v>
      </c>
    </row>
    <row r="853" spans="1:14" x14ac:dyDescent="0.25">
      <c r="A853" s="4" t="s">
        <v>179</v>
      </c>
      <c r="B853" s="7" t="s">
        <v>2598</v>
      </c>
      <c r="C853" s="7" t="s">
        <v>2599</v>
      </c>
      <c r="D853" s="4" t="s">
        <v>61</v>
      </c>
      <c r="E853" s="4" t="s">
        <v>60</v>
      </c>
      <c r="F853" s="6">
        <v>42825</v>
      </c>
      <c r="G853" s="4" t="s">
        <v>605</v>
      </c>
      <c r="H853" s="9">
        <v>97.5</v>
      </c>
      <c r="I853" s="6">
        <v>42832</v>
      </c>
      <c r="J853" s="4" t="s">
        <v>1006</v>
      </c>
      <c r="K853" s="4" t="s">
        <v>2460</v>
      </c>
      <c r="L853" s="7">
        <v>0</v>
      </c>
      <c r="M853" s="7">
        <v>0</v>
      </c>
      <c r="N853" s="4" t="s">
        <v>179</v>
      </c>
    </row>
    <row r="854" spans="1:14" x14ac:dyDescent="0.25">
      <c r="A854" s="4" t="s">
        <v>181</v>
      </c>
      <c r="B854" s="7" t="s">
        <v>2560</v>
      </c>
      <c r="C854" s="7" t="s">
        <v>2561</v>
      </c>
      <c r="D854" s="4" t="s">
        <v>61</v>
      </c>
      <c r="E854" s="4" t="s">
        <v>60</v>
      </c>
      <c r="F854" s="6">
        <v>42850</v>
      </c>
      <c r="G854" s="4" t="s">
        <v>605</v>
      </c>
      <c r="H854" s="9">
        <v>97.5</v>
      </c>
      <c r="I854" s="6">
        <v>42863</v>
      </c>
      <c r="J854" s="4" t="s">
        <v>1007</v>
      </c>
      <c r="K854" s="4" t="s">
        <v>1975</v>
      </c>
      <c r="L854" s="7">
        <v>1057.8800000000001</v>
      </c>
      <c r="M854" s="7">
        <v>-1057.8800000000001</v>
      </c>
      <c r="N854" s="4" t="s">
        <v>181</v>
      </c>
    </row>
    <row r="855" spans="1:14" x14ac:dyDescent="0.25">
      <c r="A855" s="4" t="s">
        <v>180</v>
      </c>
      <c r="B855" s="7" t="s">
        <v>2598</v>
      </c>
      <c r="C855" s="7" t="s">
        <v>2599</v>
      </c>
      <c r="D855" s="4" t="s">
        <v>61</v>
      </c>
      <c r="E855" s="4" t="s">
        <v>60</v>
      </c>
      <c r="F855" s="6">
        <v>42844</v>
      </c>
      <c r="G855" s="4" t="s">
        <v>605</v>
      </c>
      <c r="H855" s="9">
        <v>195</v>
      </c>
      <c r="I855" s="6">
        <v>42853</v>
      </c>
      <c r="J855" s="4" t="s">
        <v>1008</v>
      </c>
      <c r="K855" s="4" t="s">
        <v>2461</v>
      </c>
      <c r="L855" s="7">
        <v>0</v>
      </c>
      <c r="M855" s="7">
        <v>0</v>
      </c>
      <c r="N855" s="4" t="s">
        <v>180</v>
      </c>
    </row>
    <row r="856" spans="1:14" x14ac:dyDescent="0.25">
      <c r="A856" s="4" t="s">
        <v>182</v>
      </c>
      <c r="B856" s="7" t="s">
        <v>2598</v>
      </c>
      <c r="C856" s="7" t="s">
        <v>2599</v>
      </c>
      <c r="D856" s="4" t="s">
        <v>61</v>
      </c>
      <c r="E856" s="4" t="s">
        <v>60</v>
      </c>
      <c r="F856" s="6">
        <v>42866</v>
      </c>
      <c r="G856" s="4" t="s">
        <v>605</v>
      </c>
      <c r="H856" s="9">
        <v>195</v>
      </c>
      <c r="I856" s="6">
        <v>42870</v>
      </c>
      <c r="J856" s="4" t="s">
        <v>1009</v>
      </c>
      <c r="K856" s="4" t="s">
        <v>2065</v>
      </c>
      <c r="L856" s="7">
        <v>1655.55</v>
      </c>
      <c r="M856" s="7">
        <v>-1655.55</v>
      </c>
      <c r="N856" s="4" t="s">
        <v>182</v>
      </c>
    </row>
    <row r="857" spans="1:14" x14ac:dyDescent="0.25">
      <c r="A857" s="4" t="s">
        <v>183</v>
      </c>
      <c r="B857" s="7" t="s">
        <v>2506</v>
      </c>
      <c r="C857" s="7" t="s">
        <v>2507</v>
      </c>
      <c r="D857" s="4" t="s">
        <v>61</v>
      </c>
      <c r="E857" s="4" t="s">
        <v>60</v>
      </c>
      <c r="F857" s="6">
        <v>42872</v>
      </c>
      <c r="G857" s="4" t="s">
        <v>605</v>
      </c>
      <c r="H857" s="9">
        <v>975</v>
      </c>
      <c r="I857" s="6">
        <v>42872</v>
      </c>
      <c r="J857" s="4" t="s">
        <v>991</v>
      </c>
      <c r="K857" s="4" t="s">
        <v>2092</v>
      </c>
      <c r="L857" s="7">
        <v>24410.85</v>
      </c>
      <c r="M857" s="7">
        <v>-24410.85</v>
      </c>
      <c r="N857" s="4" t="s">
        <v>183</v>
      </c>
    </row>
    <row r="858" spans="1:14" x14ac:dyDescent="0.25">
      <c r="A858" s="4" t="s">
        <v>190</v>
      </c>
      <c r="B858" s="7" t="s">
        <v>2506</v>
      </c>
      <c r="C858" s="7" t="s">
        <v>2507</v>
      </c>
      <c r="D858" s="4" t="s">
        <v>191</v>
      </c>
      <c r="E858" s="4" t="s">
        <v>192</v>
      </c>
      <c r="F858" s="6">
        <v>42808</v>
      </c>
      <c r="G858" s="4" t="s">
        <v>605</v>
      </c>
      <c r="H858" s="9">
        <v>1400</v>
      </c>
      <c r="I858" s="6">
        <v>42809</v>
      </c>
      <c r="J858" s="4" t="s">
        <v>967</v>
      </c>
      <c r="K858" s="4" t="s">
        <v>1750</v>
      </c>
      <c r="L858" s="7">
        <v>0</v>
      </c>
      <c r="M858" s="7">
        <v>-125</v>
      </c>
      <c r="N858" s="4" t="s">
        <v>190</v>
      </c>
    </row>
    <row r="859" spans="1:14" x14ac:dyDescent="0.25">
      <c r="A859" s="4" t="s">
        <v>190</v>
      </c>
      <c r="B859" s="7" t="s">
        <v>2506</v>
      </c>
      <c r="C859" s="7" t="s">
        <v>2507</v>
      </c>
      <c r="D859" s="4" t="s">
        <v>191</v>
      </c>
      <c r="E859" s="4" t="s">
        <v>192</v>
      </c>
      <c r="F859" s="6">
        <v>42808</v>
      </c>
      <c r="G859" s="4" t="s">
        <v>605</v>
      </c>
      <c r="H859" s="9">
        <v>100</v>
      </c>
      <c r="I859" s="6">
        <v>42809</v>
      </c>
      <c r="J859" s="4" t="s">
        <v>967</v>
      </c>
      <c r="K859" s="4" t="s">
        <v>610</v>
      </c>
      <c r="L859" s="7">
        <v>0</v>
      </c>
      <c r="M859" s="7">
        <v>0</v>
      </c>
      <c r="N859" s="4" t="s">
        <v>190</v>
      </c>
    </row>
    <row r="860" spans="1:14" x14ac:dyDescent="0.25">
      <c r="A860" s="4" t="s">
        <v>1113</v>
      </c>
      <c r="B860" s="7" t="s">
        <v>2560</v>
      </c>
      <c r="C860" s="7" t="s">
        <v>2561</v>
      </c>
      <c r="D860" s="4" t="s">
        <v>61</v>
      </c>
      <c r="E860" s="4" t="s">
        <v>60</v>
      </c>
      <c r="F860" s="6">
        <v>42914</v>
      </c>
      <c r="G860" s="4" t="s">
        <v>606</v>
      </c>
      <c r="H860" s="9">
        <v>97.5</v>
      </c>
      <c r="I860" s="6"/>
      <c r="J860" s="4" t="s">
        <v>1114</v>
      </c>
      <c r="K860" s="4" t="s">
        <v>71</v>
      </c>
      <c r="L860" s="7">
        <v>1057.8800000000001</v>
      </c>
      <c r="M860" s="7">
        <v>0</v>
      </c>
      <c r="N860" s="4" t="s">
        <v>1113</v>
      </c>
    </row>
    <row r="861" spans="1:14" x14ac:dyDescent="0.25">
      <c r="A861" s="4" t="s">
        <v>201</v>
      </c>
      <c r="B861" s="7" t="s">
        <v>2506</v>
      </c>
      <c r="C861" s="7" t="s">
        <v>2507</v>
      </c>
      <c r="D861" s="4" t="s">
        <v>80</v>
      </c>
      <c r="E861" s="4" t="s">
        <v>81</v>
      </c>
      <c r="F861" s="6">
        <v>42914</v>
      </c>
      <c r="G861" s="4" t="s">
        <v>606</v>
      </c>
      <c r="H861" s="9">
        <v>960</v>
      </c>
      <c r="I861" s="6"/>
      <c r="J861" s="4" t="s">
        <v>1098</v>
      </c>
      <c r="K861" s="4" t="s">
        <v>71</v>
      </c>
      <c r="L861" s="7">
        <v>11348.88</v>
      </c>
      <c r="M861" s="7">
        <v>0</v>
      </c>
      <c r="N861" s="4" t="s">
        <v>201</v>
      </c>
    </row>
    <row r="862" spans="1:14" x14ac:dyDescent="0.25">
      <c r="A862" s="4" t="s">
        <v>233</v>
      </c>
      <c r="B862" s="7" t="s">
        <v>2534</v>
      </c>
      <c r="C862" s="7" t="s">
        <v>2535</v>
      </c>
      <c r="D862" s="4" t="s">
        <v>90</v>
      </c>
      <c r="E862" s="4" t="s">
        <v>91</v>
      </c>
      <c r="F862" s="6">
        <v>42892</v>
      </c>
      <c r="G862" s="4" t="s">
        <v>606</v>
      </c>
      <c r="H862" s="9">
        <v>1000</v>
      </c>
      <c r="I862" s="6"/>
      <c r="J862" s="4" t="s">
        <v>1010</v>
      </c>
      <c r="K862" s="4" t="s">
        <v>71</v>
      </c>
      <c r="L862" s="7">
        <v>1550</v>
      </c>
      <c r="M862" s="7">
        <v>0</v>
      </c>
      <c r="N862" s="4" t="s">
        <v>233</v>
      </c>
    </row>
    <row r="863" spans="1:14" x14ac:dyDescent="0.25">
      <c r="A863" s="4" t="s">
        <v>267</v>
      </c>
      <c r="B863" s="7" t="s">
        <v>2542</v>
      </c>
      <c r="C863" s="7" t="s">
        <v>2543</v>
      </c>
      <c r="D863" s="4" t="s">
        <v>235</v>
      </c>
      <c r="E863" s="4" t="s">
        <v>237</v>
      </c>
      <c r="F863" s="6">
        <v>42914</v>
      </c>
      <c r="G863" s="4" t="s">
        <v>606</v>
      </c>
      <c r="H863" s="9">
        <v>1</v>
      </c>
      <c r="I863" s="6"/>
      <c r="J863" s="4" t="s">
        <v>1096</v>
      </c>
      <c r="K863" s="4" t="s">
        <v>71</v>
      </c>
      <c r="L863" s="7">
        <v>7802.5</v>
      </c>
      <c r="M863" s="7">
        <v>0</v>
      </c>
      <c r="N863" s="4" t="s">
        <v>267</v>
      </c>
    </row>
    <row r="864" spans="1:14" x14ac:dyDescent="0.25">
      <c r="A864" s="4" t="s">
        <v>239</v>
      </c>
      <c r="B864" s="7" t="s">
        <v>2508</v>
      </c>
      <c r="C864" s="7" t="s">
        <v>2509</v>
      </c>
      <c r="D864" s="4" t="s">
        <v>235</v>
      </c>
      <c r="E864" s="4" t="s">
        <v>237</v>
      </c>
      <c r="F864" s="6">
        <v>42909</v>
      </c>
      <c r="G864" s="4" t="s">
        <v>606</v>
      </c>
      <c r="H864" s="9">
        <v>1</v>
      </c>
      <c r="I864" s="6"/>
      <c r="J864" s="4" t="s">
        <v>1093</v>
      </c>
      <c r="K864" s="4" t="s">
        <v>71</v>
      </c>
      <c r="L864" s="7">
        <v>15194.25</v>
      </c>
      <c r="M864" s="7">
        <v>0</v>
      </c>
      <c r="N864" s="4" t="s">
        <v>239</v>
      </c>
    </row>
    <row r="865" spans="1:14" x14ac:dyDescent="0.25">
      <c r="A865" s="4" t="s">
        <v>240</v>
      </c>
      <c r="B865" s="7" t="s">
        <v>2508</v>
      </c>
      <c r="C865" s="7" t="s">
        <v>2509</v>
      </c>
      <c r="D865" s="4" t="s">
        <v>235</v>
      </c>
      <c r="E865" s="4" t="s">
        <v>237</v>
      </c>
      <c r="F865" s="6">
        <v>42909</v>
      </c>
      <c r="G865" s="4" t="s">
        <v>606</v>
      </c>
      <c r="H865" s="9">
        <v>1</v>
      </c>
      <c r="I865" s="6"/>
      <c r="J865" s="4" t="s">
        <v>1094</v>
      </c>
      <c r="K865" s="4" t="s">
        <v>71</v>
      </c>
      <c r="L865" s="7">
        <v>10143.75</v>
      </c>
      <c r="M865" s="7">
        <v>0</v>
      </c>
      <c r="N865" s="4" t="s">
        <v>240</v>
      </c>
    </row>
    <row r="866" spans="1:14" x14ac:dyDescent="0.25">
      <c r="A866" s="4" t="s">
        <v>272</v>
      </c>
      <c r="B866" s="7" t="s">
        <v>2546</v>
      </c>
      <c r="C866" s="7" t="s">
        <v>2547</v>
      </c>
      <c r="D866" s="4" t="s">
        <v>235</v>
      </c>
      <c r="E866" s="4" t="s">
        <v>237</v>
      </c>
      <c r="F866" s="6">
        <v>42909</v>
      </c>
      <c r="G866" s="4" t="s">
        <v>606</v>
      </c>
      <c r="H866" s="9">
        <v>1</v>
      </c>
      <c r="I866" s="6"/>
      <c r="J866" s="4" t="s">
        <v>1097</v>
      </c>
      <c r="K866" s="4" t="s">
        <v>71</v>
      </c>
      <c r="L866" s="7">
        <v>1605.75</v>
      </c>
      <c r="M866" s="7">
        <v>0</v>
      </c>
      <c r="N866" s="4" t="s">
        <v>272</v>
      </c>
    </row>
    <row r="867" spans="1:14" x14ac:dyDescent="0.25">
      <c r="A867" s="4" t="s">
        <v>1109</v>
      </c>
      <c r="B867" s="7" t="s">
        <v>2524</v>
      </c>
      <c r="C867" s="7" t="s">
        <v>2525</v>
      </c>
      <c r="D867" s="4" t="s">
        <v>235</v>
      </c>
      <c r="E867" s="4" t="s">
        <v>237</v>
      </c>
      <c r="F867" s="6">
        <v>42909</v>
      </c>
      <c r="G867" s="4" t="s">
        <v>606</v>
      </c>
      <c r="H867" s="9">
        <v>1</v>
      </c>
      <c r="I867" s="6"/>
      <c r="J867" s="4" t="s">
        <v>1110</v>
      </c>
      <c r="K867" s="4" t="s">
        <v>71</v>
      </c>
      <c r="L867" s="7">
        <v>5699.7</v>
      </c>
      <c r="M867" s="7">
        <v>0</v>
      </c>
      <c r="N867" s="4" t="s">
        <v>1109</v>
      </c>
    </row>
    <row r="868" spans="1:14" x14ac:dyDescent="0.25">
      <c r="A868" s="4" t="s">
        <v>411</v>
      </c>
      <c r="B868" s="7" t="s">
        <v>2514</v>
      </c>
      <c r="C868" s="7" t="s">
        <v>2515</v>
      </c>
      <c r="D868" s="4" t="s">
        <v>235</v>
      </c>
      <c r="E868" s="4" t="s">
        <v>237</v>
      </c>
      <c r="F868" s="6">
        <v>42909</v>
      </c>
      <c r="G868" s="4" t="s">
        <v>606</v>
      </c>
      <c r="H868" s="9">
        <v>12</v>
      </c>
      <c r="I868" s="6"/>
      <c r="J868" s="4" t="s">
        <v>1106</v>
      </c>
      <c r="K868" s="4" t="s">
        <v>71</v>
      </c>
      <c r="L868" s="7">
        <v>420</v>
      </c>
      <c r="M868" s="7">
        <v>0</v>
      </c>
      <c r="N868" s="4" t="s">
        <v>411</v>
      </c>
    </row>
    <row r="869" spans="1:14" x14ac:dyDescent="0.25">
      <c r="A869" s="4" t="s">
        <v>411</v>
      </c>
      <c r="B869" s="7" t="s">
        <v>2514</v>
      </c>
      <c r="C869" s="7" t="s">
        <v>2515</v>
      </c>
      <c r="D869" s="4" t="s">
        <v>235</v>
      </c>
      <c r="E869" s="4" t="s">
        <v>237</v>
      </c>
      <c r="F869" s="6">
        <v>42909</v>
      </c>
      <c r="G869" s="4" t="s">
        <v>606</v>
      </c>
      <c r="H869" s="9">
        <v>1</v>
      </c>
      <c r="I869" s="6"/>
      <c r="J869" s="4" t="s">
        <v>1107</v>
      </c>
      <c r="K869" s="4" t="s">
        <v>71</v>
      </c>
      <c r="L869" s="7">
        <v>180</v>
      </c>
      <c r="M869" s="7">
        <v>0</v>
      </c>
      <c r="N869" s="4" t="s">
        <v>411</v>
      </c>
    </row>
    <row r="870" spans="1:14" x14ac:dyDescent="0.25">
      <c r="A870" s="4" t="s">
        <v>262</v>
      </c>
      <c r="B870" s="7" t="s">
        <v>2548</v>
      </c>
      <c r="C870" s="7" t="s">
        <v>2549</v>
      </c>
      <c r="D870" s="4" t="s">
        <v>235</v>
      </c>
      <c r="E870" s="4" t="s">
        <v>237</v>
      </c>
      <c r="F870" s="6">
        <v>42909</v>
      </c>
      <c r="G870" s="4" t="s">
        <v>606</v>
      </c>
      <c r="H870" s="9">
        <v>1</v>
      </c>
      <c r="I870" s="6"/>
      <c r="J870" s="4" t="s">
        <v>1099</v>
      </c>
      <c r="K870" s="4" t="s">
        <v>71</v>
      </c>
      <c r="L870" s="7">
        <v>70456.3</v>
      </c>
      <c r="M870" s="7">
        <v>0</v>
      </c>
      <c r="N870" s="4" t="s">
        <v>262</v>
      </c>
    </row>
    <row r="871" spans="1:14" x14ac:dyDescent="0.25">
      <c r="A871" s="4" t="s">
        <v>265</v>
      </c>
      <c r="B871" s="7" t="s">
        <v>2542</v>
      </c>
      <c r="C871" s="7" t="s">
        <v>2543</v>
      </c>
      <c r="D871" s="4" t="s">
        <v>235</v>
      </c>
      <c r="E871" s="4" t="s">
        <v>237</v>
      </c>
      <c r="F871" s="6">
        <v>42914</v>
      </c>
      <c r="G871" s="4" t="s">
        <v>606</v>
      </c>
      <c r="H871" s="9">
        <v>1</v>
      </c>
      <c r="I871" s="6"/>
      <c r="J871" s="4" t="s">
        <v>1105</v>
      </c>
      <c r="K871" s="4" t="s">
        <v>71</v>
      </c>
      <c r="L871" s="7">
        <v>22533.25</v>
      </c>
      <c r="M871" s="7">
        <v>0</v>
      </c>
      <c r="N871" s="4" t="s">
        <v>265</v>
      </c>
    </row>
    <row r="872" spans="1:14" x14ac:dyDescent="0.25">
      <c r="A872" s="4" t="s">
        <v>265</v>
      </c>
      <c r="B872" s="7" t="s">
        <v>2542</v>
      </c>
      <c r="C872" s="7" t="s">
        <v>2543</v>
      </c>
      <c r="D872" s="4" t="s">
        <v>235</v>
      </c>
      <c r="E872" s="4" t="s">
        <v>237</v>
      </c>
      <c r="F872" s="6">
        <v>42914</v>
      </c>
      <c r="G872" s="4" t="s">
        <v>606</v>
      </c>
      <c r="H872" s="9">
        <v>1</v>
      </c>
      <c r="I872" s="6"/>
      <c r="J872" s="4" t="s">
        <v>1105</v>
      </c>
      <c r="K872" s="4" t="s">
        <v>71</v>
      </c>
      <c r="L872" s="7">
        <v>22533.25</v>
      </c>
      <c r="M872" s="7">
        <v>0</v>
      </c>
      <c r="N872" s="4" t="s">
        <v>265</v>
      </c>
    </row>
    <row r="873" spans="1:14" x14ac:dyDescent="0.25">
      <c r="A873" s="4" t="s">
        <v>1124</v>
      </c>
      <c r="B873" s="7" t="s">
        <v>2566</v>
      </c>
      <c r="C873" s="7" t="s">
        <v>2567</v>
      </c>
      <c r="D873" s="4" t="s">
        <v>235</v>
      </c>
      <c r="E873" s="4" t="s">
        <v>237</v>
      </c>
      <c r="F873" s="6">
        <v>42914</v>
      </c>
      <c r="G873" s="4" t="s">
        <v>606</v>
      </c>
      <c r="H873" s="9">
        <v>1</v>
      </c>
      <c r="I873" s="6"/>
      <c r="J873" s="4" t="s">
        <v>1125</v>
      </c>
      <c r="K873" s="4" t="s">
        <v>71</v>
      </c>
      <c r="L873" s="7">
        <v>8364.3799999999992</v>
      </c>
      <c r="M873" s="7">
        <v>0</v>
      </c>
      <c r="N873" s="4" t="s">
        <v>1124</v>
      </c>
    </row>
    <row r="874" spans="1:14" x14ac:dyDescent="0.25">
      <c r="A874" s="4" t="s">
        <v>262</v>
      </c>
      <c r="B874" s="7" t="s">
        <v>2548</v>
      </c>
      <c r="C874" s="7" t="s">
        <v>2549</v>
      </c>
      <c r="D874" s="4" t="s">
        <v>332</v>
      </c>
      <c r="E874" s="4" t="s">
        <v>105</v>
      </c>
      <c r="F874" s="6">
        <v>42909</v>
      </c>
      <c r="G874" s="4" t="s">
        <v>606</v>
      </c>
      <c r="H874" s="9">
        <v>1259</v>
      </c>
      <c r="I874" s="6"/>
      <c r="J874" s="4" t="s">
        <v>1099</v>
      </c>
      <c r="K874" s="4" t="s">
        <v>71</v>
      </c>
      <c r="L874" s="7">
        <v>70456.3</v>
      </c>
      <c r="M874" s="7">
        <v>0</v>
      </c>
      <c r="N874" s="4" t="s">
        <v>262</v>
      </c>
    </row>
    <row r="875" spans="1:14" x14ac:dyDescent="0.25">
      <c r="A875" s="4" t="s">
        <v>318</v>
      </c>
      <c r="B875" s="7" t="s">
        <v>2552</v>
      </c>
      <c r="C875" s="7" t="s">
        <v>2553</v>
      </c>
      <c r="D875" s="4" t="s">
        <v>65</v>
      </c>
      <c r="E875" s="4" t="s">
        <v>64</v>
      </c>
      <c r="F875" s="6">
        <v>42909</v>
      </c>
      <c r="G875" s="4" t="s">
        <v>606</v>
      </c>
      <c r="H875" s="9">
        <v>291</v>
      </c>
      <c r="I875" s="6"/>
      <c r="J875" s="4" t="s">
        <v>1100</v>
      </c>
      <c r="K875" s="4" t="s">
        <v>71</v>
      </c>
      <c r="L875" s="7">
        <v>16583.400000000001</v>
      </c>
      <c r="M875" s="7">
        <v>0</v>
      </c>
      <c r="N875" s="4" t="s">
        <v>318</v>
      </c>
    </row>
    <row r="876" spans="1:14" x14ac:dyDescent="0.25">
      <c r="A876" s="4" t="s">
        <v>240</v>
      </c>
      <c r="B876" s="7" t="s">
        <v>2508</v>
      </c>
      <c r="C876" s="7" t="s">
        <v>2509</v>
      </c>
      <c r="D876" s="4" t="s">
        <v>332</v>
      </c>
      <c r="E876" s="4" t="s">
        <v>105</v>
      </c>
      <c r="F876" s="6">
        <v>42909</v>
      </c>
      <c r="G876" s="4" t="s">
        <v>606</v>
      </c>
      <c r="H876" s="9">
        <v>145.5</v>
      </c>
      <c r="I876" s="6"/>
      <c r="J876" s="4" t="s">
        <v>1094</v>
      </c>
      <c r="K876" s="4" t="s">
        <v>71</v>
      </c>
      <c r="L876" s="7">
        <v>10143.75</v>
      </c>
      <c r="M876" s="7">
        <v>0</v>
      </c>
      <c r="N876" s="4" t="s">
        <v>240</v>
      </c>
    </row>
    <row r="877" spans="1:14" x14ac:dyDescent="0.25">
      <c r="A877" s="4" t="s">
        <v>240</v>
      </c>
      <c r="B877" s="7" t="s">
        <v>2508</v>
      </c>
      <c r="C877" s="7" t="s">
        <v>2509</v>
      </c>
      <c r="D877" s="4" t="s">
        <v>332</v>
      </c>
      <c r="E877" s="4" t="s">
        <v>105</v>
      </c>
      <c r="F877" s="6">
        <v>42909</v>
      </c>
      <c r="G877" s="4" t="s">
        <v>606</v>
      </c>
      <c r="H877" s="9">
        <v>0.75</v>
      </c>
      <c r="I877" s="6"/>
      <c r="J877" s="4" t="s">
        <v>1094</v>
      </c>
      <c r="K877" s="4" t="s">
        <v>71</v>
      </c>
      <c r="L877" s="7">
        <v>10143.75</v>
      </c>
      <c r="M877" s="7">
        <v>0</v>
      </c>
      <c r="N877" s="4" t="s">
        <v>240</v>
      </c>
    </row>
    <row r="878" spans="1:14" x14ac:dyDescent="0.25">
      <c r="A878" s="4" t="s">
        <v>239</v>
      </c>
      <c r="B878" s="7" t="s">
        <v>2508</v>
      </c>
      <c r="C878" s="7" t="s">
        <v>2509</v>
      </c>
      <c r="D878" s="4" t="s">
        <v>332</v>
      </c>
      <c r="E878" s="4" t="s">
        <v>105</v>
      </c>
      <c r="F878" s="6">
        <v>42909</v>
      </c>
      <c r="G878" s="4" t="s">
        <v>606</v>
      </c>
      <c r="H878" s="9">
        <v>145.5</v>
      </c>
      <c r="I878" s="6"/>
      <c r="J878" s="4" t="s">
        <v>1093</v>
      </c>
      <c r="K878" s="4" t="s">
        <v>71</v>
      </c>
      <c r="L878" s="7">
        <v>15194.25</v>
      </c>
      <c r="M878" s="7">
        <v>0</v>
      </c>
      <c r="N878" s="4" t="s">
        <v>239</v>
      </c>
    </row>
    <row r="879" spans="1:14" x14ac:dyDescent="0.25">
      <c r="A879" s="4" t="s">
        <v>239</v>
      </c>
      <c r="B879" s="7" t="s">
        <v>2508</v>
      </c>
      <c r="C879" s="7" t="s">
        <v>2509</v>
      </c>
      <c r="D879" s="4" t="s">
        <v>332</v>
      </c>
      <c r="E879" s="4" t="s">
        <v>105</v>
      </c>
      <c r="F879" s="6">
        <v>42909</v>
      </c>
      <c r="G879" s="4" t="s">
        <v>606</v>
      </c>
      <c r="H879" s="9">
        <v>0.75</v>
      </c>
      <c r="I879" s="6"/>
      <c r="J879" s="4" t="s">
        <v>1093</v>
      </c>
      <c r="K879" s="4" t="s">
        <v>71</v>
      </c>
      <c r="L879" s="7">
        <v>15194.25</v>
      </c>
      <c r="M879" s="7">
        <v>0</v>
      </c>
      <c r="N879" s="4" t="s">
        <v>239</v>
      </c>
    </row>
    <row r="880" spans="1:14" x14ac:dyDescent="0.25">
      <c r="A880" s="4" t="s">
        <v>241</v>
      </c>
      <c r="B880" s="7" t="s">
        <v>2508</v>
      </c>
      <c r="C880" s="7" t="s">
        <v>2509</v>
      </c>
      <c r="D880" s="4" t="s">
        <v>98</v>
      </c>
      <c r="E880" s="4" t="s">
        <v>99</v>
      </c>
      <c r="F880" s="6">
        <v>42914</v>
      </c>
      <c r="G880" s="4" t="s">
        <v>606</v>
      </c>
      <c r="H880" s="9">
        <v>48.5</v>
      </c>
      <c r="I880" s="6"/>
      <c r="J880" s="4" t="s">
        <v>1095</v>
      </c>
      <c r="K880" s="4" t="s">
        <v>71</v>
      </c>
      <c r="L880" s="7">
        <v>344.35</v>
      </c>
      <c r="M880" s="7">
        <v>0</v>
      </c>
      <c r="N880" s="4" t="s">
        <v>241</v>
      </c>
    </row>
    <row r="881" spans="1:14" x14ac:dyDescent="0.25">
      <c r="A881" s="4" t="s">
        <v>347</v>
      </c>
      <c r="B881" s="7" t="s">
        <v>2542</v>
      </c>
      <c r="C881" s="7" t="s">
        <v>2543</v>
      </c>
      <c r="D881" s="4" t="s">
        <v>98</v>
      </c>
      <c r="E881" s="4" t="s">
        <v>99</v>
      </c>
      <c r="F881" s="6">
        <v>42900</v>
      </c>
      <c r="G881" s="4" t="s">
        <v>606</v>
      </c>
      <c r="H881" s="9">
        <v>194</v>
      </c>
      <c r="I881" s="6"/>
      <c r="J881" s="4" t="s">
        <v>1012</v>
      </c>
      <c r="K881" s="4" t="s">
        <v>71</v>
      </c>
      <c r="L881" s="7">
        <v>1067</v>
      </c>
      <c r="M881" s="7">
        <v>0</v>
      </c>
      <c r="N881" s="4" t="s">
        <v>347</v>
      </c>
    </row>
    <row r="882" spans="1:14" x14ac:dyDescent="0.25">
      <c r="A882" s="4" t="s">
        <v>265</v>
      </c>
      <c r="B882" s="7" t="s">
        <v>2542</v>
      </c>
      <c r="C882" s="7" t="s">
        <v>2543</v>
      </c>
      <c r="D882" s="4" t="s">
        <v>98</v>
      </c>
      <c r="E882" s="4" t="s">
        <v>99</v>
      </c>
      <c r="F882" s="6">
        <v>42914</v>
      </c>
      <c r="G882" s="4" t="s">
        <v>606</v>
      </c>
      <c r="H882" s="9">
        <v>194</v>
      </c>
      <c r="I882" s="6"/>
      <c r="J882" s="4" t="s">
        <v>1105</v>
      </c>
      <c r="K882" s="4" t="s">
        <v>71</v>
      </c>
      <c r="L882" s="7">
        <v>22533.25</v>
      </c>
      <c r="M882" s="7">
        <v>0</v>
      </c>
      <c r="N882" s="4" t="s">
        <v>265</v>
      </c>
    </row>
    <row r="883" spans="1:14" x14ac:dyDescent="0.25">
      <c r="A883" s="4" t="s">
        <v>1111</v>
      </c>
      <c r="B883" s="7" t="s">
        <v>2508</v>
      </c>
      <c r="C883" s="7" t="s">
        <v>2509</v>
      </c>
      <c r="D883" s="4" t="s">
        <v>98</v>
      </c>
      <c r="E883" s="4" t="s">
        <v>99</v>
      </c>
      <c r="F883" s="6">
        <v>42914</v>
      </c>
      <c r="G883" s="4" t="s">
        <v>606</v>
      </c>
      <c r="H883" s="9">
        <v>485</v>
      </c>
      <c r="I883" s="6"/>
      <c r="J883" s="4" t="s">
        <v>1112</v>
      </c>
      <c r="K883" s="4" t="s">
        <v>71</v>
      </c>
      <c r="L883" s="7">
        <v>10366</v>
      </c>
      <c r="M883" s="7">
        <v>0</v>
      </c>
      <c r="N883" s="4" t="s">
        <v>1111</v>
      </c>
    </row>
    <row r="884" spans="1:14" x14ac:dyDescent="0.25">
      <c r="A884" s="4" t="s">
        <v>1115</v>
      </c>
      <c r="B884" s="7" t="s">
        <v>2542</v>
      </c>
      <c r="C884" s="7" t="s">
        <v>2543</v>
      </c>
      <c r="D884" s="4" t="s">
        <v>98</v>
      </c>
      <c r="E884" s="4" t="s">
        <v>99</v>
      </c>
      <c r="F884" s="6">
        <v>42914</v>
      </c>
      <c r="G884" s="4" t="s">
        <v>606</v>
      </c>
      <c r="H884" s="9">
        <v>291</v>
      </c>
      <c r="I884" s="6"/>
      <c r="J884" s="4" t="s">
        <v>1116</v>
      </c>
      <c r="K884" s="4" t="s">
        <v>71</v>
      </c>
      <c r="L884" s="7">
        <v>1600.5</v>
      </c>
      <c r="M884" s="7">
        <v>0</v>
      </c>
      <c r="N884" s="4" t="s">
        <v>1115</v>
      </c>
    </row>
    <row r="885" spans="1:14" x14ac:dyDescent="0.25">
      <c r="A885" s="4" t="s">
        <v>1115</v>
      </c>
      <c r="B885" s="7" t="s">
        <v>2542</v>
      </c>
      <c r="C885" s="7" t="s">
        <v>2543</v>
      </c>
      <c r="D885" s="4" t="s">
        <v>98</v>
      </c>
      <c r="E885" s="4" t="s">
        <v>99</v>
      </c>
      <c r="F885" s="6">
        <v>42914</v>
      </c>
      <c r="G885" s="4" t="s">
        <v>606</v>
      </c>
      <c r="H885" s="9">
        <v>194</v>
      </c>
      <c r="I885" s="6"/>
      <c r="J885" s="4" t="s">
        <v>1117</v>
      </c>
      <c r="K885" s="4" t="s">
        <v>71</v>
      </c>
      <c r="L885" s="7">
        <v>1067</v>
      </c>
      <c r="M885" s="7">
        <v>0</v>
      </c>
      <c r="N885" s="4" t="s">
        <v>1115</v>
      </c>
    </row>
    <row r="886" spans="1:14" x14ac:dyDescent="0.25">
      <c r="A886" s="4" t="s">
        <v>265</v>
      </c>
      <c r="B886" s="7" t="s">
        <v>2542</v>
      </c>
      <c r="C886" s="7" t="s">
        <v>2543</v>
      </c>
      <c r="D886" s="4" t="s">
        <v>101</v>
      </c>
      <c r="E886" s="4" t="s">
        <v>99</v>
      </c>
      <c r="F886" s="6">
        <v>42914</v>
      </c>
      <c r="G886" s="4" t="s">
        <v>606</v>
      </c>
      <c r="H886" s="9">
        <v>525</v>
      </c>
      <c r="I886" s="6"/>
      <c r="J886" s="4" t="s">
        <v>1105</v>
      </c>
      <c r="K886" s="4" t="s">
        <v>71</v>
      </c>
      <c r="L886" s="7">
        <v>22533.25</v>
      </c>
      <c r="M886" s="7">
        <v>0</v>
      </c>
      <c r="N886" s="4" t="s">
        <v>265</v>
      </c>
    </row>
    <row r="887" spans="1:14" x14ac:dyDescent="0.25">
      <c r="A887" s="4" t="s">
        <v>267</v>
      </c>
      <c r="B887" s="7" t="s">
        <v>2542</v>
      </c>
      <c r="C887" s="7" t="s">
        <v>2543</v>
      </c>
      <c r="D887" s="4" t="s">
        <v>101</v>
      </c>
      <c r="E887" s="4" t="s">
        <v>99</v>
      </c>
      <c r="F887" s="6">
        <v>42914</v>
      </c>
      <c r="G887" s="4" t="s">
        <v>606</v>
      </c>
      <c r="H887" s="9">
        <v>1125</v>
      </c>
      <c r="I887" s="6"/>
      <c r="J887" s="4" t="s">
        <v>1096</v>
      </c>
      <c r="K887" s="4" t="s">
        <v>71</v>
      </c>
      <c r="L887" s="7">
        <v>7802.5</v>
      </c>
      <c r="M887" s="7">
        <v>0</v>
      </c>
      <c r="N887" s="4" t="s">
        <v>267</v>
      </c>
    </row>
    <row r="888" spans="1:14" x14ac:dyDescent="0.25">
      <c r="A888" s="4" t="s">
        <v>318</v>
      </c>
      <c r="B888" s="7" t="s">
        <v>2552</v>
      </c>
      <c r="C888" s="7" t="s">
        <v>2553</v>
      </c>
      <c r="D888" s="4" t="s">
        <v>66</v>
      </c>
      <c r="E888" s="4" t="s">
        <v>64</v>
      </c>
      <c r="F888" s="6">
        <v>42909</v>
      </c>
      <c r="G888" s="4" t="s">
        <v>606</v>
      </c>
      <c r="H888" s="9">
        <v>1787</v>
      </c>
      <c r="I888" s="6"/>
      <c r="J888" s="4" t="s">
        <v>1100</v>
      </c>
      <c r="K888" s="4" t="s">
        <v>71</v>
      </c>
      <c r="L888" s="7">
        <v>16583.400000000001</v>
      </c>
      <c r="M888" s="7">
        <v>0</v>
      </c>
      <c r="N888" s="4" t="s">
        <v>318</v>
      </c>
    </row>
    <row r="889" spans="1:14" x14ac:dyDescent="0.25">
      <c r="A889" s="4" t="s">
        <v>358</v>
      </c>
      <c r="B889" s="7" t="s">
        <v>2530</v>
      </c>
      <c r="C889" s="7" t="s">
        <v>2531</v>
      </c>
      <c r="D889" s="4" t="s">
        <v>66</v>
      </c>
      <c r="E889" s="4" t="s">
        <v>64</v>
      </c>
      <c r="F889" s="6">
        <v>42914</v>
      </c>
      <c r="G889" s="4" t="s">
        <v>606</v>
      </c>
      <c r="H889" s="9">
        <v>1755</v>
      </c>
      <c r="I889" s="6"/>
      <c r="J889" s="4" t="s">
        <v>1101</v>
      </c>
      <c r="K889" s="4" t="s">
        <v>71</v>
      </c>
      <c r="L889" s="7">
        <v>13345.9</v>
      </c>
      <c r="M889" s="7">
        <v>0</v>
      </c>
      <c r="N889" s="4" t="s">
        <v>358</v>
      </c>
    </row>
    <row r="890" spans="1:14" x14ac:dyDescent="0.25">
      <c r="A890" s="4" t="s">
        <v>358</v>
      </c>
      <c r="B890" s="7" t="s">
        <v>2530</v>
      </c>
      <c r="C890" s="7" t="s">
        <v>2531</v>
      </c>
      <c r="D890" s="4" t="s">
        <v>66</v>
      </c>
      <c r="E890" s="4" t="s">
        <v>64</v>
      </c>
      <c r="F890" s="6">
        <v>42914</v>
      </c>
      <c r="G890" s="4" t="s">
        <v>606</v>
      </c>
      <c r="H890" s="9">
        <v>12347.5</v>
      </c>
      <c r="I890" s="6"/>
      <c r="J890" s="4" t="s">
        <v>1091</v>
      </c>
      <c r="K890" s="4" t="s">
        <v>71</v>
      </c>
      <c r="L890" s="7">
        <v>100288.5</v>
      </c>
      <c r="M890" s="7">
        <v>0</v>
      </c>
      <c r="N890" s="4" t="s">
        <v>358</v>
      </c>
    </row>
    <row r="891" spans="1:14" x14ac:dyDescent="0.25">
      <c r="A891" s="4" t="s">
        <v>358</v>
      </c>
      <c r="B891" s="7" t="s">
        <v>2530</v>
      </c>
      <c r="C891" s="7" t="s">
        <v>2531</v>
      </c>
      <c r="D891" s="4" t="s">
        <v>66</v>
      </c>
      <c r="E891" s="4" t="s">
        <v>64</v>
      </c>
      <c r="F891" s="6">
        <v>42914</v>
      </c>
      <c r="G891" s="4" t="s">
        <v>606</v>
      </c>
      <c r="H891" s="9">
        <v>602.5</v>
      </c>
      <c r="I891" s="6"/>
      <c r="J891" s="4" t="s">
        <v>1092</v>
      </c>
      <c r="K891" s="4" t="s">
        <v>71</v>
      </c>
      <c r="L891" s="7">
        <v>4458.5</v>
      </c>
      <c r="M891" s="7">
        <v>0</v>
      </c>
      <c r="N891" s="4" t="s">
        <v>358</v>
      </c>
    </row>
    <row r="892" spans="1:14" x14ac:dyDescent="0.25">
      <c r="A892" s="4" t="s">
        <v>1124</v>
      </c>
      <c r="B892" s="7" t="s">
        <v>2566</v>
      </c>
      <c r="C892" s="7" t="s">
        <v>2567</v>
      </c>
      <c r="D892" s="4" t="s">
        <v>66</v>
      </c>
      <c r="E892" s="4" t="s">
        <v>64</v>
      </c>
      <c r="F892" s="6">
        <v>42914</v>
      </c>
      <c r="G892" s="4" t="s">
        <v>606</v>
      </c>
      <c r="H892" s="9">
        <v>1072.5</v>
      </c>
      <c r="I892" s="6"/>
      <c r="J892" s="4" t="s">
        <v>1125</v>
      </c>
      <c r="K892" s="4" t="s">
        <v>71</v>
      </c>
      <c r="L892" s="7">
        <v>8364.3799999999992</v>
      </c>
      <c r="M892" s="7">
        <v>0</v>
      </c>
      <c r="N892" s="4" t="s">
        <v>1124</v>
      </c>
    </row>
    <row r="893" spans="1:14" x14ac:dyDescent="0.25">
      <c r="A893" s="4" t="s">
        <v>370</v>
      </c>
      <c r="B893" s="7" t="s">
        <v>2550</v>
      </c>
      <c r="C893" s="7" t="s">
        <v>2551</v>
      </c>
      <c r="D893" s="4" t="s">
        <v>103</v>
      </c>
      <c r="E893" s="4" t="s">
        <v>99</v>
      </c>
      <c r="F893" s="6">
        <v>42901</v>
      </c>
      <c r="G893" s="4" t="s">
        <v>606</v>
      </c>
      <c r="H893" s="9">
        <v>195</v>
      </c>
      <c r="I893" s="6"/>
      <c r="J893" s="4" t="s">
        <v>1014</v>
      </c>
      <c r="K893" s="4" t="s">
        <v>71</v>
      </c>
      <c r="L893" s="7">
        <v>0</v>
      </c>
      <c r="M893" s="7">
        <v>0</v>
      </c>
      <c r="N893" s="4" t="s">
        <v>370</v>
      </c>
    </row>
    <row r="894" spans="1:14" x14ac:dyDescent="0.25">
      <c r="A894" s="4" t="s">
        <v>1111</v>
      </c>
      <c r="B894" s="7" t="s">
        <v>2508</v>
      </c>
      <c r="C894" s="7" t="s">
        <v>2509</v>
      </c>
      <c r="D894" s="4" t="s">
        <v>103</v>
      </c>
      <c r="E894" s="4" t="s">
        <v>99</v>
      </c>
      <c r="F894" s="6">
        <v>42914</v>
      </c>
      <c r="G894" s="4" t="s">
        <v>606</v>
      </c>
      <c r="H894" s="9">
        <v>975</v>
      </c>
      <c r="I894" s="6"/>
      <c r="J894" s="4" t="s">
        <v>1112</v>
      </c>
      <c r="K894" s="4" t="s">
        <v>71</v>
      </c>
      <c r="L894" s="7">
        <v>10366</v>
      </c>
      <c r="M894" s="7">
        <v>0</v>
      </c>
      <c r="N894" s="4" t="s">
        <v>1111</v>
      </c>
    </row>
    <row r="895" spans="1:14" x14ac:dyDescent="0.25">
      <c r="A895" s="4" t="s">
        <v>265</v>
      </c>
      <c r="B895" s="7" t="s">
        <v>2542</v>
      </c>
      <c r="C895" s="7" t="s">
        <v>2543</v>
      </c>
      <c r="D895" s="4" t="s">
        <v>103</v>
      </c>
      <c r="E895" s="4" t="s">
        <v>99</v>
      </c>
      <c r="F895" s="6">
        <v>42914</v>
      </c>
      <c r="G895" s="4" t="s">
        <v>606</v>
      </c>
      <c r="H895" s="9">
        <v>2632.5</v>
      </c>
      <c r="I895" s="6"/>
      <c r="J895" s="4" t="s">
        <v>1105</v>
      </c>
      <c r="K895" s="4" t="s">
        <v>71</v>
      </c>
      <c r="L895" s="7">
        <v>22533.25</v>
      </c>
      <c r="M895" s="7">
        <v>0</v>
      </c>
      <c r="N895" s="4" t="s">
        <v>265</v>
      </c>
    </row>
    <row r="896" spans="1:14" x14ac:dyDescent="0.25">
      <c r="A896" s="4" t="s">
        <v>239</v>
      </c>
      <c r="B896" s="7" t="s">
        <v>2508</v>
      </c>
      <c r="C896" s="7" t="s">
        <v>2509</v>
      </c>
      <c r="D896" s="4" t="s">
        <v>104</v>
      </c>
      <c r="E896" s="4" t="s">
        <v>105</v>
      </c>
      <c r="F896" s="6">
        <v>42909</v>
      </c>
      <c r="G896" s="4" t="s">
        <v>606</v>
      </c>
      <c r="H896" s="9">
        <v>1715.75</v>
      </c>
      <c r="I896" s="6"/>
      <c r="J896" s="4" t="s">
        <v>1093</v>
      </c>
      <c r="K896" s="4" t="s">
        <v>71</v>
      </c>
      <c r="L896" s="7">
        <v>15194.25</v>
      </c>
      <c r="M896" s="7">
        <v>0</v>
      </c>
      <c r="N896" s="4" t="s">
        <v>239</v>
      </c>
    </row>
    <row r="897" spans="1:14" x14ac:dyDescent="0.25">
      <c r="A897" s="4" t="s">
        <v>240</v>
      </c>
      <c r="B897" s="7" t="s">
        <v>2508</v>
      </c>
      <c r="C897" s="7" t="s">
        <v>2509</v>
      </c>
      <c r="D897" s="4" t="s">
        <v>104</v>
      </c>
      <c r="E897" s="4" t="s">
        <v>105</v>
      </c>
      <c r="F897" s="6">
        <v>42909</v>
      </c>
      <c r="G897" s="4" t="s">
        <v>606</v>
      </c>
      <c r="H897" s="9">
        <v>968.75</v>
      </c>
      <c r="I897" s="6"/>
      <c r="J897" s="4" t="s">
        <v>1094</v>
      </c>
      <c r="K897" s="4" t="s">
        <v>71</v>
      </c>
      <c r="L897" s="7">
        <v>10143.75</v>
      </c>
      <c r="M897" s="7">
        <v>0</v>
      </c>
      <c r="N897" s="4" t="s">
        <v>240</v>
      </c>
    </row>
    <row r="898" spans="1:14" x14ac:dyDescent="0.25">
      <c r="A898" s="4" t="s">
        <v>262</v>
      </c>
      <c r="B898" s="7" t="s">
        <v>2548</v>
      </c>
      <c r="C898" s="7" t="s">
        <v>2549</v>
      </c>
      <c r="D898" s="4" t="s">
        <v>104</v>
      </c>
      <c r="E898" s="4" t="s">
        <v>105</v>
      </c>
      <c r="F898" s="6">
        <v>42909</v>
      </c>
      <c r="G898" s="4" t="s">
        <v>606</v>
      </c>
      <c r="H898" s="9">
        <v>5265</v>
      </c>
      <c r="I898" s="6"/>
      <c r="J898" s="4" t="s">
        <v>1099</v>
      </c>
      <c r="K898" s="4" t="s">
        <v>71</v>
      </c>
      <c r="L898" s="7">
        <v>70456.3</v>
      </c>
      <c r="M898" s="7">
        <v>0</v>
      </c>
      <c r="N898" s="4" t="s">
        <v>262</v>
      </c>
    </row>
    <row r="899" spans="1:14" x14ac:dyDescent="0.25">
      <c r="A899" s="4" t="s">
        <v>416</v>
      </c>
      <c r="B899" s="7" t="s">
        <v>2554</v>
      </c>
      <c r="C899" s="7" t="s">
        <v>2555</v>
      </c>
      <c r="D899" s="4" t="s">
        <v>111</v>
      </c>
      <c r="E899" s="4" t="s">
        <v>112</v>
      </c>
      <c r="F899" s="6">
        <v>42907</v>
      </c>
      <c r="G899" s="4" t="s">
        <v>606</v>
      </c>
      <c r="H899" s="9">
        <v>97</v>
      </c>
      <c r="I899" s="6"/>
      <c r="J899" s="4" t="s">
        <v>1017</v>
      </c>
      <c r="K899" s="4" t="s">
        <v>71</v>
      </c>
      <c r="L899" s="7">
        <v>331.3</v>
      </c>
      <c r="M899" s="7">
        <v>0</v>
      </c>
      <c r="N899" s="4" t="s">
        <v>416</v>
      </c>
    </row>
    <row r="900" spans="1:14" x14ac:dyDescent="0.25">
      <c r="A900" s="4" t="s">
        <v>1118</v>
      </c>
      <c r="B900" s="7" t="s">
        <v>2528</v>
      </c>
      <c r="C900" s="7" t="s">
        <v>2529</v>
      </c>
      <c r="D900" s="4" t="s">
        <v>111</v>
      </c>
      <c r="E900" s="4" t="s">
        <v>112</v>
      </c>
      <c r="F900" s="6">
        <v>42914</v>
      </c>
      <c r="G900" s="4" t="s">
        <v>606</v>
      </c>
      <c r="H900" s="9">
        <v>291</v>
      </c>
      <c r="I900" s="6"/>
      <c r="J900" s="4" t="s">
        <v>1119</v>
      </c>
      <c r="K900" s="4" t="s">
        <v>71</v>
      </c>
      <c r="L900" s="7">
        <v>903.9</v>
      </c>
      <c r="M900" s="7">
        <v>0</v>
      </c>
      <c r="N900" s="4" t="s">
        <v>1118</v>
      </c>
    </row>
    <row r="901" spans="1:14" x14ac:dyDescent="0.25">
      <c r="A901" s="4" t="s">
        <v>387</v>
      </c>
      <c r="B901" s="7" t="s">
        <v>2528</v>
      </c>
      <c r="C901" s="7" t="s">
        <v>2529</v>
      </c>
      <c r="D901" s="4" t="s">
        <v>111</v>
      </c>
      <c r="E901" s="4" t="s">
        <v>112</v>
      </c>
      <c r="F901" s="6">
        <v>42909</v>
      </c>
      <c r="G901" s="4" t="s">
        <v>606</v>
      </c>
      <c r="H901" s="9">
        <v>679</v>
      </c>
      <c r="I901" s="6"/>
      <c r="J901" s="4" t="s">
        <v>1104</v>
      </c>
      <c r="K901" s="4" t="s">
        <v>71</v>
      </c>
      <c r="L901" s="7">
        <v>1969.1</v>
      </c>
      <c r="M901" s="7">
        <v>0</v>
      </c>
      <c r="N901" s="4" t="s">
        <v>387</v>
      </c>
    </row>
    <row r="902" spans="1:14" x14ac:dyDescent="0.25">
      <c r="A902" s="4" t="s">
        <v>411</v>
      </c>
      <c r="B902" s="7" t="s">
        <v>2514</v>
      </c>
      <c r="C902" s="7" t="s">
        <v>2515</v>
      </c>
      <c r="D902" s="4" t="s">
        <v>111</v>
      </c>
      <c r="E902" s="4" t="s">
        <v>112</v>
      </c>
      <c r="F902" s="6">
        <v>42893</v>
      </c>
      <c r="G902" s="4" t="s">
        <v>606</v>
      </c>
      <c r="H902" s="9">
        <v>291</v>
      </c>
      <c r="I902" s="6"/>
      <c r="J902" s="4" t="s">
        <v>1016</v>
      </c>
      <c r="K902" s="4" t="s">
        <v>71</v>
      </c>
      <c r="L902" s="7">
        <v>785.7</v>
      </c>
      <c r="M902" s="7">
        <v>0</v>
      </c>
      <c r="N902" s="4" t="s">
        <v>411</v>
      </c>
    </row>
    <row r="903" spans="1:14" x14ac:dyDescent="0.25">
      <c r="A903" s="4" t="s">
        <v>414</v>
      </c>
      <c r="B903" s="7" t="s">
        <v>2544</v>
      </c>
      <c r="C903" s="7" t="s">
        <v>2545</v>
      </c>
      <c r="D903" s="4" t="s">
        <v>111</v>
      </c>
      <c r="E903" s="4" t="s">
        <v>112</v>
      </c>
      <c r="F903" s="6">
        <v>42899</v>
      </c>
      <c r="G903" s="4" t="s">
        <v>606</v>
      </c>
      <c r="H903" s="9">
        <v>5820</v>
      </c>
      <c r="I903" s="6"/>
      <c r="J903" s="4" t="s">
        <v>1018</v>
      </c>
      <c r="K903" s="4" t="s">
        <v>71</v>
      </c>
      <c r="L903" s="7">
        <v>12804</v>
      </c>
      <c r="M903" s="7">
        <v>0</v>
      </c>
      <c r="N903" s="4" t="s">
        <v>414</v>
      </c>
    </row>
    <row r="904" spans="1:14" x14ac:dyDescent="0.25">
      <c r="A904" s="4" t="s">
        <v>272</v>
      </c>
      <c r="B904" s="7" t="s">
        <v>2546</v>
      </c>
      <c r="C904" s="7" t="s">
        <v>2547</v>
      </c>
      <c r="D904" s="4" t="s">
        <v>113</v>
      </c>
      <c r="E904" s="4" t="s">
        <v>114</v>
      </c>
      <c r="F904" s="6">
        <v>42909</v>
      </c>
      <c r="G904" s="4" t="s">
        <v>606</v>
      </c>
      <c r="H904" s="9">
        <v>145.5</v>
      </c>
      <c r="I904" s="6"/>
      <c r="J904" s="4" t="s">
        <v>1097</v>
      </c>
      <c r="K904" s="4" t="s">
        <v>71</v>
      </c>
      <c r="L904" s="7">
        <v>1605.75</v>
      </c>
      <c r="M904" s="7">
        <v>0</v>
      </c>
      <c r="N904" s="4" t="s">
        <v>272</v>
      </c>
    </row>
    <row r="905" spans="1:14" x14ac:dyDescent="0.25">
      <c r="A905" s="4" t="s">
        <v>424</v>
      </c>
      <c r="B905" s="7" t="s">
        <v>2556</v>
      </c>
      <c r="C905" s="7" t="s">
        <v>2557</v>
      </c>
      <c r="D905" s="4" t="s">
        <v>113</v>
      </c>
      <c r="E905" s="4" t="s">
        <v>114</v>
      </c>
      <c r="F905" s="6">
        <v>42907</v>
      </c>
      <c r="G905" s="4" t="s">
        <v>606</v>
      </c>
      <c r="H905" s="9">
        <v>485</v>
      </c>
      <c r="I905" s="6"/>
      <c r="J905" s="4" t="s">
        <v>1021</v>
      </c>
      <c r="K905" s="4" t="s">
        <v>71</v>
      </c>
      <c r="L905" s="7">
        <v>1503.5</v>
      </c>
      <c r="M905" s="7">
        <v>0</v>
      </c>
      <c r="N905" s="4" t="s">
        <v>424</v>
      </c>
    </row>
    <row r="906" spans="1:14" x14ac:dyDescent="0.25">
      <c r="A906" s="4" t="s">
        <v>1088</v>
      </c>
      <c r="B906" s="7" t="s">
        <v>2510</v>
      </c>
      <c r="C906" s="7" t="s">
        <v>2511</v>
      </c>
      <c r="D906" s="4" t="s">
        <v>113</v>
      </c>
      <c r="E906" s="4" t="s">
        <v>114</v>
      </c>
      <c r="F906" s="6">
        <v>42909</v>
      </c>
      <c r="G906" s="4" t="s">
        <v>606</v>
      </c>
      <c r="H906" s="9">
        <v>97</v>
      </c>
      <c r="I906" s="6"/>
      <c r="J906" s="4" t="s">
        <v>1108</v>
      </c>
      <c r="K906" s="4" t="s">
        <v>71</v>
      </c>
      <c r="L906" s="7">
        <v>0</v>
      </c>
      <c r="M906" s="7">
        <v>0</v>
      </c>
      <c r="N906" s="4" t="s">
        <v>1088</v>
      </c>
    </row>
    <row r="907" spans="1:14" x14ac:dyDescent="0.25">
      <c r="A907" s="4" t="s">
        <v>432</v>
      </c>
      <c r="B907" s="7" t="s">
        <v>2512</v>
      </c>
      <c r="C907" s="7" t="s">
        <v>2513</v>
      </c>
      <c r="D907" s="4" t="s">
        <v>116</v>
      </c>
      <c r="E907" s="4" t="s">
        <v>112</v>
      </c>
      <c r="F907" s="6">
        <v>42914</v>
      </c>
      <c r="G907" s="4" t="s">
        <v>606</v>
      </c>
      <c r="H907" s="9">
        <v>1650</v>
      </c>
      <c r="I907" s="6"/>
      <c r="J907" s="4" t="s">
        <v>1090</v>
      </c>
      <c r="K907" s="4" t="s">
        <v>71</v>
      </c>
      <c r="L907" s="7">
        <v>4620</v>
      </c>
      <c r="M907" s="7">
        <v>0</v>
      </c>
      <c r="N907" s="4" t="s">
        <v>432</v>
      </c>
    </row>
    <row r="908" spans="1:14" x14ac:dyDescent="0.25">
      <c r="A908" s="4" t="s">
        <v>431</v>
      </c>
      <c r="B908" s="7" t="s">
        <v>2518</v>
      </c>
      <c r="C908" s="7" t="s">
        <v>2519</v>
      </c>
      <c r="D908" s="4" t="s">
        <v>116</v>
      </c>
      <c r="E908" s="4" t="s">
        <v>112</v>
      </c>
      <c r="F908" s="6">
        <v>42909</v>
      </c>
      <c r="G908" s="4" t="s">
        <v>606</v>
      </c>
      <c r="H908" s="9">
        <v>75</v>
      </c>
      <c r="I908" s="6"/>
      <c r="J908" s="4" t="s">
        <v>1102</v>
      </c>
      <c r="K908" s="4" t="s">
        <v>71</v>
      </c>
      <c r="L908" s="7">
        <v>227</v>
      </c>
      <c r="M908" s="7">
        <v>0</v>
      </c>
      <c r="N908" s="4" t="s">
        <v>431</v>
      </c>
    </row>
    <row r="909" spans="1:14" x14ac:dyDescent="0.25">
      <c r="A909" s="4" t="s">
        <v>480</v>
      </c>
      <c r="B909" s="7" t="s">
        <v>2558</v>
      </c>
      <c r="C909" s="7" t="s">
        <v>2559</v>
      </c>
      <c r="D909" s="4" t="s">
        <v>126</v>
      </c>
      <c r="E909" s="4" t="s">
        <v>127</v>
      </c>
      <c r="F909" s="6">
        <v>42914</v>
      </c>
      <c r="G909" s="4" t="s">
        <v>606</v>
      </c>
      <c r="H909" s="9">
        <v>100</v>
      </c>
      <c r="I909" s="6"/>
      <c r="J909" s="4" t="s">
        <v>1103</v>
      </c>
      <c r="K909" s="4" t="s">
        <v>71</v>
      </c>
      <c r="L909" s="7">
        <v>1793.75</v>
      </c>
      <c r="M909" s="7">
        <v>0</v>
      </c>
      <c r="N909" s="4" t="s">
        <v>480</v>
      </c>
    </row>
    <row r="910" spans="1:14" x14ac:dyDescent="0.25">
      <c r="A910" s="4" t="s">
        <v>529</v>
      </c>
      <c r="B910" s="7" t="s">
        <v>2540</v>
      </c>
      <c r="C910" s="7" t="s">
        <v>2541</v>
      </c>
      <c r="D910" s="4" t="s">
        <v>140</v>
      </c>
      <c r="E910" s="4" t="s">
        <v>141</v>
      </c>
      <c r="F910" s="6">
        <v>42895</v>
      </c>
      <c r="G910" s="4" t="s">
        <v>606</v>
      </c>
      <c r="H910" s="9">
        <v>120</v>
      </c>
      <c r="I910" s="6"/>
      <c r="J910" s="4" t="s">
        <v>1022</v>
      </c>
      <c r="K910" s="4" t="s">
        <v>71</v>
      </c>
      <c r="L910" s="7">
        <v>0</v>
      </c>
      <c r="M910" s="7">
        <v>0</v>
      </c>
      <c r="N910" s="4" t="s">
        <v>529</v>
      </c>
    </row>
    <row r="911" spans="1:14" x14ac:dyDescent="0.25">
      <c r="A911" s="4" t="s">
        <v>529</v>
      </c>
      <c r="B911" s="7" t="s">
        <v>2540</v>
      </c>
      <c r="C911" s="7" t="s">
        <v>2541</v>
      </c>
      <c r="D911" s="4" t="s">
        <v>140</v>
      </c>
      <c r="E911" s="4" t="s">
        <v>141</v>
      </c>
      <c r="F911" s="6">
        <v>42895</v>
      </c>
      <c r="G911" s="4" t="s">
        <v>606</v>
      </c>
      <c r="H911" s="9">
        <v>100.8</v>
      </c>
      <c r="I911" s="6"/>
      <c r="J911" s="4" t="s">
        <v>1022</v>
      </c>
      <c r="K911" s="4" t="s">
        <v>71</v>
      </c>
      <c r="L911" s="7">
        <v>0</v>
      </c>
      <c r="M911" s="7">
        <v>0</v>
      </c>
      <c r="N911" s="4" t="s">
        <v>529</v>
      </c>
    </row>
    <row r="912" spans="1:14" x14ac:dyDescent="0.25">
      <c r="A912" s="4" t="s">
        <v>529</v>
      </c>
      <c r="B912" s="7" t="s">
        <v>2540</v>
      </c>
      <c r="C912" s="7" t="s">
        <v>2541</v>
      </c>
      <c r="D912" s="4" t="s">
        <v>140</v>
      </c>
      <c r="E912" s="4" t="s">
        <v>141</v>
      </c>
      <c r="F912" s="6">
        <v>42915</v>
      </c>
      <c r="G912" s="4" t="s">
        <v>606</v>
      </c>
      <c r="H912" s="9">
        <v>19.2</v>
      </c>
      <c r="I912" s="6"/>
      <c r="J912" s="4" t="s">
        <v>2463</v>
      </c>
      <c r="K912" s="4" t="s">
        <v>71</v>
      </c>
      <c r="L912" s="7">
        <v>0</v>
      </c>
      <c r="M912" s="7">
        <v>0</v>
      </c>
      <c r="N912" s="4" t="s">
        <v>529</v>
      </c>
    </row>
    <row r="913" spans="1:14" x14ac:dyDescent="0.25">
      <c r="A913" s="4" t="s">
        <v>1109</v>
      </c>
      <c r="B913" s="7" t="s">
        <v>2524</v>
      </c>
      <c r="C913" s="7" t="s">
        <v>2525</v>
      </c>
      <c r="D913" s="4" t="s">
        <v>122</v>
      </c>
      <c r="E913" s="4" t="s">
        <v>123</v>
      </c>
      <c r="F913" s="6">
        <v>42909</v>
      </c>
      <c r="G913" s="4" t="s">
        <v>606</v>
      </c>
      <c r="H913" s="9">
        <v>1755</v>
      </c>
      <c r="I913" s="6"/>
      <c r="J913" s="4" t="s">
        <v>1110</v>
      </c>
      <c r="K913" s="4" t="s">
        <v>71</v>
      </c>
      <c r="L913" s="7">
        <v>5699.7</v>
      </c>
      <c r="M913" s="7">
        <v>0</v>
      </c>
      <c r="N913" s="4" t="s">
        <v>1109</v>
      </c>
    </row>
    <row r="914" spans="1:14" x14ac:dyDescent="0.25">
      <c r="A914" s="4" t="s">
        <v>272</v>
      </c>
      <c r="B914" s="7" t="s">
        <v>2546</v>
      </c>
      <c r="C914" s="7" t="s">
        <v>2547</v>
      </c>
      <c r="D914" s="4" t="s">
        <v>122</v>
      </c>
      <c r="E914" s="4" t="s">
        <v>123</v>
      </c>
      <c r="F914" s="6">
        <v>42909</v>
      </c>
      <c r="G914" s="4" t="s">
        <v>606</v>
      </c>
      <c r="H914" s="9">
        <v>222</v>
      </c>
      <c r="I914" s="6"/>
      <c r="J914" s="4" t="s">
        <v>1097</v>
      </c>
      <c r="K914" s="4" t="s">
        <v>71</v>
      </c>
      <c r="L914" s="7">
        <v>1605.75</v>
      </c>
      <c r="M914" s="7">
        <v>0</v>
      </c>
      <c r="N914" s="4" t="s">
        <v>272</v>
      </c>
    </row>
    <row r="915" spans="1:14" x14ac:dyDescent="0.25">
      <c r="A915" s="4" t="s">
        <v>1120</v>
      </c>
      <c r="B915" s="7" t="s">
        <v>2562</v>
      </c>
      <c r="C915" s="7" t="s">
        <v>2563</v>
      </c>
      <c r="D915" s="4" t="s">
        <v>126</v>
      </c>
      <c r="E915" s="4" t="s">
        <v>127</v>
      </c>
      <c r="F915" s="6">
        <v>42914</v>
      </c>
      <c r="G915" s="4" t="s">
        <v>606</v>
      </c>
      <c r="H915" s="9">
        <v>3.4</v>
      </c>
      <c r="I915" s="6"/>
      <c r="J915" s="4" t="s">
        <v>1121</v>
      </c>
      <c r="K915" s="4" t="s">
        <v>71</v>
      </c>
      <c r="L915" s="7">
        <v>94.54</v>
      </c>
      <c r="M915" s="7">
        <v>0</v>
      </c>
      <c r="N915" s="4" t="s">
        <v>1120</v>
      </c>
    </row>
    <row r="916" spans="1:14" x14ac:dyDescent="0.25">
      <c r="A916" s="4" t="s">
        <v>1126</v>
      </c>
      <c r="B916" s="7" t="s">
        <v>2568</v>
      </c>
      <c r="C916" s="7" t="s">
        <v>2569</v>
      </c>
      <c r="D916" s="4" t="s">
        <v>151</v>
      </c>
      <c r="E916" s="4" t="s">
        <v>152</v>
      </c>
      <c r="F916" s="6">
        <v>42914</v>
      </c>
      <c r="G916" s="4" t="s">
        <v>606</v>
      </c>
      <c r="H916" s="9">
        <v>10</v>
      </c>
      <c r="I916" s="6"/>
      <c r="J916" s="4" t="s">
        <v>1127</v>
      </c>
      <c r="K916" s="4" t="s">
        <v>71</v>
      </c>
      <c r="L916" s="7">
        <v>497.5</v>
      </c>
      <c r="M916" s="7">
        <v>0</v>
      </c>
      <c r="N916" s="4" t="s">
        <v>1126</v>
      </c>
    </row>
    <row r="917" spans="1:14" x14ac:dyDescent="0.25">
      <c r="A917" s="4" t="s">
        <v>1126</v>
      </c>
      <c r="B917" s="7" t="s">
        <v>2568</v>
      </c>
      <c r="C917" s="7" t="s">
        <v>2569</v>
      </c>
      <c r="D917" s="4" t="s">
        <v>52</v>
      </c>
      <c r="E917" s="4" t="s">
        <v>51</v>
      </c>
      <c r="F917" s="6">
        <v>42914</v>
      </c>
      <c r="G917" s="4" t="s">
        <v>606</v>
      </c>
      <c r="H917" s="9">
        <v>1</v>
      </c>
      <c r="I917" s="6"/>
      <c r="J917" s="4" t="s">
        <v>1127</v>
      </c>
      <c r="K917" s="4" t="s">
        <v>71</v>
      </c>
      <c r="L917" s="7">
        <v>497.5</v>
      </c>
      <c r="M917" s="7">
        <v>0</v>
      </c>
      <c r="N917" s="4" t="s">
        <v>1126</v>
      </c>
    </row>
    <row r="918" spans="1:14" x14ac:dyDescent="0.25">
      <c r="A918" s="4" t="s">
        <v>1122</v>
      </c>
      <c r="B918" s="7" t="s">
        <v>2564</v>
      </c>
      <c r="C918" s="7" t="s">
        <v>2565</v>
      </c>
      <c r="D918" s="4" t="s">
        <v>561</v>
      </c>
      <c r="E918" s="4" t="s">
        <v>562</v>
      </c>
      <c r="F918" s="6">
        <v>42914</v>
      </c>
      <c r="G918" s="4" t="s">
        <v>606</v>
      </c>
      <c r="H918" s="9">
        <v>60</v>
      </c>
      <c r="I918" s="6"/>
      <c r="J918" s="4" t="s">
        <v>1123</v>
      </c>
      <c r="K918" s="4" t="s">
        <v>71</v>
      </c>
      <c r="L918" s="7">
        <v>99</v>
      </c>
      <c r="M918" s="7">
        <v>0</v>
      </c>
      <c r="N918" s="4" t="s">
        <v>1122</v>
      </c>
    </row>
    <row r="919" spans="1:14" x14ac:dyDescent="0.25">
      <c r="A919" s="4" t="s">
        <v>480</v>
      </c>
      <c r="B919" s="7" t="s">
        <v>2558</v>
      </c>
      <c r="C919" s="7" t="s">
        <v>2559</v>
      </c>
      <c r="D919" s="4" t="s">
        <v>151</v>
      </c>
      <c r="E919" s="4" t="s">
        <v>152</v>
      </c>
      <c r="F919" s="6">
        <v>42914</v>
      </c>
      <c r="G919" s="4" t="s">
        <v>606</v>
      </c>
      <c r="H919" s="9">
        <v>25</v>
      </c>
      <c r="I919" s="6"/>
      <c r="J919" s="4" t="s">
        <v>1103</v>
      </c>
      <c r="K919" s="4" t="s">
        <v>71</v>
      </c>
      <c r="L919" s="7">
        <v>1793.75</v>
      </c>
      <c r="M919" s="7">
        <v>0</v>
      </c>
      <c r="N919" s="4" t="s">
        <v>480</v>
      </c>
    </row>
    <row r="920" spans="1:14" x14ac:dyDescent="0.25">
      <c r="A920" s="4" t="s">
        <v>1126</v>
      </c>
      <c r="B920" s="7" t="s">
        <v>2568</v>
      </c>
      <c r="C920" s="7" t="s">
        <v>2569</v>
      </c>
      <c r="D920" s="4" t="s">
        <v>15</v>
      </c>
      <c r="E920" s="4" t="s">
        <v>16</v>
      </c>
      <c r="F920" s="6">
        <v>42914</v>
      </c>
      <c r="G920" s="4" t="s">
        <v>606</v>
      </c>
      <c r="H920" s="9">
        <v>1</v>
      </c>
      <c r="I920" s="6"/>
      <c r="J920" s="4" t="s">
        <v>1128</v>
      </c>
      <c r="K920" s="4" t="s">
        <v>71</v>
      </c>
      <c r="L920" s="7">
        <v>45</v>
      </c>
      <c r="M920" s="7">
        <v>0</v>
      </c>
      <c r="N920" s="4" t="s">
        <v>1126</v>
      </c>
    </row>
    <row r="921" spans="1:14" x14ac:dyDescent="0.25">
      <c r="A921" s="4" t="s">
        <v>1088</v>
      </c>
      <c r="B921" s="7" t="s">
        <v>2510</v>
      </c>
      <c r="C921" s="7" t="s">
        <v>2511</v>
      </c>
      <c r="D921" s="4" t="s">
        <v>15</v>
      </c>
      <c r="E921" s="4" t="s">
        <v>16</v>
      </c>
      <c r="F921" s="6">
        <v>42915</v>
      </c>
      <c r="G921" s="4" t="s">
        <v>606</v>
      </c>
      <c r="H921" s="9">
        <v>1</v>
      </c>
      <c r="I921" s="6"/>
      <c r="J921" s="4" t="s">
        <v>2464</v>
      </c>
      <c r="K921" s="4" t="s">
        <v>71</v>
      </c>
      <c r="L921" s="7">
        <v>40</v>
      </c>
      <c r="M921" s="7">
        <v>0</v>
      </c>
      <c r="N921" s="4" t="s">
        <v>1088</v>
      </c>
    </row>
    <row r="922" spans="1:14" x14ac:dyDescent="0.25">
      <c r="A922" s="4" t="s">
        <v>1120</v>
      </c>
      <c r="B922" s="7" t="s">
        <v>2562</v>
      </c>
      <c r="C922" s="7" t="s">
        <v>2563</v>
      </c>
      <c r="D922" s="4" t="s">
        <v>15</v>
      </c>
      <c r="E922" s="4" t="s">
        <v>16</v>
      </c>
      <c r="F922" s="6">
        <v>42914</v>
      </c>
      <c r="G922" s="4" t="s">
        <v>606</v>
      </c>
      <c r="H922" s="9">
        <v>1</v>
      </c>
      <c r="I922" s="6"/>
      <c r="J922" s="4" t="s">
        <v>1121</v>
      </c>
      <c r="K922" s="4" t="s">
        <v>71</v>
      </c>
      <c r="L922" s="7">
        <v>94.54</v>
      </c>
      <c r="M922" s="7">
        <v>0</v>
      </c>
      <c r="N922" s="4" t="s">
        <v>1120</v>
      </c>
    </row>
    <row r="923" spans="1:14" x14ac:dyDescent="0.25">
      <c r="A923" s="4" t="s">
        <v>1118</v>
      </c>
      <c r="B923" s="7" t="s">
        <v>2528</v>
      </c>
      <c r="C923" s="7" t="s">
        <v>2529</v>
      </c>
      <c r="D923" s="4" t="s">
        <v>15</v>
      </c>
      <c r="E923" s="4" t="s">
        <v>16</v>
      </c>
      <c r="F923" s="6">
        <v>42914</v>
      </c>
      <c r="G923" s="4" t="s">
        <v>606</v>
      </c>
      <c r="H923" s="9">
        <v>1</v>
      </c>
      <c r="I923" s="6"/>
      <c r="J923" s="4" t="s">
        <v>1119</v>
      </c>
      <c r="K923" s="4" t="s">
        <v>71</v>
      </c>
      <c r="L923" s="7">
        <v>903.9</v>
      </c>
      <c r="M923" s="7">
        <v>0</v>
      </c>
      <c r="N923" s="4" t="s">
        <v>1118</v>
      </c>
    </row>
    <row r="924" spans="1:14" x14ac:dyDescent="0.25">
      <c r="A924" s="4" t="s">
        <v>431</v>
      </c>
      <c r="B924" s="7" t="s">
        <v>2518</v>
      </c>
      <c r="C924" s="7" t="s">
        <v>2519</v>
      </c>
      <c r="D924" s="4" t="s">
        <v>15</v>
      </c>
      <c r="E924" s="4" t="s">
        <v>16</v>
      </c>
      <c r="F924" s="6">
        <v>42909</v>
      </c>
      <c r="G924" s="4" t="s">
        <v>606</v>
      </c>
      <c r="H924" s="9">
        <v>1</v>
      </c>
      <c r="I924" s="6"/>
      <c r="J924" s="4" t="s">
        <v>1102</v>
      </c>
      <c r="K924" s="4" t="s">
        <v>71</v>
      </c>
      <c r="L924" s="7">
        <v>227</v>
      </c>
      <c r="M924" s="7">
        <v>0</v>
      </c>
      <c r="N924" s="4" t="s">
        <v>431</v>
      </c>
    </row>
    <row r="925" spans="1:14" x14ac:dyDescent="0.25">
      <c r="A925" s="4" t="s">
        <v>416</v>
      </c>
      <c r="B925" s="7" t="s">
        <v>2554</v>
      </c>
      <c r="C925" s="7" t="s">
        <v>2555</v>
      </c>
      <c r="D925" s="4" t="s">
        <v>15</v>
      </c>
      <c r="E925" s="4" t="s">
        <v>16</v>
      </c>
      <c r="F925" s="6">
        <v>42907</v>
      </c>
      <c r="G925" s="4" t="s">
        <v>606</v>
      </c>
      <c r="H925" s="9">
        <v>1</v>
      </c>
      <c r="I925" s="6"/>
      <c r="J925" s="4" t="s">
        <v>1017</v>
      </c>
      <c r="K925" s="4" t="s">
        <v>71</v>
      </c>
      <c r="L925" s="7">
        <v>331.3</v>
      </c>
      <c r="M925" s="7">
        <v>0</v>
      </c>
      <c r="N925" s="4" t="s">
        <v>416</v>
      </c>
    </row>
    <row r="926" spans="1:14" x14ac:dyDescent="0.25">
      <c r="A926" s="2" t="s">
        <v>9</v>
      </c>
      <c r="B926" s="2"/>
      <c r="C926" s="2"/>
      <c r="D926" s="3" t="s">
        <v>9</v>
      </c>
      <c r="E926" s="3"/>
      <c r="F926" s="5"/>
      <c r="G926" s="3"/>
      <c r="H926" s="8">
        <f>SUBTOTAL(109,AtlasReport_9_Table_1[Quantity])</f>
        <v>337050.08</v>
      </c>
      <c r="I926" s="5"/>
      <c r="J926" s="3"/>
      <c r="K926" s="3"/>
      <c r="L926" s="2"/>
      <c r="M926" s="2"/>
      <c r="N926" s="20"/>
    </row>
    <row r="927" spans="1:14" x14ac:dyDescent="0.25">
      <c r="A927" s="2"/>
      <c r="B927" s="2"/>
      <c r="C927" s="2"/>
      <c r="D927" s="2"/>
      <c r="E927" s="2"/>
      <c r="F927" s="5"/>
      <c r="G927" s="2"/>
      <c r="H927" s="8"/>
      <c r="I927" s="5"/>
      <c r="J927" s="2"/>
      <c r="K927" s="2"/>
      <c r="L927" s="2"/>
      <c r="M927" s="2"/>
    </row>
    <row r="928" spans="1:14" x14ac:dyDescent="0.25">
      <c r="A928" s="2"/>
      <c r="B928" s="2"/>
      <c r="C928" s="2"/>
      <c r="D928" s="2"/>
      <c r="E928" s="2"/>
      <c r="F928" s="5"/>
      <c r="G928" s="2"/>
      <c r="H928" s="8"/>
      <c r="I928" s="5"/>
      <c r="J928" s="2"/>
      <c r="K928" s="2"/>
      <c r="L928" s="2"/>
      <c r="M928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"/>
  <sheetViews>
    <sheetView topLeftCell="A899" workbookViewId="0">
      <selection activeCell="A2" sqref="A2:F961"/>
    </sheetView>
  </sheetViews>
  <sheetFormatPr defaultRowHeight="15" x14ac:dyDescent="0.25"/>
  <cols>
    <col min="1" max="1" width="33.5703125" customWidth="1"/>
    <col min="2" max="2" width="13.7109375" customWidth="1"/>
    <col min="3" max="3" width="16.7109375" customWidth="1"/>
    <col min="4" max="4" width="38.85546875" customWidth="1"/>
    <col min="5" max="5" width="11.140625" customWidth="1"/>
    <col min="6" max="6" width="18.5703125" customWidth="1"/>
    <col min="7" max="7" width="10.7109375" customWidth="1"/>
    <col min="8" max="8" width="28.42578125" customWidth="1"/>
  </cols>
  <sheetData>
    <row r="1" spans="1:10" ht="22.5" x14ac:dyDescent="0.3">
      <c r="A1" s="11" t="s">
        <v>1129</v>
      </c>
      <c r="B1" s="11"/>
      <c r="C1" s="11"/>
      <c r="D1" s="11"/>
      <c r="E1" s="11"/>
      <c r="F1" s="11"/>
      <c r="G1" s="11"/>
      <c r="H1" s="11"/>
    </row>
    <row r="2" spans="1:10" x14ac:dyDescent="0.25">
      <c r="A2" s="5" t="s">
        <v>1130</v>
      </c>
      <c r="B2" s="2" t="s">
        <v>1131</v>
      </c>
      <c r="C2" s="2" t="s">
        <v>1132</v>
      </c>
      <c r="D2" s="2" t="s">
        <v>1133</v>
      </c>
      <c r="E2" s="2" t="s">
        <v>37</v>
      </c>
      <c r="F2" s="2" t="s">
        <v>1134</v>
      </c>
      <c r="G2" s="2" t="s">
        <v>1135</v>
      </c>
      <c r="H2" s="2" t="s">
        <v>1136</v>
      </c>
      <c r="I2" t="s">
        <v>2692</v>
      </c>
      <c r="J2" t="s">
        <v>2693</v>
      </c>
    </row>
    <row r="3" spans="1:10" hidden="1" x14ac:dyDescent="0.25">
      <c r="A3" s="6">
        <v>42736</v>
      </c>
      <c r="B3" s="4" t="s">
        <v>1137</v>
      </c>
      <c r="C3" s="4" t="s">
        <v>1138</v>
      </c>
      <c r="D3" s="4" t="s">
        <v>1139</v>
      </c>
      <c r="E3" s="4" t="s">
        <v>1140</v>
      </c>
      <c r="F3" s="13">
        <v>15526.420000000002</v>
      </c>
      <c r="G3" s="13">
        <v>15526.420000000002</v>
      </c>
      <c r="H3" s="7">
        <v>0</v>
      </c>
      <c r="I3" s="7" t="e">
        <v>#N/A</v>
      </c>
      <c r="J3" s="7" t="e">
        <f>VLOOKUP(AtlasReport_10_Table_1[[#This Row],[Voucher]],'Sales_Delived not invoiced'!D:F,3,0)</f>
        <v>#N/A</v>
      </c>
    </row>
    <row r="4" spans="1:10" hidden="1" x14ac:dyDescent="0.25">
      <c r="A4" s="6">
        <v>42736</v>
      </c>
      <c r="B4" s="4" t="s">
        <v>1141</v>
      </c>
      <c r="C4" s="4" t="s">
        <v>1138</v>
      </c>
      <c r="D4" s="4" t="s">
        <v>1142</v>
      </c>
      <c r="E4" s="4" t="s">
        <v>1140</v>
      </c>
      <c r="F4" s="13">
        <v>22000.22</v>
      </c>
      <c r="G4" s="13">
        <v>22000.22</v>
      </c>
      <c r="H4" s="7">
        <v>0</v>
      </c>
      <c r="I4" s="7" t="e">
        <v>#N/A</v>
      </c>
      <c r="J4" s="7" t="e">
        <f>VLOOKUP(AtlasReport_10_Table_1[[#This Row],[Voucher]],'Sales_Delived not invoiced'!D:F,3,0)</f>
        <v>#N/A</v>
      </c>
    </row>
    <row r="5" spans="1:10" hidden="1" x14ac:dyDescent="0.25">
      <c r="A5" s="6">
        <v>42736</v>
      </c>
      <c r="B5" s="4" t="s">
        <v>1143</v>
      </c>
      <c r="C5" s="4" t="s">
        <v>1138</v>
      </c>
      <c r="D5" s="4" t="s">
        <v>1144</v>
      </c>
      <c r="E5" s="4" t="s">
        <v>1140</v>
      </c>
      <c r="F5" s="13">
        <v>16786.489999999998</v>
      </c>
      <c r="G5" s="13">
        <v>16786.489999999998</v>
      </c>
      <c r="H5" s="7">
        <v>0</v>
      </c>
      <c r="I5" s="7" t="e">
        <v>#N/A</v>
      </c>
      <c r="J5" s="7" t="e">
        <f>VLOOKUP(AtlasReport_10_Table_1[[#This Row],[Voucher]],'Sales_Delived not invoiced'!D:F,3,0)</f>
        <v>#N/A</v>
      </c>
    </row>
    <row r="6" spans="1:10" hidden="1" x14ac:dyDescent="0.25">
      <c r="A6" s="6">
        <v>42736</v>
      </c>
      <c r="B6" s="4" t="s">
        <v>1145</v>
      </c>
      <c r="C6" s="4" t="s">
        <v>1138</v>
      </c>
      <c r="D6" s="4" t="s">
        <v>1146</v>
      </c>
      <c r="E6" s="4" t="s">
        <v>1140</v>
      </c>
      <c r="F6" s="13">
        <v>7892.59</v>
      </c>
      <c r="G6" s="13">
        <v>7892.59</v>
      </c>
      <c r="H6" s="7">
        <v>0</v>
      </c>
      <c r="I6" s="7" t="e">
        <v>#N/A</v>
      </c>
      <c r="J6" s="7" t="e">
        <f>VLOOKUP(AtlasReport_10_Table_1[[#This Row],[Voucher]],'Sales_Delived not invoiced'!D:F,3,0)</f>
        <v>#N/A</v>
      </c>
    </row>
    <row r="7" spans="1:10" hidden="1" x14ac:dyDescent="0.25">
      <c r="A7" s="6">
        <v>42736</v>
      </c>
      <c r="B7" s="4" t="s">
        <v>1147</v>
      </c>
      <c r="C7" s="4" t="s">
        <v>1138</v>
      </c>
      <c r="D7" s="4" t="s">
        <v>1148</v>
      </c>
      <c r="E7" s="4" t="s">
        <v>1140</v>
      </c>
      <c r="F7" s="13">
        <v>5432.91</v>
      </c>
      <c r="G7" s="13">
        <v>5432.91</v>
      </c>
      <c r="H7" s="7">
        <v>0</v>
      </c>
      <c r="I7" s="7" t="e">
        <v>#N/A</v>
      </c>
      <c r="J7" s="7" t="e">
        <f>VLOOKUP(AtlasReport_10_Table_1[[#This Row],[Voucher]],'Sales_Delived not invoiced'!D:F,3,0)</f>
        <v>#N/A</v>
      </c>
    </row>
    <row r="8" spans="1:10" hidden="1" x14ac:dyDescent="0.25">
      <c r="A8" s="6">
        <v>42736</v>
      </c>
      <c r="B8" s="4" t="s">
        <v>1149</v>
      </c>
      <c r="C8" s="4" t="s">
        <v>1138</v>
      </c>
      <c r="D8" s="4" t="s">
        <v>1150</v>
      </c>
      <c r="E8" s="4" t="s">
        <v>1140</v>
      </c>
      <c r="F8" s="13">
        <v>7220.92</v>
      </c>
      <c r="G8" s="13">
        <v>7220.92</v>
      </c>
      <c r="H8" s="7">
        <v>0</v>
      </c>
      <c r="I8" s="7" t="e">
        <v>#N/A</v>
      </c>
      <c r="J8" s="7" t="e">
        <f>VLOOKUP(AtlasReport_10_Table_1[[#This Row],[Voucher]],'Sales_Delived not invoiced'!D:F,3,0)</f>
        <v>#N/A</v>
      </c>
    </row>
    <row r="9" spans="1:10" hidden="1" x14ac:dyDescent="0.25">
      <c r="A9" s="6">
        <v>42736</v>
      </c>
      <c r="B9" s="4" t="s">
        <v>1151</v>
      </c>
      <c r="C9" s="4" t="s">
        <v>1138</v>
      </c>
      <c r="D9" s="4" t="s">
        <v>1152</v>
      </c>
      <c r="E9" s="4" t="s">
        <v>1140</v>
      </c>
      <c r="F9" s="13">
        <v>1063.1400000000001</v>
      </c>
      <c r="G9" s="13">
        <v>1063.1400000000001</v>
      </c>
      <c r="H9" s="7">
        <v>0</v>
      </c>
      <c r="I9" s="7" t="e">
        <v>#N/A</v>
      </c>
      <c r="J9" s="7" t="e">
        <f>VLOOKUP(AtlasReport_10_Table_1[[#This Row],[Voucher]],'Sales_Delived not invoiced'!D:F,3,0)</f>
        <v>#N/A</v>
      </c>
    </row>
    <row r="10" spans="1:10" hidden="1" x14ac:dyDescent="0.25">
      <c r="A10" s="6">
        <v>42736</v>
      </c>
      <c r="B10" s="4" t="s">
        <v>1153</v>
      </c>
      <c r="C10" s="4" t="s">
        <v>1138</v>
      </c>
      <c r="D10" s="4" t="s">
        <v>1154</v>
      </c>
      <c r="E10" s="4" t="s">
        <v>1140</v>
      </c>
      <c r="F10" s="13">
        <v>608.03</v>
      </c>
      <c r="G10" s="13">
        <v>608.03</v>
      </c>
      <c r="H10" s="7">
        <v>0</v>
      </c>
      <c r="I10" s="7" t="e">
        <v>#N/A</v>
      </c>
      <c r="J10" s="7" t="e">
        <f>VLOOKUP(AtlasReport_10_Table_1[[#This Row],[Voucher]],'Sales_Delived not invoiced'!D:F,3,0)</f>
        <v>#N/A</v>
      </c>
    </row>
    <row r="11" spans="1:10" hidden="1" x14ac:dyDescent="0.25">
      <c r="A11" s="6">
        <v>42736</v>
      </c>
      <c r="B11" s="4" t="s">
        <v>1155</v>
      </c>
      <c r="C11" s="4" t="s">
        <v>1138</v>
      </c>
      <c r="D11" s="4" t="s">
        <v>1156</v>
      </c>
      <c r="E11" s="4" t="s">
        <v>1140</v>
      </c>
      <c r="F11" s="13">
        <v>1343.76</v>
      </c>
      <c r="G11" s="13">
        <v>1343.76</v>
      </c>
      <c r="H11" s="7">
        <v>0</v>
      </c>
      <c r="I11" s="7" t="e">
        <v>#N/A</v>
      </c>
      <c r="J11" s="7" t="e">
        <f>VLOOKUP(AtlasReport_10_Table_1[[#This Row],[Voucher]],'Sales_Delived not invoiced'!D:F,3,0)</f>
        <v>#N/A</v>
      </c>
    </row>
    <row r="12" spans="1:10" hidden="1" x14ac:dyDescent="0.25">
      <c r="A12" s="6">
        <v>42736</v>
      </c>
      <c r="B12" s="4" t="s">
        <v>1157</v>
      </c>
      <c r="C12" s="4" t="s">
        <v>1138</v>
      </c>
      <c r="D12" s="4" t="s">
        <v>1158</v>
      </c>
      <c r="E12" s="4" t="s">
        <v>1140</v>
      </c>
      <c r="F12" s="13">
        <v>1967.94</v>
      </c>
      <c r="G12" s="13">
        <v>1967.94</v>
      </c>
      <c r="H12" s="7">
        <v>0</v>
      </c>
      <c r="I12" s="7" t="e">
        <v>#N/A</v>
      </c>
      <c r="J12" s="7" t="e">
        <f>VLOOKUP(AtlasReport_10_Table_1[[#This Row],[Voucher]],'Sales_Delived not invoiced'!D:F,3,0)</f>
        <v>#N/A</v>
      </c>
    </row>
    <row r="13" spans="1:10" hidden="1" x14ac:dyDescent="0.25">
      <c r="A13" s="6">
        <v>42736</v>
      </c>
      <c r="B13" s="4" t="s">
        <v>1159</v>
      </c>
      <c r="C13" s="4" t="s">
        <v>1138</v>
      </c>
      <c r="D13" s="4" t="s">
        <v>1160</v>
      </c>
      <c r="E13" s="4" t="s">
        <v>1140</v>
      </c>
      <c r="F13" s="13">
        <v>1588.13</v>
      </c>
      <c r="G13" s="13">
        <v>1588.13</v>
      </c>
      <c r="H13" s="7">
        <v>0</v>
      </c>
      <c r="I13" s="7" t="e">
        <v>#N/A</v>
      </c>
      <c r="J13" s="7" t="e">
        <f>VLOOKUP(AtlasReport_10_Table_1[[#This Row],[Voucher]],'Sales_Delived not invoiced'!D:F,3,0)</f>
        <v>#N/A</v>
      </c>
    </row>
    <row r="14" spans="1:10" hidden="1" x14ac:dyDescent="0.25">
      <c r="A14" s="6">
        <v>42736</v>
      </c>
      <c r="B14" s="4" t="s">
        <v>1161</v>
      </c>
      <c r="C14" s="4" t="s">
        <v>1138</v>
      </c>
      <c r="D14" s="4" t="s">
        <v>1162</v>
      </c>
      <c r="E14" s="4" t="s">
        <v>1140</v>
      </c>
      <c r="F14" s="13">
        <v>11185.85</v>
      </c>
      <c r="G14" s="13">
        <v>11185.85</v>
      </c>
      <c r="H14" s="7">
        <v>0</v>
      </c>
      <c r="I14" s="7" t="e">
        <v>#N/A</v>
      </c>
      <c r="J14" s="7" t="e">
        <f>VLOOKUP(AtlasReport_10_Table_1[[#This Row],[Voucher]],'Sales_Delived not invoiced'!D:F,3,0)</f>
        <v>#N/A</v>
      </c>
    </row>
    <row r="15" spans="1:10" hidden="1" x14ac:dyDescent="0.25">
      <c r="A15" s="6">
        <v>42736</v>
      </c>
      <c r="B15" s="4" t="s">
        <v>1163</v>
      </c>
      <c r="C15" s="4" t="s">
        <v>1138</v>
      </c>
      <c r="D15" s="4" t="s">
        <v>1164</v>
      </c>
      <c r="E15" s="4" t="s">
        <v>1140</v>
      </c>
      <c r="F15" s="13">
        <v>794.06000000000006</v>
      </c>
      <c r="G15" s="13">
        <v>794.06000000000006</v>
      </c>
      <c r="H15" s="7">
        <v>0</v>
      </c>
      <c r="I15" s="7" t="e">
        <v>#N/A</v>
      </c>
      <c r="J15" s="7" t="e">
        <f>VLOOKUP(AtlasReport_10_Table_1[[#This Row],[Voucher]],'Sales_Delived not invoiced'!D:F,3,0)</f>
        <v>#N/A</v>
      </c>
    </row>
    <row r="16" spans="1:10" hidden="1" x14ac:dyDescent="0.25">
      <c r="A16" s="6">
        <v>42736</v>
      </c>
      <c r="B16" s="4" t="s">
        <v>1165</v>
      </c>
      <c r="C16" s="4" t="s">
        <v>1138</v>
      </c>
      <c r="D16" s="4" t="s">
        <v>1166</v>
      </c>
      <c r="E16" s="4" t="s">
        <v>1140</v>
      </c>
      <c r="F16" s="13">
        <v>306.74</v>
      </c>
      <c r="G16" s="13">
        <v>306.74</v>
      </c>
      <c r="H16" s="7">
        <v>0</v>
      </c>
      <c r="I16" s="7" t="e">
        <v>#N/A</v>
      </c>
      <c r="J16" s="7" t="e">
        <f>VLOOKUP(AtlasReport_10_Table_1[[#This Row],[Voucher]],'Sales_Delived not invoiced'!D:F,3,0)</f>
        <v>#N/A</v>
      </c>
    </row>
    <row r="17" spans="1:10" hidden="1" x14ac:dyDescent="0.25">
      <c r="A17" s="6">
        <v>42736</v>
      </c>
      <c r="B17" s="4" t="s">
        <v>1167</v>
      </c>
      <c r="C17" s="4" t="s">
        <v>1138</v>
      </c>
      <c r="D17" s="4" t="s">
        <v>1168</v>
      </c>
      <c r="E17" s="4" t="s">
        <v>1140</v>
      </c>
      <c r="F17" s="13">
        <v>969.5200000000001</v>
      </c>
      <c r="G17" s="13">
        <v>969.5200000000001</v>
      </c>
      <c r="H17" s="7">
        <v>0</v>
      </c>
      <c r="I17" s="7" t="e">
        <v>#N/A</v>
      </c>
      <c r="J17" s="7" t="e">
        <f>VLOOKUP(AtlasReport_10_Table_1[[#This Row],[Voucher]],'Sales_Delived not invoiced'!D:F,3,0)</f>
        <v>#N/A</v>
      </c>
    </row>
    <row r="18" spans="1:10" hidden="1" x14ac:dyDescent="0.25">
      <c r="A18" s="6">
        <v>42736</v>
      </c>
      <c r="B18" s="4" t="s">
        <v>1169</v>
      </c>
      <c r="C18" s="4" t="s">
        <v>1138</v>
      </c>
      <c r="D18" s="4" t="s">
        <v>1170</v>
      </c>
      <c r="E18" s="4" t="s">
        <v>1140</v>
      </c>
      <c r="F18" s="13">
        <v>708.93999999999994</v>
      </c>
      <c r="G18" s="13">
        <v>708.93999999999994</v>
      </c>
      <c r="H18" s="7">
        <v>0</v>
      </c>
      <c r="I18" s="7" t="e">
        <v>#N/A</v>
      </c>
      <c r="J18" s="7" t="e">
        <f>VLOOKUP(AtlasReport_10_Table_1[[#This Row],[Voucher]],'Sales_Delived not invoiced'!D:F,3,0)</f>
        <v>#N/A</v>
      </c>
    </row>
    <row r="19" spans="1:10" hidden="1" x14ac:dyDescent="0.25">
      <c r="A19" s="6">
        <v>42736</v>
      </c>
      <c r="B19" s="4" t="s">
        <v>1171</v>
      </c>
      <c r="C19" s="4" t="s">
        <v>1138</v>
      </c>
      <c r="D19" s="4" t="s">
        <v>1172</v>
      </c>
      <c r="E19" s="4" t="s">
        <v>1140</v>
      </c>
      <c r="F19" s="13">
        <v>8863.44</v>
      </c>
      <c r="G19" s="13">
        <v>8863.44</v>
      </c>
      <c r="H19" s="7">
        <v>0</v>
      </c>
      <c r="I19" s="7" t="e">
        <v>#N/A</v>
      </c>
      <c r="J19" s="7" t="e">
        <f>VLOOKUP(AtlasReport_10_Table_1[[#This Row],[Voucher]],'Sales_Delived not invoiced'!D:F,3,0)</f>
        <v>#N/A</v>
      </c>
    </row>
    <row r="20" spans="1:10" hidden="1" x14ac:dyDescent="0.25">
      <c r="A20" s="6">
        <v>42736</v>
      </c>
      <c r="B20" s="4" t="s">
        <v>1173</v>
      </c>
      <c r="C20" s="4" t="s">
        <v>1138</v>
      </c>
      <c r="D20" s="4" t="s">
        <v>1174</v>
      </c>
      <c r="E20" s="4" t="s">
        <v>1140</v>
      </c>
      <c r="F20" s="13">
        <v>14181.210000000001</v>
      </c>
      <c r="G20" s="13">
        <v>14181.210000000001</v>
      </c>
      <c r="H20" s="7">
        <v>0</v>
      </c>
      <c r="I20" s="7" t="e">
        <v>#N/A</v>
      </c>
      <c r="J20" s="7" t="e">
        <f>VLOOKUP(AtlasReport_10_Table_1[[#This Row],[Voucher]],'Sales_Delived not invoiced'!D:F,3,0)</f>
        <v>#N/A</v>
      </c>
    </row>
    <row r="21" spans="1:10" hidden="1" x14ac:dyDescent="0.25">
      <c r="A21" s="6">
        <v>42736</v>
      </c>
      <c r="B21" s="4" t="s">
        <v>1175</v>
      </c>
      <c r="C21" s="4" t="s">
        <v>1138</v>
      </c>
      <c r="D21" s="4" t="s">
        <v>1176</v>
      </c>
      <c r="E21" s="4" t="s">
        <v>1140</v>
      </c>
      <c r="F21" s="13">
        <v>-3122.1</v>
      </c>
      <c r="G21" s="13">
        <v>-3122.1</v>
      </c>
      <c r="H21" s="7">
        <v>0</v>
      </c>
      <c r="I21" s="7" t="e">
        <v>#N/A</v>
      </c>
      <c r="J21" s="7" t="e">
        <f>VLOOKUP(AtlasReport_10_Table_1[[#This Row],[Voucher]],'Sales_Delived not invoiced'!D:F,3,0)</f>
        <v>#N/A</v>
      </c>
    </row>
    <row r="22" spans="1:10" hidden="1" x14ac:dyDescent="0.25">
      <c r="A22" s="6">
        <v>42736</v>
      </c>
      <c r="B22" s="4" t="s">
        <v>1177</v>
      </c>
      <c r="C22" s="4" t="s">
        <v>1138</v>
      </c>
      <c r="D22" s="4" t="s">
        <v>1178</v>
      </c>
      <c r="E22" s="4" t="s">
        <v>1140</v>
      </c>
      <c r="F22" s="13">
        <v>655.22</v>
      </c>
      <c r="G22" s="13">
        <v>655.22</v>
      </c>
      <c r="H22" s="7">
        <v>0</v>
      </c>
      <c r="I22" s="7" t="e">
        <v>#N/A</v>
      </c>
      <c r="J22" s="7" t="e">
        <f>VLOOKUP(AtlasReport_10_Table_1[[#This Row],[Voucher]],'Sales_Delived not invoiced'!D:F,3,0)</f>
        <v>#N/A</v>
      </c>
    </row>
    <row r="23" spans="1:10" hidden="1" x14ac:dyDescent="0.25">
      <c r="A23" s="6">
        <v>42736</v>
      </c>
      <c r="B23" s="4" t="s">
        <v>1179</v>
      </c>
      <c r="C23" s="4" t="s">
        <v>1138</v>
      </c>
      <c r="D23" s="4" t="s">
        <v>1180</v>
      </c>
      <c r="E23" s="4" t="s">
        <v>1140</v>
      </c>
      <c r="F23" s="13">
        <v>875.56000000000006</v>
      </c>
      <c r="G23" s="13">
        <v>875.56000000000006</v>
      </c>
      <c r="H23" s="7">
        <v>0</v>
      </c>
      <c r="I23" s="7" t="e">
        <v>#N/A</v>
      </c>
      <c r="J23" s="7" t="e">
        <f>VLOOKUP(AtlasReport_10_Table_1[[#This Row],[Voucher]],'Sales_Delived not invoiced'!D:F,3,0)</f>
        <v>#N/A</v>
      </c>
    </row>
    <row r="24" spans="1:10" hidden="1" x14ac:dyDescent="0.25">
      <c r="A24" s="6">
        <v>42736</v>
      </c>
      <c r="B24" s="4" t="s">
        <v>1181</v>
      </c>
      <c r="C24" s="4" t="s">
        <v>1138</v>
      </c>
      <c r="D24" s="4" t="s">
        <v>1182</v>
      </c>
      <c r="E24" s="4" t="s">
        <v>1140</v>
      </c>
      <c r="F24" s="13">
        <v>695.15</v>
      </c>
      <c r="G24" s="13">
        <v>695.15</v>
      </c>
      <c r="H24" s="7">
        <v>0</v>
      </c>
      <c r="I24" s="7" t="e">
        <v>#N/A</v>
      </c>
      <c r="J24" s="7" t="e">
        <f>VLOOKUP(AtlasReport_10_Table_1[[#This Row],[Voucher]],'Sales_Delived not invoiced'!D:F,3,0)</f>
        <v>#N/A</v>
      </c>
    </row>
    <row r="25" spans="1:10" hidden="1" x14ac:dyDescent="0.25">
      <c r="A25" s="6">
        <v>42736</v>
      </c>
      <c r="B25" s="4" t="s">
        <v>1183</v>
      </c>
      <c r="C25" s="4" t="s">
        <v>1138</v>
      </c>
      <c r="D25" s="4" t="s">
        <v>1184</v>
      </c>
      <c r="E25" s="4" t="s">
        <v>1140</v>
      </c>
      <c r="F25" s="13">
        <v>370.74</v>
      </c>
      <c r="G25" s="13">
        <v>370.74</v>
      </c>
      <c r="H25" s="7">
        <v>0</v>
      </c>
      <c r="I25" s="7" t="e">
        <v>#N/A</v>
      </c>
      <c r="J25" s="7" t="e">
        <f>VLOOKUP(AtlasReport_10_Table_1[[#This Row],[Voucher]],'Sales_Delived not invoiced'!D:F,3,0)</f>
        <v>#N/A</v>
      </c>
    </row>
    <row r="26" spans="1:10" hidden="1" x14ac:dyDescent="0.25">
      <c r="A26" s="6">
        <v>42736</v>
      </c>
      <c r="B26" s="4" t="s">
        <v>1185</v>
      </c>
      <c r="C26" s="4" t="s">
        <v>1138</v>
      </c>
      <c r="D26" s="4" t="s">
        <v>1186</v>
      </c>
      <c r="E26" s="4" t="s">
        <v>1140</v>
      </c>
      <c r="F26" s="13">
        <v>8500.25</v>
      </c>
      <c r="G26" s="13">
        <v>8500.25</v>
      </c>
      <c r="H26" s="7">
        <v>0</v>
      </c>
      <c r="I26" s="7" t="e">
        <v>#N/A</v>
      </c>
      <c r="J26" s="7" t="e">
        <f>VLOOKUP(AtlasReport_10_Table_1[[#This Row],[Voucher]],'Sales_Delived not invoiced'!D:F,3,0)</f>
        <v>#N/A</v>
      </c>
    </row>
    <row r="27" spans="1:10" hidden="1" x14ac:dyDescent="0.25">
      <c r="A27" s="6">
        <v>42736</v>
      </c>
      <c r="B27" s="4" t="s">
        <v>1187</v>
      </c>
      <c r="C27" s="4" t="s">
        <v>1138</v>
      </c>
      <c r="D27" s="4" t="s">
        <v>1188</v>
      </c>
      <c r="E27" s="4" t="s">
        <v>1140</v>
      </c>
      <c r="F27" s="13">
        <v>1379.4</v>
      </c>
      <c r="G27" s="13">
        <v>1379.4</v>
      </c>
      <c r="H27" s="7">
        <v>0</v>
      </c>
      <c r="I27" s="7" t="e">
        <v>#N/A</v>
      </c>
      <c r="J27" s="7" t="e">
        <f>VLOOKUP(AtlasReport_10_Table_1[[#This Row],[Voucher]],'Sales_Delived not invoiced'!D:F,3,0)</f>
        <v>#N/A</v>
      </c>
    </row>
    <row r="28" spans="1:10" hidden="1" x14ac:dyDescent="0.25">
      <c r="A28" s="6">
        <v>42736</v>
      </c>
      <c r="B28" s="4" t="s">
        <v>1189</v>
      </c>
      <c r="C28" s="4" t="s">
        <v>1138</v>
      </c>
      <c r="D28" s="4" t="s">
        <v>1190</v>
      </c>
      <c r="E28" s="4" t="s">
        <v>1140</v>
      </c>
      <c r="F28" s="13">
        <v>1588.13</v>
      </c>
      <c r="G28" s="13">
        <v>1588.13</v>
      </c>
      <c r="H28" s="7">
        <v>0</v>
      </c>
      <c r="I28" s="7" t="e">
        <v>#N/A</v>
      </c>
      <c r="J28" s="7" t="e">
        <f>VLOOKUP(AtlasReport_10_Table_1[[#This Row],[Voucher]],'Sales_Delived not invoiced'!D:F,3,0)</f>
        <v>#N/A</v>
      </c>
    </row>
    <row r="29" spans="1:10" hidden="1" x14ac:dyDescent="0.25">
      <c r="A29" s="6">
        <v>42736</v>
      </c>
      <c r="B29" s="4" t="s">
        <v>1191</v>
      </c>
      <c r="C29" s="4" t="s">
        <v>1138</v>
      </c>
      <c r="D29" s="4" t="s">
        <v>1192</v>
      </c>
      <c r="E29" s="4" t="s">
        <v>1140</v>
      </c>
      <c r="F29" s="13">
        <v>2096.33</v>
      </c>
      <c r="G29" s="13">
        <v>2096.33</v>
      </c>
      <c r="H29" s="7">
        <v>0</v>
      </c>
      <c r="I29" s="7" t="e">
        <v>#N/A</v>
      </c>
      <c r="J29" s="7" t="e">
        <f>VLOOKUP(AtlasReport_10_Table_1[[#This Row],[Voucher]],'Sales_Delived not invoiced'!D:F,3,0)</f>
        <v>#N/A</v>
      </c>
    </row>
    <row r="30" spans="1:10" hidden="1" x14ac:dyDescent="0.25">
      <c r="A30" s="6">
        <v>42736</v>
      </c>
      <c r="B30" s="4" t="s">
        <v>1193</v>
      </c>
      <c r="C30" s="4" t="s">
        <v>1138</v>
      </c>
      <c r="D30" s="4" t="s">
        <v>1194</v>
      </c>
      <c r="E30" s="4" t="s">
        <v>1140</v>
      </c>
      <c r="F30" s="13">
        <v>1558.24</v>
      </c>
      <c r="G30" s="13">
        <v>1558.24</v>
      </c>
      <c r="H30" s="7">
        <v>0</v>
      </c>
      <c r="I30" s="7" t="e">
        <v>#N/A</v>
      </c>
      <c r="J30" s="7" t="e">
        <f>VLOOKUP(AtlasReport_10_Table_1[[#This Row],[Voucher]],'Sales_Delived not invoiced'!D:F,3,0)</f>
        <v>#N/A</v>
      </c>
    </row>
    <row r="31" spans="1:10" hidden="1" x14ac:dyDescent="0.25">
      <c r="A31" s="6">
        <v>42736</v>
      </c>
      <c r="B31" s="4" t="s">
        <v>1195</v>
      </c>
      <c r="C31" s="4" t="s">
        <v>1138</v>
      </c>
      <c r="D31" s="4" t="s">
        <v>1196</v>
      </c>
      <c r="E31" s="4" t="s">
        <v>1140</v>
      </c>
      <c r="F31" s="13">
        <v>2134.87</v>
      </c>
      <c r="G31" s="13">
        <v>2134.87</v>
      </c>
      <c r="H31" s="7">
        <v>0</v>
      </c>
      <c r="I31" s="7" t="e">
        <v>#N/A</v>
      </c>
      <c r="J31" s="7" t="e">
        <f>VLOOKUP(AtlasReport_10_Table_1[[#This Row],[Voucher]],'Sales_Delived not invoiced'!D:F,3,0)</f>
        <v>#N/A</v>
      </c>
    </row>
    <row r="32" spans="1:10" hidden="1" x14ac:dyDescent="0.25">
      <c r="A32" s="6">
        <v>42736</v>
      </c>
      <c r="B32" s="4" t="s">
        <v>1197</v>
      </c>
      <c r="C32" s="4" t="s">
        <v>1138</v>
      </c>
      <c r="D32" s="4" t="s">
        <v>1198</v>
      </c>
      <c r="E32" s="4" t="s">
        <v>1140</v>
      </c>
      <c r="F32" s="13">
        <v>3775.2</v>
      </c>
      <c r="G32" s="13">
        <v>3775.2</v>
      </c>
      <c r="H32" s="7">
        <v>0</v>
      </c>
      <c r="I32" s="7" t="e">
        <v>#N/A</v>
      </c>
      <c r="J32" s="7" t="e">
        <f>VLOOKUP(AtlasReport_10_Table_1[[#This Row],[Voucher]],'Sales_Delived not invoiced'!D:F,3,0)</f>
        <v>#N/A</v>
      </c>
    </row>
    <row r="33" spans="1:10" hidden="1" x14ac:dyDescent="0.25">
      <c r="A33" s="6">
        <v>42736</v>
      </c>
      <c r="B33" s="4" t="s">
        <v>1199</v>
      </c>
      <c r="C33" s="4" t="s">
        <v>1138</v>
      </c>
      <c r="D33" s="4" t="s">
        <v>1200</v>
      </c>
      <c r="E33" s="4" t="s">
        <v>1140</v>
      </c>
      <c r="F33" s="13">
        <v>395.66999999999996</v>
      </c>
      <c r="G33" s="13">
        <v>395.66999999999996</v>
      </c>
      <c r="H33" s="7">
        <v>0</v>
      </c>
      <c r="I33" s="7" t="e">
        <v>#N/A</v>
      </c>
      <c r="J33" s="7" t="e">
        <f>VLOOKUP(AtlasReport_10_Table_1[[#This Row],[Voucher]],'Sales_Delived not invoiced'!D:F,3,0)</f>
        <v>#N/A</v>
      </c>
    </row>
    <row r="34" spans="1:10" hidden="1" x14ac:dyDescent="0.25">
      <c r="A34" s="6">
        <v>42736</v>
      </c>
      <c r="B34" s="4" t="s">
        <v>1201</v>
      </c>
      <c r="C34" s="4" t="s">
        <v>1138</v>
      </c>
      <c r="D34" s="4" t="s">
        <v>1202</v>
      </c>
      <c r="E34" s="4" t="s">
        <v>1140</v>
      </c>
      <c r="F34" s="13">
        <v>2200.69</v>
      </c>
      <c r="G34" s="13">
        <v>2200.69</v>
      </c>
      <c r="H34" s="7">
        <v>0</v>
      </c>
      <c r="I34" s="7" t="e">
        <v>#N/A</v>
      </c>
      <c r="J34" s="7" t="e">
        <f>VLOOKUP(AtlasReport_10_Table_1[[#This Row],[Voucher]],'Sales_Delived not invoiced'!D:F,3,0)</f>
        <v>#N/A</v>
      </c>
    </row>
    <row r="35" spans="1:10" hidden="1" x14ac:dyDescent="0.25">
      <c r="A35" s="6">
        <v>42736</v>
      </c>
      <c r="B35" s="4" t="s">
        <v>1203</v>
      </c>
      <c r="C35" s="4" t="s">
        <v>1138</v>
      </c>
      <c r="D35" s="4" t="s">
        <v>1204</v>
      </c>
      <c r="E35" s="4" t="s">
        <v>1140</v>
      </c>
      <c r="F35" s="13">
        <v>1392.11</v>
      </c>
      <c r="G35" s="13">
        <v>1392.11</v>
      </c>
      <c r="H35" s="7">
        <v>0</v>
      </c>
      <c r="I35" s="7" t="e">
        <v>#N/A</v>
      </c>
      <c r="J35" s="7" t="e">
        <f>VLOOKUP(AtlasReport_10_Table_1[[#This Row],[Voucher]],'Sales_Delived not invoiced'!D:F,3,0)</f>
        <v>#N/A</v>
      </c>
    </row>
    <row r="36" spans="1:10" hidden="1" x14ac:dyDescent="0.25">
      <c r="A36" s="6">
        <v>42736</v>
      </c>
      <c r="B36" s="4" t="s">
        <v>1205</v>
      </c>
      <c r="C36" s="4" t="s">
        <v>1138</v>
      </c>
      <c r="D36" s="4" t="s">
        <v>1206</v>
      </c>
      <c r="E36" s="4" t="s">
        <v>1140</v>
      </c>
      <c r="F36" s="13">
        <v>3339.58</v>
      </c>
      <c r="G36" s="13">
        <v>3339.58</v>
      </c>
      <c r="H36" s="7">
        <v>0</v>
      </c>
      <c r="I36" s="7" t="e">
        <v>#N/A</v>
      </c>
      <c r="J36" s="7" t="e">
        <f>VLOOKUP(AtlasReport_10_Table_1[[#This Row],[Voucher]],'Sales_Delived not invoiced'!D:F,3,0)</f>
        <v>#N/A</v>
      </c>
    </row>
    <row r="37" spans="1:10" hidden="1" x14ac:dyDescent="0.25">
      <c r="A37" s="6">
        <v>42736</v>
      </c>
      <c r="B37" s="4" t="s">
        <v>1207</v>
      </c>
      <c r="C37" s="4" t="s">
        <v>1138</v>
      </c>
      <c r="D37" s="4" t="s">
        <v>1208</v>
      </c>
      <c r="E37" s="4" t="s">
        <v>1140</v>
      </c>
      <c r="F37" s="13">
        <v>1403.91</v>
      </c>
      <c r="G37" s="13">
        <v>1403.91</v>
      </c>
      <c r="H37" s="7">
        <v>0</v>
      </c>
      <c r="I37" s="7" t="e">
        <v>#N/A</v>
      </c>
      <c r="J37" s="7" t="e">
        <f>VLOOKUP(AtlasReport_10_Table_1[[#This Row],[Voucher]],'Sales_Delived not invoiced'!D:F,3,0)</f>
        <v>#N/A</v>
      </c>
    </row>
    <row r="38" spans="1:10" hidden="1" x14ac:dyDescent="0.25">
      <c r="A38" s="6">
        <v>42736</v>
      </c>
      <c r="B38" s="4" t="s">
        <v>1209</v>
      </c>
      <c r="C38" s="4" t="s">
        <v>1138</v>
      </c>
      <c r="D38" s="4" t="s">
        <v>1210</v>
      </c>
      <c r="E38" s="4" t="s">
        <v>1140</v>
      </c>
      <c r="F38" s="13">
        <v>9558.27</v>
      </c>
      <c r="G38" s="13">
        <v>9558.27</v>
      </c>
      <c r="H38" s="7">
        <v>0</v>
      </c>
      <c r="I38" s="7" t="e">
        <v>#N/A</v>
      </c>
      <c r="J38" s="7" t="e">
        <f>VLOOKUP(AtlasReport_10_Table_1[[#This Row],[Voucher]],'Sales_Delived not invoiced'!D:F,3,0)</f>
        <v>#N/A</v>
      </c>
    </row>
    <row r="39" spans="1:10" hidden="1" x14ac:dyDescent="0.25">
      <c r="A39" s="6">
        <v>42736</v>
      </c>
      <c r="B39" s="4" t="s">
        <v>1211</v>
      </c>
      <c r="C39" s="4" t="s">
        <v>1138</v>
      </c>
      <c r="D39" s="4" t="s">
        <v>1212</v>
      </c>
      <c r="E39" s="4" t="s">
        <v>1140</v>
      </c>
      <c r="F39" s="13">
        <v>9997.57</v>
      </c>
      <c r="G39" s="13">
        <v>9997.57</v>
      </c>
      <c r="H39" s="7">
        <v>0</v>
      </c>
      <c r="I39" s="7" t="e">
        <v>#N/A</v>
      </c>
      <c r="J39" s="7" t="e">
        <f>VLOOKUP(AtlasReport_10_Table_1[[#This Row],[Voucher]],'Sales_Delived not invoiced'!D:F,3,0)</f>
        <v>#N/A</v>
      </c>
    </row>
    <row r="40" spans="1:10" hidden="1" x14ac:dyDescent="0.25">
      <c r="A40" s="6">
        <v>42736</v>
      </c>
      <c r="B40" s="4" t="s">
        <v>1213</v>
      </c>
      <c r="C40" s="4" t="s">
        <v>1138</v>
      </c>
      <c r="D40" s="4" t="s">
        <v>1214</v>
      </c>
      <c r="E40" s="4" t="s">
        <v>1140</v>
      </c>
      <c r="F40" s="13">
        <v>1660.73</v>
      </c>
      <c r="G40" s="13">
        <v>1660.73</v>
      </c>
      <c r="H40" s="7">
        <v>0</v>
      </c>
      <c r="I40" s="7" t="e">
        <v>#N/A</v>
      </c>
      <c r="J40" s="7" t="e">
        <f>VLOOKUP(AtlasReport_10_Table_1[[#This Row],[Voucher]],'Sales_Delived not invoiced'!D:F,3,0)</f>
        <v>#N/A</v>
      </c>
    </row>
    <row r="41" spans="1:10" hidden="1" x14ac:dyDescent="0.25">
      <c r="A41" s="6">
        <v>42736</v>
      </c>
      <c r="B41" s="4" t="s">
        <v>1215</v>
      </c>
      <c r="C41" s="4" t="s">
        <v>1138</v>
      </c>
      <c r="D41" s="4" t="s">
        <v>1216</v>
      </c>
      <c r="E41" s="4" t="s">
        <v>1140</v>
      </c>
      <c r="F41" s="13">
        <v>1561.02</v>
      </c>
      <c r="G41" s="13">
        <v>1561.02</v>
      </c>
      <c r="H41" s="7">
        <v>0</v>
      </c>
      <c r="I41" s="7" t="e">
        <v>#N/A</v>
      </c>
      <c r="J41" s="7" t="e">
        <f>VLOOKUP(AtlasReport_10_Table_1[[#This Row],[Voucher]],'Sales_Delived not invoiced'!D:F,3,0)</f>
        <v>#N/A</v>
      </c>
    </row>
    <row r="42" spans="1:10" hidden="1" x14ac:dyDescent="0.25">
      <c r="A42" s="6">
        <v>42736</v>
      </c>
      <c r="B42" s="4" t="s">
        <v>1217</v>
      </c>
      <c r="C42" s="4" t="s">
        <v>1138</v>
      </c>
      <c r="D42" s="4" t="s">
        <v>1218</v>
      </c>
      <c r="E42" s="4" t="s">
        <v>1140</v>
      </c>
      <c r="F42" s="13">
        <v>5590.98</v>
      </c>
      <c r="G42" s="13">
        <v>5590.98</v>
      </c>
      <c r="H42" s="7">
        <v>0</v>
      </c>
      <c r="I42" s="7" t="e">
        <v>#N/A</v>
      </c>
      <c r="J42" s="7" t="e">
        <f>VLOOKUP(AtlasReport_10_Table_1[[#This Row],[Voucher]],'Sales_Delived not invoiced'!D:F,3,0)</f>
        <v>#N/A</v>
      </c>
    </row>
    <row r="43" spans="1:10" hidden="1" x14ac:dyDescent="0.25">
      <c r="A43" s="6">
        <v>42736</v>
      </c>
      <c r="B43" s="4" t="s">
        <v>1219</v>
      </c>
      <c r="C43" s="4" t="s">
        <v>1138</v>
      </c>
      <c r="D43" s="4" t="s">
        <v>1220</v>
      </c>
      <c r="E43" s="4" t="s">
        <v>1140</v>
      </c>
      <c r="F43" s="13">
        <v>334.5</v>
      </c>
      <c r="G43" s="13">
        <v>334.5</v>
      </c>
      <c r="H43" s="7">
        <v>0</v>
      </c>
      <c r="I43" s="7" t="e">
        <v>#N/A</v>
      </c>
      <c r="J43" s="7" t="e">
        <f>VLOOKUP(AtlasReport_10_Table_1[[#This Row],[Voucher]],'Sales_Delived not invoiced'!D:F,3,0)</f>
        <v>#N/A</v>
      </c>
    </row>
    <row r="44" spans="1:10" hidden="1" x14ac:dyDescent="0.25">
      <c r="A44" s="6">
        <v>42736</v>
      </c>
      <c r="B44" s="4" t="s">
        <v>1221</v>
      </c>
      <c r="C44" s="4" t="s">
        <v>1138</v>
      </c>
      <c r="D44" s="4" t="s">
        <v>1222</v>
      </c>
      <c r="E44" s="4" t="s">
        <v>1140</v>
      </c>
      <c r="F44" s="13">
        <v>3503.86</v>
      </c>
      <c r="G44" s="13">
        <v>3503.86</v>
      </c>
      <c r="H44" s="7">
        <v>0</v>
      </c>
      <c r="I44" s="7" t="e">
        <v>#N/A</v>
      </c>
      <c r="J44" s="7" t="e">
        <f>VLOOKUP(AtlasReport_10_Table_1[[#This Row],[Voucher]],'Sales_Delived not invoiced'!D:F,3,0)</f>
        <v>#N/A</v>
      </c>
    </row>
    <row r="45" spans="1:10" hidden="1" x14ac:dyDescent="0.25">
      <c r="A45" s="6">
        <v>42736</v>
      </c>
      <c r="B45" s="4" t="s">
        <v>1223</v>
      </c>
      <c r="C45" s="4" t="s">
        <v>1138</v>
      </c>
      <c r="D45" s="4" t="s">
        <v>1224</v>
      </c>
      <c r="E45" s="4" t="s">
        <v>1140</v>
      </c>
      <c r="F45" s="13">
        <v>13322.4</v>
      </c>
      <c r="G45" s="13">
        <v>13322.4</v>
      </c>
      <c r="H45" s="7">
        <v>0</v>
      </c>
      <c r="I45" s="7" t="e">
        <v>#N/A</v>
      </c>
      <c r="J45" s="7" t="e">
        <f>VLOOKUP(AtlasReport_10_Table_1[[#This Row],[Voucher]],'Sales_Delived not invoiced'!D:F,3,0)</f>
        <v>#N/A</v>
      </c>
    </row>
    <row r="46" spans="1:10" hidden="1" x14ac:dyDescent="0.25">
      <c r="A46" s="6">
        <v>42736</v>
      </c>
      <c r="B46" s="4" t="s">
        <v>1225</v>
      </c>
      <c r="C46" s="4" t="s">
        <v>1138</v>
      </c>
      <c r="D46" s="4" t="s">
        <v>1226</v>
      </c>
      <c r="E46" s="4" t="s">
        <v>1140</v>
      </c>
      <c r="F46" s="13">
        <v>510.56000000000006</v>
      </c>
      <c r="G46" s="13">
        <v>510.56000000000006</v>
      </c>
      <c r="H46" s="7">
        <v>0</v>
      </c>
      <c r="I46" s="7" t="e">
        <v>#N/A</v>
      </c>
      <c r="J46" s="7" t="e">
        <f>VLOOKUP(AtlasReport_10_Table_1[[#This Row],[Voucher]],'Sales_Delived not invoiced'!D:F,3,0)</f>
        <v>#N/A</v>
      </c>
    </row>
    <row r="47" spans="1:10" hidden="1" x14ac:dyDescent="0.25">
      <c r="A47" s="6">
        <v>42736</v>
      </c>
      <c r="B47" s="4" t="s">
        <v>1227</v>
      </c>
      <c r="C47" s="4" t="s">
        <v>1138</v>
      </c>
      <c r="D47" s="4" t="s">
        <v>1228</v>
      </c>
      <c r="E47" s="4" t="s">
        <v>1140</v>
      </c>
      <c r="F47" s="13">
        <v>1276.4000000000001</v>
      </c>
      <c r="G47" s="13">
        <v>1276.4000000000001</v>
      </c>
      <c r="H47" s="7">
        <v>0</v>
      </c>
      <c r="I47" s="7" t="e">
        <v>#N/A</v>
      </c>
      <c r="J47" s="7" t="e">
        <f>VLOOKUP(AtlasReport_10_Table_1[[#This Row],[Voucher]],'Sales_Delived not invoiced'!D:F,3,0)</f>
        <v>#N/A</v>
      </c>
    </row>
    <row r="48" spans="1:10" hidden="1" x14ac:dyDescent="0.25">
      <c r="A48" s="6">
        <v>42736</v>
      </c>
      <c r="B48" s="4" t="s">
        <v>1229</v>
      </c>
      <c r="C48" s="4" t="s">
        <v>1138</v>
      </c>
      <c r="D48" s="4" t="s">
        <v>1230</v>
      </c>
      <c r="E48" s="4" t="s">
        <v>1140</v>
      </c>
      <c r="F48" s="13">
        <v>2178</v>
      </c>
      <c r="G48" s="13">
        <v>2178</v>
      </c>
      <c r="H48" s="7">
        <v>0</v>
      </c>
      <c r="I48" s="7" t="e">
        <v>#N/A</v>
      </c>
      <c r="J48" s="7" t="e">
        <f>VLOOKUP(AtlasReport_10_Table_1[[#This Row],[Voucher]],'Sales_Delived not invoiced'!D:F,3,0)</f>
        <v>#N/A</v>
      </c>
    </row>
    <row r="49" spans="1:10" hidden="1" x14ac:dyDescent="0.25">
      <c r="A49" s="6">
        <v>42736</v>
      </c>
      <c r="B49" s="4" t="s">
        <v>1231</v>
      </c>
      <c r="C49" s="4" t="s">
        <v>1138</v>
      </c>
      <c r="D49" s="4" t="s">
        <v>1232</v>
      </c>
      <c r="E49" s="4" t="s">
        <v>1140</v>
      </c>
      <c r="F49" s="13">
        <v>1553.28</v>
      </c>
      <c r="G49" s="13">
        <v>1553.28</v>
      </c>
      <c r="H49" s="7">
        <v>0</v>
      </c>
      <c r="I49" s="7" t="e">
        <v>#N/A</v>
      </c>
      <c r="J49" s="7" t="e">
        <f>VLOOKUP(AtlasReport_10_Table_1[[#This Row],[Voucher]],'Sales_Delived not invoiced'!D:F,3,0)</f>
        <v>#N/A</v>
      </c>
    </row>
    <row r="50" spans="1:10" hidden="1" x14ac:dyDescent="0.25">
      <c r="A50" s="6">
        <v>42736</v>
      </c>
      <c r="B50" s="4" t="s">
        <v>1233</v>
      </c>
      <c r="C50" s="4" t="s">
        <v>1138</v>
      </c>
      <c r="D50" s="4" t="s">
        <v>1234</v>
      </c>
      <c r="E50" s="4" t="s">
        <v>1140</v>
      </c>
      <c r="F50" s="13">
        <v>3639.48</v>
      </c>
      <c r="G50" s="13">
        <v>3639.48</v>
      </c>
      <c r="H50" s="7">
        <v>0</v>
      </c>
      <c r="I50" s="7" t="e">
        <v>#N/A</v>
      </c>
      <c r="J50" s="7" t="e">
        <f>VLOOKUP(AtlasReport_10_Table_1[[#This Row],[Voucher]],'Sales_Delived not invoiced'!D:F,3,0)</f>
        <v>#N/A</v>
      </c>
    </row>
    <row r="51" spans="1:10" hidden="1" x14ac:dyDescent="0.25">
      <c r="A51" s="6">
        <v>42736</v>
      </c>
      <c r="B51" s="4" t="s">
        <v>1235</v>
      </c>
      <c r="C51" s="4" t="s">
        <v>1138</v>
      </c>
      <c r="D51" s="4" t="s">
        <v>1236</v>
      </c>
      <c r="E51" s="4" t="s">
        <v>1140</v>
      </c>
      <c r="F51" s="13">
        <v>3965.95</v>
      </c>
      <c r="G51" s="13">
        <v>3965.95</v>
      </c>
      <c r="H51" s="7">
        <v>0</v>
      </c>
      <c r="I51" s="7" t="e">
        <v>#N/A</v>
      </c>
      <c r="J51" s="7" t="e">
        <f>VLOOKUP(AtlasReport_10_Table_1[[#This Row],[Voucher]],'Sales_Delived not invoiced'!D:F,3,0)</f>
        <v>#N/A</v>
      </c>
    </row>
    <row r="52" spans="1:10" hidden="1" x14ac:dyDescent="0.25">
      <c r="A52" s="6">
        <v>42736</v>
      </c>
      <c r="B52" s="4" t="s">
        <v>1237</v>
      </c>
      <c r="C52" s="4" t="s">
        <v>1138</v>
      </c>
      <c r="D52" s="4" t="s">
        <v>1238</v>
      </c>
      <c r="E52" s="4" t="s">
        <v>1140</v>
      </c>
      <c r="F52" s="13">
        <v>21135.68</v>
      </c>
      <c r="G52" s="13">
        <v>21135.68</v>
      </c>
      <c r="H52" s="7">
        <v>0</v>
      </c>
      <c r="I52" s="7" t="e">
        <v>#N/A</v>
      </c>
      <c r="J52" s="7" t="e">
        <f>VLOOKUP(AtlasReport_10_Table_1[[#This Row],[Voucher]],'Sales_Delived not invoiced'!D:F,3,0)</f>
        <v>#N/A</v>
      </c>
    </row>
    <row r="53" spans="1:10" hidden="1" x14ac:dyDescent="0.25">
      <c r="A53" s="6">
        <v>42736</v>
      </c>
      <c r="B53" s="4" t="s">
        <v>1239</v>
      </c>
      <c r="C53" s="4" t="s">
        <v>1138</v>
      </c>
      <c r="D53" s="4" t="s">
        <v>1240</v>
      </c>
      <c r="E53" s="4" t="s">
        <v>1140</v>
      </c>
      <c r="F53" s="13">
        <v>2486.5500000000002</v>
      </c>
      <c r="G53" s="13">
        <v>2486.5500000000002</v>
      </c>
      <c r="H53" s="7">
        <v>0</v>
      </c>
      <c r="I53" s="7" t="e">
        <v>#N/A</v>
      </c>
      <c r="J53" s="7" t="e">
        <f>VLOOKUP(AtlasReport_10_Table_1[[#This Row],[Voucher]],'Sales_Delived not invoiced'!D:F,3,0)</f>
        <v>#N/A</v>
      </c>
    </row>
    <row r="54" spans="1:10" hidden="1" x14ac:dyDescent="0.25">
      <c r="A54" s="6">
        <v>42736</v>
      </c>
      <c r="B54" s="4" t="s">
        <v>1241</v>
      </c>
      <c r="C54" s="4" t="s">
        <v>1138</v>
      </c>
      <c r="D54" s="4" t="s">
        <v>1242</v>
      </c>
      <c r="E54" s="4" t="s">
        <v>1140</v>
      </c>
      <c r="F54" s="13">
        <v>2988.7</v>
      </c>
      <c r="G54" s="13">
        <v>2988.7</v>
      </c>
      <c r="H54" s="7">
        <v>0</v>
      </c>
      <c r="I54" s="7" t="e">
        <v>#N/A</v>
      </c>
      <c r="J54" s="7" t="e">
        <f>VLOOKUP(AtlasReport_10_Table_1[[#This Row],[Voucher]],'Sales_Delived not invoiced'!D:F,3,0)</f>
        <v>#N/A</v>
      </c>
    </row>
    <row r="55" spans="1:10" hidden="1" x14ac:dyDescent="0.25">
      <c r="A55" s="6">
        <v>42736</v>
      </c>
      <c r="B55" s="4" t="s">
        <v>1243</v>
      </c>
      <c r="C55" s="4" t="s">
        <v>1138</v>
      </c>
      <c r="D55" s="4" t="s">
        <v>1244</v>
      </c>
      <c r="E55" s="4" t="s">
        <v>1140</v>
      </c>
      <c r="F55" s="13">
        <v>375</v>
      </c>
      <c r="G55" s="13">
        <v>375</v>
      </c>
      <c r="H55" s="7">
        <v>0</v>
      </c>
      <c r="I55" s="7" t="e">
        <v>#N/A</v>
      </c>
      <c r="J55" s="7" t="e">
        <f>VLOOKUP(AtlasReport_10_Table_1[[#This Row],[Voucher]],'Sales_Delived not invoiced'!D:F,3,0)</f>
        <v>#N/A</v>
      </c>
    </row>
    <row r="56" spans="1:10" hidden="1" x14ac:dyDescent="0.25">
      <c r="A56" s="6">
        <v>42736</v>
      </c>
      <c r="B56" s="4" t="s">
        <v>1245</v>
      </c>
      <c r="C56" s="4" t="s">
        <v>1138</v>
      </c>
      <c r="D56" s="4" t="s">
        <v>1246</v>
      </c>
      <c r="E56" s="4" t="s">
        <v>1140</v>
      </c>
      <c r="F56" s="13">
        <v>1533.68</v>
      </c>
      <c r="G56" s="13">
        <v>1533.68</v>
      </c>
      <c r="H56" s="7">
        <v>0</v>
      </c>
      <c r="I56" s="7" t="e">
        <v>#N/A</v>
      </c>
      <c r="J56" s="7" t="e">
        <f>VLOOKUP(AtlasReport_10_Table_1[[#This Row],[Voucher]],'Sales_Delived not invoiced'!D:F,3,0)</f>
        <v>#N/A</v>
      </c>
    </row>
    <row r="57" spans="1:10" hidden="1" x14ac:dyDescent="0.25">
      <c r="A57" s="6">
        <v>42736</v>
      </c>
      <c r="B57" s="4" t="s">
        <v>1247</v>
      </c>
      <c r="C57" s="4" t="s">
        <v>1138</v>
      </c>
      <c r="D57" s="4" t="s">
        <v>1248</v>
      </c>
      <c r="E57" s="4" t="s">
        <v>1140</v>
      </c>
      <c r="F57" s="13">
        <v>10781.97</v>
      </c>
      <c r="G57" s="13">
        <v>10781.97</v>
      </c>
      <c r="H57" s="7">
        <v>0</v>
      </c>
      <c r="I57" s="7" t="e">
        <v>#N/A</v>
      </c>
      <c r="J57" s="7" t="e">
        <f>VLOOKUP(AtlasReport_10_Table_1[[#This Row],[Voucher]],'Sales_Delived not invoiced'!D:F,3,0)</f>
        <v>#N/A</v>
      </c>
    </row>
    <row r="58" spans="1:10" hidden="1" x14ac:dyDescent="0.25">
      <c r="A58" s="6">
        <v>42736</v>
      </c>
      <c r="B58" s="4" t="s">
        <v>1249</v>
      </c>
      <c r="C58" s="4" t="s">
        <v>1138</v>
      </c>
      <c r="D58" s="4" t="s">
        <v>1250</v>
      </c>
      <c r="E58" s="4" t="s">
        <v>1140</v>
      </c>
      <c r="F58" s="13">
        <v>645.54</v>
      </c>
      <c r="G58" s="13">
        <v>645.54</v>
      </c>
      <c r="H58" s="7">
        <v>0</v>
      </c>
      <c r="I58" s="7" t="e">
        <v>#N/A</v>
      </c>
      <c r="J58" s="7" t="e">
        <f>VLOOKUP(AtlasReport_10_Table_1[[#This Row],[Voucher]],'Sales_Delived not invoiced'!D:F,3,0)</f>
        <v>#N/A</v>
      </c>
    </row>
    <row r="59" spans="1:10" hidden="1" x14ac:dyDescent="0.25">
      <c r="A59" s="6">
        <v>42736</v>
      </c>
      <c r="B59" s="4" t="s">
        <v>1251</v>
      </c>
      <c r="C59" s="4" t="s">
        <v>1138</v>
      </c>
      <c r="D59" s="4" t="s">
        <v>1252</v>
      </c>
      <c r="E59" s="4" t="s">
        <v>1140</v>
      </c>
      <c r="F59" s="13">
        <v>9716.31</v>
      </c>
      <c r="G59" s="13">
        <v>9716.31</v>
      </c>
      <c r="H59" s="7">
        <v>0</v>
      </c>
      <c r="I59" s="7" t="e">
        <v>#N/A</v>
      </c>
      <c r="J59" s="7" t="e">
        <f>VLOOKUP(AtlasReport_10_Table_1[[#This Row],[Voucher]],'Sales_Delived not invoiced'!D:F,3,0)</f>
        <v>#N/A</v>
      </c>
    </row>
    <row r="60" spans="1:10" hidden="1" x14ac:dyDescent="0.25">
      <c r="A60" s="6">
        <v>42736</v>
      </c>
      <c r="B60" s="4" t="s">
        <v>1253</v>
      </c>
      <c r="C60" s="4" t="s">
        <v>1138</v>
      </c>
      <c r="D60" s="4" t="s">
        <v>1254</v>
      </c>
      <c r="E60" s="4" t="s">
        <v>1140</v>
      </c>
      <c r="F60" s="13">
        <v>8855.39</v>
      </c>
      <c r="G60" s="13">
        <v>8855.39</v>
      </c>
      <c r="H60" s="7">
        <v>0</v>
      </c>
      <c r="I60" s="7" t="e">
        <v>#N/A</v>
      </c>
      <c r="J60" s="7" t="e">
        <f>VLOOKUP(AtlasReport_10_Table_1[[#This Row],[Voucher]],'Sales_Delived not invoiced'!D:F,3,0)</f>
        <v>#N/A</v>
      </c>
    </row>
    <row r="61" spans="1:10" hidden="1" x14ac:dyDescent="0.25">
      <c r="A61" s="6">
        <v>42736</v>
      </c>
      <c r="B61" s="4" t="s">
        <v>1255</v>
      </c>
      <c r="C61" s="4" t="s">
        <v>1138</v>
      </c>
      <c r="D61" s="4" t="s">
        <v>1256</v>
      </c>
      <c r="E61" s="4" t="s">
        <v>1140</v>
      </c>
      <c r="F61" s="13">
        <v>12647.53</v>
      </c>
      <c r="G61" s="13">
        <v>12647.53</v>
      </c>
      <c r="H61" s="7">
        <v>0</v>
      </c>
      <c r="I61" s="7" t="e">
        <v>#N/A</v>
      </c>
      <c r="J61" s="7" t="e">
        <f>VLOOKUP(AtlasReport_10_Table_1[[#This Row],[Voucher]],'Sales_Delived not invoiced'!D:F,3,0)</f>
        <v>#N/A</v>
      </c>
    </row>
    <row r="62" spans="1:10" hidden="1" x14ac:dyDescent="0.25">
      <c r="A62" s="6">
        <v>42736</v>
      </c>
      <c r="B62" s="4" t="s">
        <v>1257</v>
      </c>
      <c r="C62" s="4" t="s">
        <v>1138</v>
      </c>
      <c r="D62" s="4" t="s">
        <v>1258</v>
      </c>
      <c r="E62" s="4" t="s">
        <v>1140</v>
      </c>
      <c r="F62" s="13">
        <v>13152.7</v>
      </c>
      <c r="G62" s="13">
        <v>13152.7</v>
      </c>
      <c r="H62" s="7">
        <v>0</v>
      </c>
      <c r="I62" s="7" t="e">
        <v>#N/A</v>
      </c>
      <c r="J62" s="7" t="e">
        <f>VLOOKUP(AtlasReport_10_Table_1[[#This Row],[Voucher]],'Sales_Delived not invoiced'!D:F,3,0)</f>
        <v>#N/A</v>
      </c>
    </row>
    <row r="63" spans="1:10" hidden="1" x14ac:dyDescent="0.25">
      <c r="A63" s="6">
        <v>42736</v>
      </c>
      <c r="B63" s="4" t="s">
        <v>1259</v>
      </c>
      <c r="C63" s="4" t="s">
        <v>1138</v>
      </c>
      <c r="D63" s="4" t="s">
        <v>1260</v>
      </c>
      <c r="E63" s="4" t="s">
        <v>1140</v>
      </c>
      <c r="F63" s="13">
        <v>33619.300000000003</v>
      </c>
      <c r="G63" s="13">
        <v>33619.300000000003</v>
      </c>
      <c r="H63" s="7">
        <v>0</v>
      </c>
      <c r="I63" s="7" t="e">
        <v>#N/A</v>
      </c>
      <c r="J63" s="7" t="e">
        <f>VLOOKUP(AtlasReport_10_Table_1[[#This Row],[Voucher]],'Sales_Delived not invoiced'!D:F,3,0)</f>
        <v>#N/A</v>
      </c>
    </row>
    <row r="64" spans="1:10" hidden="1" x14ac:dyDescent="0.25">
      <c r="A64" s="6">
        <v>42736</v>
      </c>
      <c r="B64" s="4" t="s">
        <v>1261</v>
      </c>
      <c r="C64" s="4" t="s">
        <v>1138</v>
      </c>
      <c r="D64" s="4" t="s">
        <v>1262</v>
      </c>
      <c r="E64" s="4" t="s">
        <v>1140</v>
      </c>
      <c r="F64" s="13">
        <v>19328.060000000001</v>
      </c>
      <c r="G64" s="13">
        <v>19328.060000000001</v>
      </c>
      <c r="H64" s="7">
        <v>0</v>
      </c>
      <c r="I64" s="7" t="e">
        <v>#N/A</v>
      </c>
      <c r="J64" s="7" t="e">
        <f>VLOOKUP(AtlasReport_10_Table_1[[#This Row],[Voucher]],'Sales_Delived not invoiced'!D:F,3,0)</f>
        <v>#N/A</v>
      </c>
    </row>
    <row r="65" spans="1:10" hidden="1" x14ac:dyDescent="0.25">
      <c r="A65" s="6">
        <v>42736</v>
      </c>
      <c r="B65" s="4" t="s">
        <v>1263</v>
      </c>
      <c r="C65" s="4" t="s">
        <v>1138</v>
      </c>
      <c r="D65" s="4" t="s">
        <v>1264</v>
      </c>
      <c r="E65" s="4" t="s">
        <v>1140</v>
      </c>
      <c r="F65" s="13">
        <v>30079.090000000004</v>
      </c>
      <c r="G65" s="13">
        <v>30079.090000000004</v>
      </c>
      <c r="H65" s="7">
        <v>0</v>
      </c>
      <c r="I65" s="7" t="e">
        <v>#N/A</v>
      </c>
      <c r="J65" s="7" t="e">
        <f>VLOOKUP(AtlasReport_10_Table_1[[#This Row],[Voucher]],'Sales_Delived not invoiced'!D:F,3,0)</f>
        <v>#N/A</v>
      </c>
    </row>
    <row r="66" spans="1:10" hidden="1" x14ac:dyDescent="0.25">
      <c r="A66" s="6">
        <v>42736</v>
      </c>
      <c r="B66" s="4" t="s">
        <v>1265</v>
      </c>
      <c r="C66" s="4" t="s">
        <v>1138</v>
      </c>
      <c r="D66" s="4" t="s">
        <v>1266</v>
      </c>
      <c r="E66" s="4" t="s">
        <v>1140</v>
      </c>
      <c r="F66" s="13">
        <v>14276.5</v>
      </c>
      <c r="G66" s="13">
        <v>14276.5</v>
      </c>
      <c r="H66" s="7">
        <v>0</v>
      </c>
      <c r="I66" s="7" t="e">
        <v>#N/A</v>
      </c>
      <c r="J66" s="7" t="e">
        <f>VLOOKUP(AtlasReport_10_Table_1[[#This Row],[Voucher]],'Sales_Delived not invoiced'!D:F,3,0)</f>
        <v>#N/A</v>
      </c>
    </row>
    <row r="67" spans="1:10" hidden="1" x14ac:dyDescent="0.25">
      <c r="A67" s="6">
        <v>42736</v>
      </c>
      <c r="B67" s="4" t="s">
        <v>1267</v>
      </c>
      <c r="C67" s="4" t="s">
        <v>1138</v>
      </c>
      <c r="D67" s="4" t="s">
        <v>1268</v>
      </c>
      <c r="E67" s="4" t="s">
        <v>1140</v>
      </c>
      <c r="F67" s="13">
        <v>-33619.300000000003</v>
      </c>
      <c r="G67" s="13">
        <v>-33619.300000000003</v>
      </c>
      <c r="H67" s="7">
        <v>0</v>
      </c>
      <c r="I67" s="7" t="e">
        <v>#N/A</v>
      </c>
      <c r="J67" s="7" t="e">
        <f>VLOOKUP(AtlasReport_10_Table_1[[#This Row],[Voucher]],'Sales_Delived not invoiced'!D:F,3,0)</f>
        <v>#N/A</v>
      </c>
    </row>
    <row r="68" spans="1:10" hidden="1" x14ac:dyDescent="0.25">
      <c r="A68" s="6">
        <v>42736</v>
      </c>
      <c r="B68" s="4" t="s">
        <v>1269</v>
      </c>
      <c r="C68" s="4" t="s">
        <v>1138</v>
      </c>
      <c r="D68" s="4" t="s">
        <v>1270</v>
      </c>
      <c r="E68" s="4" t="s">
        <v>1140</v>
      </c>
      <c r="F68" s="13">
        <v>33619.009999999995</v>
      </c>
      <c r="G68" s="13">
        <v>33619.009999999995</v>
      </c>
      <c r="H68" s="7">
        <v>0</v>
      </c>
      <c r="I68" s="7" t="e">
        <v>#N/A</v>
      </c>
      <c r="J68" s="7" t="e">
        <f>VLOOKUP(AtlasReport_10_Table_1[[#This Row],[Voucher]],'Sales_Delived not invoiced'!D:F,3,0)</f>
        <v>#N/A</v>
      </c>
    </row>
    <row r="69" spans="1:10" hidden="1" x14ac:dyDescent="0.25">
      <c r="A69" s="6">
        <v>42736</v>
      </c>
      <c r="B69" s="4" t="s">
        <v>1271</v>
      </c>
      <c r="C69" s="4" t="s">
        <v>1138</v>
      </c>
      <c r="D69" s="4" t="s">
        <v>1272</v>
      </c>
      <c r="E69" s="4" t="s">
        <v>1140</v>
      </c>
      <c r="F69" s="13">
        <v>6292</v>
      </c>
      <c r="G69" s="13">
        <v>6292</v>
      </c>
      <c r="H69" s="7">
        <v>0</v>
      </c>
      <c r="I69" s="7" t="e">
        <v>#N/A</v>
      </c>
      <c r="J69" s="7" t="e">
        <f>VLOOKUP(AtlasReport_10_Table_1[[#This Row],[Voucher]],'Sales_Delived not invoiced'!D:F,3,0)</f>
        <v>#N/A</v>
      </c>
    </row>
    <row r="70" spans="1:10" hidden="1" x14ac:dyDescent="0.25">
      <c r="A70" s="6">
        <v>42736</v>
      </c>
      <c r="B70" s="4" t="s">
        <v>1273</v>
      </c>
      <c r="C70" s="4" t="s">
        <v>1138</v>
      </c>
      <c r="D70" s="4" t="s">
        <v>1274</v>
      </c>
      <c r="E70" s="4" t="s">
        <v>1140</v>
      </c>
      <c r="F70" s="13">
        <v>1607</v>
      </c>
      <c r="G70" s="13">
        <v>1607</v>
      </c>
      <c r="H70" s="7">
        <v>0</v>
      </c>
      <c r="I70" s="7" t="e">
        <v>#N/A</v>
      </c>
      <c r="J70" s="7" t="e">
        <f>VLOOKUP(AtlasReport_10_Table_1[[#This Row],[Voucher]],'Sales_Delived not invoiced'!D:F,3,0)</f>
        <v>#N/A</v>
      </c>
    </row>
    <row r="71" spans="1:10" hidden="1" x14ac:dyDescent="0.25">
      <c r="A71" s="6">
        <v>42736</v>
      </c>
      <c r="B71" s="4" t="s">
        <v>1275</v>
      </c>
      <c r="C71" s="4" t="s">
        <v>1138</v>
      </c>
      <c r="D71" s="4" t="s">
        <v>1276</v>
      </c>
      <c r="E71" s="4" t="s">
        <v>1140</v>
      </c>
      <c r="F71" s="13">
        <v>1551.83</v>
      </c>
      <c r="G71" s="13">
        <v>1551.83</v>
      </c>
      <c r="H71" s="7">
        <v>0</v>
      </c>
      <c r="I71" s="7" t="e">
        <v>#N/A</v>
      </c>
      <c r="J71" s="7" t="e">
        <f>VLOOKUP(AtlasReport_10_Table_1[[#This Row],[Voucher]],'Sales_Delived not invoiced'!D:F,3,0)</f>
        <v>#N/A</v>
      </c>
    </row>
    <row r="72" spans="1:10" hidden="1" x14ac:dyDescent="0.25">
      <c r="A72" s="6">
        <v>42736</v>
      </c>
      <c r="B72" s="4" t="s">
        <v>1277</v>
      </c>
      <c r="C72" s="4" t="s">
        <v>1138</v>
      </c>
      <c r="D72" s="4" t="s">
        <v>1278</v>
      </c>
      <c r="E72" s="4" t="s">
        <v>1140</v>
      </c>
      <c r="F72" s="13">
        <v>673.3</v>
      </c>
      <c r="G72" s="13">
        <v>673.3</v>
      </c>
      <c r="H72" s="7">
        <v>0</v>
      </c>
      <c r="I72" s="7" t="e">
        <v>#N/A</v>
      </c>
      <c r="J72" s="7" t="e">
        <f>VLOOKUP(AtlasReport_10_Table_1[[#This Row],[Voucher]],'Sales_Delived not invoiced'!D:F,3,0)</f>
        <v>#N/A</v>
      </c>
    </row>
    <row r="73" spans="1:10" hidden="1" x14ac:dyDescent="0.25">
      <c r="A73" s="6">
        <v>42736</v>
      </c>
      <c r="B73" s="4" t="s">
        <v>1279</v>
      </c>
      <c r="C73" s="4" t="s">
        <v>1138</v>
      </c>
      <c r="D73" s="4" t="s">
        <v>1280</v>
      </c>
      <c r="E73" s="4" t="s">
        <v>1140</v>
      </c>
      <c r="F73" s="13">
        <v>1144.6600000000001</v>
      </c>
      <c r="G73" s="13">
        <v>1144.6600000000001</v>
      </c>
      <c r="H73" s="7">
        <v>0</v>
      </c>
      <c r="I73" s="7" t="e">
        <v>#N/A</v>
      </c>
      <c r="J73" s="7" t="e">
        <f>VLOOKUP(AtlasReport_10_Table_1[[#This Row],[Voucher]],'Sales_Delived not invoiced'!D:F,3,0)</f>
        <v>#N/A</v>
      </c>
    </row>
    <row r="74" spans="1:10" hidden="1" x14ac:dyDescent="0.25">
      <c r="A74" s="6">
        <v>42736</v>
      </c>
      <c r="B74" s="4" t="s">
        <v>1281</v>
      </c>
      <c r="C74" s="4" t="s">
        <v>1138</v>
      </c>
      <c r="D74" s="4" t="s">
        <v>1282</v>
      </c>
      <c r="E74" s="4" t="s">
        <v>1140</v>
      </c>
      <c r="F74" s="13">
        <v>4319.72</v>
      </c>
      <c r="G74" s="13">
        <v>4319.72</v>
      </c>
      <c r="H74" s="7">
        <v>0</v>
      </c>
      <c r="I74" s="7" t="e">
        <v>#N/A</v>
      </c>
      <c r="J74" s="7" t="e">
        <f>VLOOKUP(AtlasReport_10_Table_1[[#This Row],[Voucher]],'Sales_Delived not invoiced'!D:F,3,0)</f>
        <v>#N/A</v>
      </c>
    </row>
    <row r="75" spans="1:10" hidden="1" x14ac:dyDescent="0.25">
      <c r="A75" s="6">
        <v>42736</v>
      </c>
      <c r="B75" s="4" t="s">
        <v>1283</v>
      </c>
      <c r="C75" s="4" t="s">
        <v>1138</v>
      </c>
      <c r="D75" s="4" t="s">
        <v>1284</v>
      </c>
      <c r="E75" s="4" t="s">
        <v>1140</v>
      </c>
      <c r="F75" s="13">
        <v>33986.79</v>
      </c>
      <c r="G75" s="13">
        <v>33986.79</v>
      </c>
      <c r="H75" s="7">
        <v>0</v>
      </c>
      <c r="I75" s="7" t="e">
        <v>#N/A</v>
      </c>
      <c r="J75" s="7" t="e">
        <f>VLOOKUP(AtlasReport_10_Table_1[[#This Row],[Voucher]],'Sales_Delived not invoiced'!D:F,3,0)</f>
        <v>#N/A</v>
      </c>
    </row>
    <row r="76" spans="1:10" hidden="1" x14ac:dyDescent="0.25">
      <c r="A76" s="6">
        <v>42736</v>
      </c>
      <c r="B76" s="4" t="s">
        <v>1285</v>
      </c>
      <c r="C76" s="4" t="s">
        <v>1138</v>
      </c>
      <c r="D76" s="4" t="s">
        <v>1286</v>
      </c>
      <c r="E76" s="4" t="s">
        <v>1140</v>
      </c>
      <c r="F76" s="13">
        <v>6930.64</v>
      </c>
      <c r="G76" s="13">
        <v>6930.64</v>
      </c>
      <c r="H76" s="7">
        <v>0</v>
      </c>
      <c r="I76" s="7" t="e">
        <v>#N/A</v>
      </c>
      <c r="J76" s="7" t="e">
        <f>VLOOKUP(AtlasReport_10_Table_1[[#This Row],[Voucher]],'Sales_Delived not invoiced'!D:F,3,0)</f>
        <v>#N/A</v>
      </c>
    </row>
    <row r="77" spans="1:10" hidden="1" x14ac:dyDescent="0.25">
      <c r="A77" s="6">
        <v>42736</v>
      </c>
      <c r="B77" s="4" t="s">
        <v>1287</v>
      </c>
      <c r="C77" s="4" t="s">
        <v>1138</v>
      </c>
      <c r="D77" s="4" t="s">
        <v>1288</v>
      </c>
      <c r="E77" s="4" t="s">
        <v>1140</v>
      </c>
      <c r="F77" s="13">
        <v>19901.48</v>
      </c>
      <c r="G77" s="13">
        <v>19901.48</v>
      </c>
      <c r="H77" s="7">
        <v>0</v>
      </c>
      <c r="I77" s="7" t="e">
        <v>#N/A</v>
      </c>
      <c r="J77" s="7" t="e">
        <f>VLOOKUP(AtlasReport_10_Table_1[[#This Row],[Voucher]],'Sales_Delived not invoiced'!D:F,3,0)</f>
        <v>#N/A</v>
      </c>
    </row>
    <row r="78" spans="1:10" hidden="1" x14ac:dyDescent="0.25">
      <c r="A78" s="6">
        <v>42736</v>
      </c>
      <c r="B78" s="4" t="s">
        <v>1289</v>
      </c>
      <c r="C78" s="4" t="s">
        <v>1138</v>
      </c>
      <c r="D78" s="4" t="s">
        <v>1290</v>
      </c>
      <c r="E78" s="4" t="s">
        <v>1140</v>
      </c>
      <c r="F78" s="13">
        <v>4058.34</v>
      </c>
      <c r="G78" s="13">
        <v>4058.34</v>
      </c>
      <c r="H78" s="7">
        <v>0</v>
      </c>
      <c r="I78" s="7" t="e">
        <v>#N/A</v>
      </c>
      <c r="J78" s="7" t="e">
        <f>VLOOKUP(AtlasReport_10_Table_1[[#This Row],[Voucher]],'Sales_Delived not invoiced'!D:F,3,0)</f>
        <v>#N/A</v>
      </c>
    </row>
    <row r="79" spans="1:10" hidden="1" x14ac:dyDescent="0.25">
      <c r="A79" s="6">
        <v>42736</v>
      </c>
      <c r="B79" s="4" t="s">
        <v>1291</v>
      </c>
      <c r="C79" s="4" t="s">
        <v>1138</v>
      </c>
      <c r="D79" s="4" t="s">
        <v>1292</v>
      </c>
      <c r="E79" s="4" t="s">
        <v>1140</v>
      </c>
      <c r="F79" s="13">
        <v>1280.03</v>
      </c>
      <c r="G79" s="13">
        <v>1280.03</v>
      </c>
      <c r="H79" s="7">
        <v>0</v>
      </c>
      <c r="I79" s="7" t="e">
        <v>#N/A</v>
      </c>
      <c r="J79" s="7" t="e">
        <f>VLOOKUP(AtlasReport_10_Table_1[[#This Row],[Voucher]],'Sales_Delived not invoiced'!D:F,3,0)</f>
        <v>#N/A</v>
      </c>
    </row>
    <row r="80" spans="1:10" hidden="1" x14ac:dyDescent="0.25">
      <c r="A80" s="6">
        <v>42736</v>
      </c>
      <c r="B80" s="4" t="s">
        <v>1293</v>
      </c>
      <c r="C80" s="4" t="s">
        <v>1138</v>
      </c>
      <c r="D80" s="4" t="s">
        <v>1294</v>
      </c>
      <c r="E80" s="4" t="s">
        <v>1140</v>
      </c>
      <c r="F80" s="13">
        <v>1280.03</v>
      </c>
      <c r="G80" s="13">
        <v>1280.03</v>
      </c>
      <c r="H80" s="7">
        <v>0</v>
      </c>
      <c r="I80" s="7" t="e">
        <v>#N/A</v>
      </c>
      <c r="J80" s="7" t="e">
        <f>VLOOKUP(AtlasReport_10_Table_1[[#This Row],[Voucher]],'Sales_Delived not invoiced'!D:F,3,0)</f>
        <v>#N/A</v>
      </c>
    </row>
    <row r="81" spans="1:10" hidden="1" x14ac:dyDescent="0.25">
      <c r="A81" s="6">
        <v>42736</v>
      </c>
      <c r="B81" s="4" t="s">
        <v>1295</v>
      </c>
      <c r="C81" s="4" t="s">
        <v>1138</v>
      </c>
      <c r="D81" s="4" t="s">
        <v>1296</v>
      </c>
      <c r="E81" s="4" t="s">
        <v>1140</v>
      </c>
      <c r="F81" s="13">
        <v>1804.85</v>
      </c>
      <c r="G81" s="13">
        <v>1804.85</v>
      </c>
      <c r="H81" s="7">
        <v>0</v>
      </c>
      <c r="I81" s="7" t="e">
        <v>#N/A</v>
      </c>
      <c r="J81" s="7" t="e">
        <f>VLOOKUP(AtlasReport_10_Table_1[[#This Row],[Voucher]],'Sales_Delived not invoiced'!D:F,3,0)</f>
        <v>#N/A</v>
      </c>
    </row>
    <row r="82" spans="1:10" hidden="1" x14ac:dyDescent="0.25">
      <c r="A82" s="6">
        <v>42736</v>
      </c>
      <c r="B82" s="4" t="s">
        <v>1297</v>
      </c>
      <c r="C82" s="4" t="s">
        <v>1138</v>
      </c>
      <c r="D82" s="4" t="s">
        <v>1298</v>
      </c>
      <c r="E82" s="4" t="s">
        <v>1140</v>
      </c>
      <c r="F82" s="13">
        <v>2677.13</v>
      </c>
      <c r="G82" s="13">
        <v>2677.13</v>
      </c>
      <c r="H82" s="7">
        <v>0</v>
      </c>
      <c r="I82" s="7" t="e">
        <v>#N/A</v>
      </c>
      <c r="J82" s="7" t="e">
        <f>VLOOKUP(AtlasReport_10_Table_1[[#This Row],[Voucher]],'Sales_Delived not invoiced'!D:F,3,0)</f>
        <v>#N/A</v>
      </c>
    </row>
    <row r="83" spans="1:10" hidden="1" x14ac:dyDescent="0.25">
      <c r="A83" s="6">
        <v>42736</v>
      </c>
      <c r="B83" s="4" t="s">
        <v>1299</v>
      </c>
      <c r="C83" s="4" t="s">
        <v>1138</v>
      </c>
      <c r="D83" s="4" t="s">
        <v>1300</v>
      </c>
      <c r="E83" s="4" t="s">
        <v>1140</v>
      </c>
      <c r="F83" s="13">
        <v>5378.49</v>
      </c>
      <c r="G83" s="13">
        <v>5378.49</v>
      </c>
      <c r="H83" s="7">
        <v>0</v>
      </c>
      <c r="I83" s="7" t="e">
        <v>#N/A</v>
      </c>
      <c r="J83" s="7" t="e">
        <f>VLOOKUP(AtlasReport_10_Table_1[[#This Row],[Voucher]],'Sales_Delived not invoiced'!D:F,3,0)</f>
        <v>#N/A</v>
      </c>
    </row>
    <row r="84" spans="1:10" hidden="1" x14ac:dyDescent="0.25">
      <c r="A84" s="6">
        <v>42736</v>
      </c>
      <c r="B84" s="4" t="s">
        <v>1301</v>
      </c>
      <c r="C84" s="4" t="s">
        <v>1138</v>
      </c>
      <c r="D84" s="4" t="s">
        <v>1302</v>
      </c>
      <c r="E84" s="4" t="s">
        <v>1140</v>
      </c>
      <c r="F84" s="13">
        <v>7054.73</v>
      </c>
      <c r="G84" s="13">
        <v>7054.73</v>
      </c>
      <c r="H84" s="7">
        <v>0</v>
      </c>
      <c r="I84" s="7" t="e">
        <v>#N/A</v>
      </c>
      <c r="J84" s="7" t="e">
        <f>VLOOKUP(AtlasReport_10_Table_1[[#This Row],[Voucher]],'Sales_Delived not invoiced'!D:F,3,0)</f>
        <v>#N/A</v>
      </c>
    </row>
    <row r="85" spans="1:10" hidden="1" x14ac:dyDescent="0.25">
      <c r="A85" s="6">
        <v>42736</v>
      </c>
      <c r="B85" s="4" t="s">
        <v>1303</v>
      </c>
      <c r="C85" s="4" t="s">
        <v>1138</v>
      </c>
      <c r="D85" s="4" t="s">
        <v>1304</v>
      </c>
      <c r="E85" s="4" t="s">
        <v>1140</v>
      </c>
      <c r="F85" s="13">
        <v>16015.11</v>
      </c>
      <c r="G85" s="13">
        <v>16015.11</v>
      </c>
      <c r="H85" s="7">
        <v>0</v>
      </c>
      <c r="I85" s="7" t="e">
        <v>#N/A</v>
      </c>
      <c r="J85" s="7" t="e">
        <f>VLOOKUP(AtlasReport_10_Table_1[[#This Row],[Voucher]],'Sales_Delived not invoiced'!D:F,3,0)</f>
        <v>#N/A</v>
      </c>
    </row>
    <row r="86" spans="1:10" hidden="1" x14ac:dyDescent="0.25">
      <c r="A86" s="6">
        <v>42736</v>
      </c>
      <c r="B86" s="4" t="s">
        <v>1305</v>
      </c>
      <c r="C86" s="4" t="s">
        <v>1138</v>
      </c>
      <c r="D86" s="4" t="s">
        <v>1306</v>
      </c>
      <c r="E86" s="4" t="s">
        <v>1140</v>
      </c>
      <c r="F86" s="13">
        <v>27770.71</v>
      </c>
      <c r="G86" s="13">
        <v>27770.71</v>
      </c>
      <c r="H86" s="7">
        <v>0</v>
      </c>
      <c r="I86" s="7" t="e">
        <v>#N/A</v>
      </c>
      <c r="J86" s="7" t="e">
        <f>VLOOKUP(AtlasReport_10_Table_1[[#This Row],[Voucher]],'Sales_Delived not invoiced'!D:F,3,0)</f>
        <v>#N/A</v>
      </c>
    </row>
    <row r="87" spans="1:10" hidden="1" x14ac:dyDescent="0.25">
      <c r="A87" s="6">
        <v>42736</v>
      </c>
      <c r="B87" s="4" t="s">
        <v>1307</v>
      </c>
      <c r="C87" s="4" t="s">
        <v>1138</v>
      </c>
      <c r="D87" s="4" t="s">
        <v>1308</v>
      </c>
      <c r="E87" s="4" t="s">
        <v>1140</v>
      </c>
      <c r="F87" s="13">
        <v>49648.009999999995</v>
      </c>
      <c r="G87" s="13">
        <v>49648.009999999995</v>
      </c>
      <c r="H87" s="7">
        <v>0</v>
      </c>
      <c r="I87" s="7" t="e">
        <v>#N/A</v>
      </c>
      <c r="J87" s="7" t="e">
        <f>VLOOKUP(AtlasReport_10_Table_1[[#This Row],[Voucher]],'Sales_Delived not invoiced'!D:F,3,0)</f>
        <v>#N/A</v>
      </c>
    </row>
    <row r="88" spans="1:10" hidden="1" x14ac:dyDescent="0.25">
      <c r="A88" s="6">
        <v>42736</v>
      </c>
      <c r="B88" s="4" t="s">
        <v>1309</v>
      </c>
      <c r="C88" s="4" t="s">
        <v>1138</v>
      </c>
      <c r="D88" s="4" t="s">
        <v>1310</v>
      </c>
      <c r="E88" s="4" t="s">
        <v>1140</v>
      </c>
      <c r="F88" s="13">
        <v>12515.03</v>
      </c>
      <c r="G88" s="13">
        <v>12515.03</v>
      </c>
      <c r="H88" s="7">
        <v>0</v>
      </c>
      <c r="I88" s="7" t="e">
        <v>#N/A</v>
      </c>
      <c r="J88" s="7" t="e">
        <f>VLOOKUP(AtlasReport_10_Table_1[[#This Row],[Voucher]],'Sales_Delived not invoiced'!D:F,3,0)</f>
        <v>#N/A</v>
      </c>
    </row>
    <row r="89" spans="1:10" hidden="1" x14ac:dyDescent="0.25">
      <c r="A89" s="6">
        <v>42736</v>
      </c>
      <c r="B89" s="4" t="s">
        <v>1311</v>
      </c>
      <c r="C89" s="4" t="s">
        <v>1138</v>
      </c>
      <c r="D89" s="4" t="s">
        <v>1312</v>
      </c>
      <c r="E89" s="4" t="s">
        <v>1140</v>
      </c>
      <c r="F89" s="13">
        <v>1431.91</v>
      </c>
      <c r="G89" s="13">
        <v>1431.91</v>
      </c>
      <c r="H89" s="7">
        <v>0</v>
      </c>
      <c r="I89" s="7" t="e">
        <v>#N/A</v>
      </c>
      <c r="J89" s="7" t="e">
        <f>VLOOKUP(AtlasReport_10_Table_1[[#This Row],[Voucher]],'Sales_Delived not invoiced'!D:F,3,0)</f>
        <v>#N/A</v>
      </c>
    </row>
    <row r="90" spans="1:10" hidden="1" x14ac:dyDescent="0.25">
      <c r="A90" s="6">
        <v>42736</v>
      </c>
      <c r="B90" s="4" t="s">
        <v>1313</v>
      </c>
      <c r="C90" s="4" t="s">
        <v>1138</v>
      </c>
      <c r="D90" s="4" t="s">
        <v>1314</v>
      </c>
      <c r="E90" s="4" t="s">
        <v>1140</v>
      </c>
      <c r="F90" s="13">
        <v>949.55</v>
      </c>
      <c r="G90" s="13">
        <v>949.55</v>
      </c>
      <c r="H90" s="7">
        <v>0</v>
      </c>
      <c r="I90" s="7" t="e">
        <v>#N/A</v>
      </c>
      <c r="J90" s="7" t="e">
        <f>VLOOKUP(AtlasReport_10_Table_1[[#This Row],[Voucher]],'Sales_Delived not invoiced'!D:F,3,0)</f>
        <v>#N/A</v>
      </c>
    </row>
    <row r="91" spans="1:10" hidden="1" x14ac:dyDescent="0.25">
      <c r="A91" s="6">
        <v>42736</v>
      </c>
      <c r="B91" s="4" t="s">
        <v>1315</v>
      </c>
      <c r="C91" s="4" t="s">
        <v>1138</v>
      </c>
      <c r="D91" s="4" t="s">
        <v>1316</v>
      </c>
      <c r="E91" s="4" t="s">
        <v>1140</v>
      </c>
      <c r="F91" s="13">
        <v>124.33</v>
      </c>
      <c r="G91" s="13">
        <v>124.33</v>
      </c>
      <c r="H91" s="7">
        <v>0</v>
      </c>
      <c r="I91" s="7" t="e">
        <v>#N/A</v>
      </c>
      <c r="J91" s="7" t="e">
        <f>VLOOKUP(AtlasReport_10_Table_1[[#This Row],[Voucher]],'Sales_Delived not invoiced'!D:F,3,0)</f>
        <v>#N/A</v>
      </c>
    </row>
    <row r="92" spans="1:10" hidden="1" x14ac:dyDescent="0.25">
      <c r="A92" s="6">
        <v>42736</v>
      </c>
      <c r="B92" s="4" t="s">
        <v>1317</v>
      </c>
      <c r="C92" s="4" t="s">
        <v>1138</v>
      </c>
      <c r="D92" s="4" t="s">
        <v>1318</v>
      </c>
      <c r="E92" s="4" t="s">
        <v>1140</v>
      </c>
      <c r="F92" s="13">
        <v>2310.5</v>
      </c>
      <c r="G92" s="13">
        <v>2310.5</v>
      </c>
      <c r="H92" s="7">
        <v>0</v>
      </c>
      <c r="I92" s="7" t="e">
        <v>#N/A</v>
      </c>
      <c r="J92" s="7" t="e">
        <f>VLOOKUP(AtlasReport_10_Table_1[[#This Row],[Voucher]],'Sales_Delived not invoiced'!D:F,3,0)</f>
        <v>#N/A</v>
      </c>
    </row>
    <row r="93" spans="1:10" hidden="1" x14ac:dyDescent="0.25">
      <c r="A93" s="6">
        <v>42736</v>
      </c>
      <c r="B93" s="4" t="s">
        <v>1319</v>
      </c>
      <c r="C93" s="4" t="s">
        <v>1138</v>
      </c>
      <c r="D93" s="4" t="s">
        <v>1320</v>
      </c>
      <c r="E93" s="4" t="s">
        <v>1140</v>
      </c>
      <c r="F93" s="13">
        <v>1267.03</v>
      </c>
      <c r="G93" s="13">
        <v>1267.03</v>
      </c>
      <c r="H93" s="7">
        <v>0</v>
      </c>
      <c r="I93" s="7" t="e">
        <v>#N/A</v>
      </c>
      <c r="J93" s="7" t="e">
        <f>VLOOKUP(AtlasReport_10_Table_1[[#This Row],[Voucher]],'Sales_Delived not invoiced'!D:F,3,0)</f>
        <v>#N/A</v>
      </c>
    </row>
    <row r="94" spans="1:10" hidden="1" x14ac:dyDescent="0.25">
      <c r="A94" s="6">
        <v>42736</v>
      </c>
      <c r="B94" s="4" t="s">
        <v>1321</v>
      </c>
      <c r="C94" s="4" t="s">
        <v>1138</v>
      </c>
      <c r="D94" s="4" t="s">
        <v>1322</v>
      </c>
      <c r="E94" s="4" t="s">
        <v>1140</v>
      </c>
      <c r="F94" s="13">
        <v>204.55</v>
      </c>
      <c r="G94" s="13">
        <v>204.55</v>
      </c>
      <c r="H94" s="7">
        <v>0</v>
      </c>
      <c r="I94" s="7" t="e">
        <v>#N/A</v>
      </c>
      <c r="J94" s="7" t="e">
        <f>VLOOKUP(AtlasReport_10_Table_1[[#This Row],[Voucher]],'Sales_Delived not invoiced'!D:F,3,0)</f>
        <v>#N/A</v>
      </c>
    </row>
    <row r="95" spans="1:10" hidden="1" x14ac:dyDescent="0.25">
      <c r="A95" s="6">
        <v>42736</v>
      </c>
      <c r="B95" s="4" t="s">
        <v>1323</v>
      </c>
      <c r="C95" s="4" t="s">
        <v>1138</v>
      </c>
      <c r="D95" s="4" t="s">
        <v>1324</v>
      </c>
      <c r="E95" s="4" t="s">
        <v>1140</v>
      </c>
      <c r="F95" s="13">
        <v>36</v>
      </c>
      <c r="G95" s="13">
        <v>36</v>
      </c>
      <c r="H95" s="7">
        <v>0</v>
      </c>
      <c r="I95" s="7" t="e">
        <v>#N/A</v>
      </c>
      <c r="J95" s="7" t="e">
        <f>VLOOKUP(AtlasReport_10_Table_1[[#This Row],[Voucher]],'Sales_Delived not invoiced'!D:F,3,0)</f>
        <v>#N/A</v>
      </c>
    </row>
    <row r="96" spans="1:10" hidden="1" x14ac:dyDescent="0.25">
      <c r="A96" s="6">
        <v>42736</v>
      </c>
      <c r="B96" s="4" t="s">
        <v>1325</v>
      </c>
      <c r="C96" s="4" t="s">
        <v>1138</v>
      </c>
      <c r="D96" s="4" t="s">
        <v>1326</v>
      </c>
      <c r="E96" s="4" t="s">
        <v>1140</v>
      </c>
      <c r="F96" s="13">
        <v>24782.03</v>
      </c>
      <c r="G96" s="13">
        <v>24782.03</v>
      </c>
      <c r="H96" s="7">
        <v>0</v>
      </c>
      <c r="I96" s="7" t="e">
        <v>#N/A</v>
      </c>
      <c r="J96" s="7" t="e">
        <f>VLOOKUP(AtlasReport_10_Table_1[[#This Row],[Voucher]],'Sales_Delived not invoiced'!D:F,3,0)</f>
        <v>#N/A</v>
      </c>
    </row>
    <row r="97" spans="1:10" hidden="1" x14ac:dyDescent="0.25">
      <c r="A97" s="6">
        <v>42736</v>
      </c>
      <c r="B97" s="4" t="s">
        <v>1327</v>
      </c>
      <c r="C97" s="4" t="s">
        <v>1138</v>
      </c>
      <c r="D97" s="4" t="s">
        <v>1328</v>
      </c>
      <c r="E97" s="4" t="s">
        <v>1140</v>
      </c>
      <c r="F97" s="13">
        <v>7660.51</v>
      </c>
      <c r="G97" s="13">
        <v>7660.51</v>
      </c>
      <c r="H97" s="7">
        <v>0</v>
      </c>
      <c r="I97" s="7" t="e">
        <v>#N/A</v>
      </c>
      <c r="J97" s="7" t="e">
        <f>VLOOKUP(AtlasReport_10_Table_1[[#This Row],[Voucher]],'Sales_Delived not invoiced'!D:F,3,0)</f>
        <v>#N/A</v>
      </c>
    </row>
    <row r="98" spans="1:10" hidden="1" x14ac:dyDescent="0.25">
      <c r="A98" s="6">
        <v>42736</v>
      </c>
      <c r="B98" s="4" t="s">
        <v>1329</v>
      </c>
      <c r="C98" s="4" t="s">
        <v>1138</v>
      </c>
      <c r="D98" s="4" t="s">
        <v>1330</v>
      </c>
      <c r="E98" s="4" t="s">
        <v>1140</v>
      </c>
      <c r="F98" s="13">
        <v>15258.1</v>
      </c>
      <c r="G98" s="13">
        <v>15258.1</v>
      </c>
      <c r="H98" s="7">
        <v>0</v>
      </c>
      <c r="I98" s="7" t="e">
        <v>#N/A</v>
      </c>
      <c r="J98" s="7" t="e">
        <f>VLOOKUP(AtlasReport_10_Table_1[[#This Row],[Voucher]],'Sales_Delived not invoiced'!D:F,3,0)</f>
        <v>#N/A</v>
      </c>
    </row>
    <row r="99" spans="1:10" hidden="1" x14ac:dyDescent="0.25">
      <c r="A99" s="6">
        <v>42736</v>
      </c>
      <c r="B99" s="4" t="s">
        <v>1331</v>
      </c>
      <c r="C99" s="4" t="s">
        <v>1138</v>
      </c>
      <c r="D99" s="4" t="s">
        <v>1332</v>
      </c>
      <c r="E99" s="4" t="s">
        <v>1140</v>
      </c>
      <c r="F99" s="13">
        <v>741.61</v>
      </c>
      <c r="G99" s="13">
        <v>741.61</v>
      </c>
      <c r="H99" s="7">
        <v>0</v>
      </c>
      <c r="I99" s="7" t="e">
        <v>#N/A</v>
      </c>
      <c r="J99" s="7" t="e">
        <f>VLOOKUP(AtlasReport_10_Table_1[[#This Row],[Voucher]],'Sales_Delived not invoiced'!D:F,3,0)</f>
        <v>#N/A</v>
      </c>
    </row>
    <row r="100" spans="1:10" hidden="1" x14ac:dyDescent="0.25">
      <c r="A100" s="6">
        <v>42736</v>
      </c>
      <c r="B100" s="4" t="s">
        <v>1333</v>
      </c>
      <c r="C100" s="4" t="s">
        <v>1138</v>
      </c>
      <c r="D100" s="4" t="s">
        <v>1334</v>
      </c>
      <c r="E100" s="4" t="s">
        <v>1140</v>
      </c>
      <c r="F100" s="13">
        <v>695.75</v>
      </c>
      <c r="G100" s="13">
        <v>695.75</v>
      </c>
      <c r="H100" s="7">
        <v>0</v>
      </c>
      <c r="I100" s="7" t="e">
        <v>#N/A</v>
      </c>
      <c r="J100" s="7" t="e">
        <f>VLOOKUP(AtlasReport_10_Table_1[[#This Row],[Voucher]],'Sales_Delived not invoiced'!D:F,3,0)</f>
        <v>#N/A</v>
      </c>
    </row>
    <row r="101" spans="1:10" hidden="1" x14ac:dyDescent="0.25">
      <c r="A101" s="6">
        <v>42736</v>
      </c>
      <c r="B101" s="4" t="s">
        <v>1335</v>
      </c>
      <c r="C101" s="4" t="s">
        <v>1138</v>
      </c>
      <c r="D101" s="4" t="s">
        <v>1336</v>
      </c>
      <c r="E101" s="4" t="s">
        <v>1140</v>
      </c>
      <c r="F101" s="13">
        <v>3844.5</v>
      </c>
      <c r="G101" s="13">
        <v>3844.5</v>
      </c>
      <c r="H101" s="7">
        <v>0</v>
      </c>
      <c r="I101" s="7" t="e">
        <v>#N/A</v>
      </c>
      <c r="J101" s="7" t="e">
        <f>VLOOKUP(AtlasReport_10_Table_1[[#This Row],[Voucher]],'Sales_Delived not invoiced'!D:F,3,0)</f>
        <v>#N/A</v>
      </c>
    </row>
    <row r="102" spans="1:10" hidden="1" x14ac:dyDescent="0.25">
      <c r="A102" s="6">
        <v>42736</v>
      </c>
      <c r="B102" s="4" t="s">
        <v>1337</v>
      </c>
      <c r="C102" s="4" t="s">
        <v>1138</v>
      </c>
      <c r="D102" s="4" t="s">
        <v>1338</v>
      </c>
      <c r="E102" s="4" t="s">
        <v>1140</v>
      </c>
      <c r="F102" s="13">
        <v>-349.5</v>
      </c>
      <c r="G102" s="13">
        <v>-349.5</v>
      </c>
      <c r="H102" s="7">
        <v>0</v>
      </c>
      <c r="I102" s="7" t="e">
        <v>#N/A</v>
      </c>
      <c r="J102" s="7" t="e">
        <f>VLOOKUP(AtlasReport_10_Table_1[[#This Row],[Voucher]],'Sales_Delived not invoiced'!D:F,3,0)</f>
        <v>#N/A</v>
      </c>
    </row>
    <row r="103" spans="1:10" hidden="1" x14ac:dyDescent="0.25">
      <c r="A103" s="6">
        <v>42736</v>
      </c>
      <c r="B103" s="4" t="s">
        <v>1339</v>
      </c>
      <c r="C103" s="4" t="s">
        <v>1138</v>
      </c>
      <c r="D103" s="4" t="s">
        <v>1340</v>
      </c>
      <c r="E103" s="4" t="s">
        <v>1140</v>
      </c>
      <c r="F103" s="13">
        <v>3844.5</v>
      </c>
      <c r="G103" s="13">
        <v>3844.5</v>
      </c>
      <c r="H103" s="7">
        <v>0</v>
      </c>
      <c r="I103" s="7" t="e">
        <v>#N/A</v>
      </c>
      <c r="J103" s="7" t="e">
        <f>VLOOKUP(AtlasReport_10_Table_1[[#This Row],[Voucher]],'Sales_Delived not invoiced'!D:F,3,0)</f>
        <v>#N/A</v>
      </c>
    </row>
    <row r="104" spans="1:10" hidden="1" x14ac:dyDescent="0.25">
      <c r="A104" s="6">
        <v>42736</v>
      </c>
      <c r="B104" s="4" t="s">
        <v>1341</v>
      </c>
      <c r="C104" s="4" t="s">
        <v>1138</v>
      </c>
      <c r="D104" s="4" t="s">
        <v>1342</v>
      </c>
      <c r="E104" s="4" t="s">
        <v>1140</v>
      </c>
      <c r="F104" s="13">
        <v>-349.5</v>
      </c>
      <c r="G104" s="13">
        <v>-349.5</v>
      </c>
      <c r="H104" s="7">
        <v>0</v>
      </c>
      <c r="I104" s="7" t="e">
        <v>#N/A</v>
      </c>
      <c r="J104" s="7" t="e">
        <f>VLOOKUP(AtlasReport_10_Table_1[[#This Row],[Voucher]],'Sales_Delived not invoiced'!D:F,3,0)</f>
        <v>#N/A</v>
      </c>
    </row>
    <row r="105" spans="1:10" hidden="1" x14ac:dyDescent="0.25">
      <c r="A105" s="6">
        <v>42736</v>
      </c>
      <c r="B105" s="4" t="s">
        <v>1343</v>
      </c>
      <c r="C105" s="4" t="s">
        <v>1138</v>
      </c>
      <c r="D105" s="4" t="s">
        <v>1344</v>
      </c>
      <c r="E105" s="4" t="s">
        <v>1140</v>
      </c>
      <c r="F105" s="13">
        <v>840.95</v>
      </c>
      <c r="G105" s="13">
        <v>840.95</v>
      </c>
      <c r="H105" s="7">
        <v>0</v>
      </c>
      <c r="I105" s="7" t="e">
        <v>#N/A</v>
      </c>
      <c r="J105" s="7" t="e">
        <f>VLOOKUP(AtlasReport_10_Table_1[[#This Row],[Voucher]],'Sales_Delived not invoiced'!D:F,3,0)</f>
        <v>#N/A</v>
      </c>
    </row>
    <row r="106" spans="1:10" hidden="1" x14ac:dyDescent="0.25">
      <c r="A106" s="6">
        <v>42736</v>
      </c>
      <c r="B106" s="4" t="s">
        <v>1345</v>
      </c>
      <c r="C106" s="4" t="s">
        <v>1138</v>
      </c>
      <c r="D106" s="4" t="s">
        <v>1346</v>
      </c>
      <c r="E106" s="4" t="s">
        <v>1140</v>
      </c>
      <c r="F106" s="13">
        <v>1379.4</v>
      </c>
      <c r="G106" s="13">
        <v>1379.4</v>
      </c>
      <c r="H106" s="7">
        <v>0</v>
      </c>
      <c r="I106" s="7" t="e">
        <v>#N/A</v>
      </c>
      <c r="J106" s="7" t="e">
        <f>VLOOKUP(AtlasReport_10_Table_1[[#This Row],[Voucher]],'Sales_Delived not invoiced'!D:F,3,0)</f>
        <v>#N/A</v>
      </c>
    </row>
    <row r="107" spans="1:10" hidden="1" x14ac:dyDescent="0.25">
      <c r="A107" s="6">
        <v>42736</v>
      </c>
      <c r="B107" s="4" t="s">
        <v>1347</v>
      </c>
      <c r="C107" s="4" t="s">
        <v>1138</v>
      </c>
      <c r="D107" s="4" t="s">
        <v>1348</v>
      </c>
      <c r="E107" s="4" t="s">
        <v>1140</v>
      </c>
      <c r="F107" s="13">
        <v>105.88</v>
      </c>
      <c r="G107" s="13">
        <v>105.88</v>
      </c>
      <c r="H107" s="7">
        <v>0</v>
      </c>
      <c r="I107" s="7" t="e">
        <v>#N/A</v>
      </c>
      <c r="J107" s="7" t="e">
        <f>VLOOKUP(AtlasReport_10_Table_1[[#This Row],[Voucher]],'Sales_Delived not invoiced'!D:F,3,0)</f>
        <v>#N/A</v>
      </c>
    </row>
    <row r="108" spans="1:10" hidden="1" x14ac:dyDescent="0.25">
      <c r="A108" s="6">
        <v>42736</v>
      </c>
      <c r="B108" s="4" t="s">
        <v>1349</v>
      </c>
      <c r="C108" s="4" t="s">
        <v>1138</v>
      </c>
      <c r="D108" s="4" t="s">
        <v>1350</v>
      </c>
      <c r="E108" s="4" t="s">
        <v>1140</v>
      </c>
      <c r="F108" s="13">
        <v>1097.8</v>
      </c>
      <c r="G108" s="13">
        <v>1097.8</v>
      </c>
      <c r="H108" s="7">
        <v>0</v>
      </c>
      <c r="I108" s="7" t="e">
        <v>#N/A</v>
      </c>
      <c r="J108" s="7" t="e">
        <f>VLOOKUP(AtlasReport_10_Table_1[[#This Row],[Voucher]],'Sales_Delived not invoiced'!D:F,3,0)</f>
        <v>#N/A</v>
      </c>
    </row>
    <row r="109" spans="1:10" hidden="1" x14ac:dyDescent="0.25">
      <c r="A109" s="6">
        <v>42736</v>
      </c>
      <c r="B109" s="4" t="s">
        <v>1351</v>
      </c>
      <c r="C109" s="4" t="s">
        <v>1138</v>
      </c>
      <c r="D109" s="4" t="s">
        <v>1352</v>
      </c>
      <c r="E109" s="4" t="s">
        <v>1140</v>
      </c>
      <c r="F109" s="13">
        <v>1338.56</v>
      </c>
      <c r="G109" s="13">
        <v>1338.56</v>
      </c>
      <c r="H109" s="7">
        <v>0</v>
      </c>
      <c r="I109" s="7" t="e">
        <v>#N/A</v>
      </c>
      <c r="J109" s="7" t="e">
        <f>VLOOKUP(AtlasReport_10_Table_1[[#This Row],[Voucher]],'Sales_Delived not invoiced'!D:F,3,0)</f>
        <v>#N/A</v>
      </c>
    </row>
    <row r="110" spans="1:10" hidden="1" x14ac:dyDescent="0.25">
      <c r="A110" s="6">
        <v>42736</v>
      </c>
      <c r="B110" s="4" t="s">
        <v>1353</v>
      </c>
      <c r="C110" s="4" t="s">
        <v>1138</v>
      </c>
      <c r="D110" s="4" t="s">
        <v>1354</v>
      </c>
      <c r="E110" s="4" t="s">
        <v>1140</v>
      </c>
      <c r="F110" s="13">
        <v>595.79999999999995</v>
      </c>
      <c r="G110" s="13">
        <v>595.79999999999995</v>
      </c>
      <c r="H110" s="7">
        <v>0</v>
      </c>
      <c r="I110" s="7" t="e">
        <v>#N/A</v>
      </c>
      <c r="J110" s="7" t="e">
        <f>VLOOKUP(AtlasReport_10_Table_1[[#This Row],[Voucher]],'Sales_Delived not invoiced'!D:F,3,0)</f>
        <v>#N/A</v>
      </c>
    </row>
    <row r="111" spans="1:10" hidden="1" x14ac:dyDescent="0.25">
      <c r="A111" s="6">
        <v>42736</v>
      </c>
      <c r="B111" s="4" t="s">
        <v>1355</v>
      </c>
      <c r="C111" s="4" t="s">
        <v>1138</v>
      </c>
      <c r="D111" s="4" t="s">
        <v>1356</v>
      </c>
      <c r="E111" s="4" t="s">
        <v>1140</v>
      </c>
      <c r="F111" s="13">
        <v>137.05000000000001</v>
      </c>
      <c r="G111" s="13">
        <v>137.05000000000001</v>
      </c>
      <c r="H111" s="7">
        <v>0</v>
      </c>
      <c r="I111" s="7" t="e">
        <v>#N/A</v>
      </c>
      <c r="J111" s="7" t="e">
        <f>VLOOKUP(AtlasReport_10_Table_1[[#This Row],[Voucher]],'Sales_Delived not invoiced'!D:F,3,0)</f>
        <v>#N/A</v>
      </c>
    </row>
    <row r="112" spans="1:10" hidden="1" x14ac:dyDescent="0.25">
      <c r="A112" s="6">
        <v>42736</v>
      </c>
      <c r="B112" s="4" t="s">
        <v>1357</v>
      </c>
      <c r="C112" s="4" t="s">
        <v>1138</v>
      </c>
      <c r="D112" s="4" t="s">
        <v>1358</v>
      </c>
      <c r="E112" s="4" t="s">
        <v>1140</v>
      </c>
      <c r="F112" s="13">
        <v>-15526.420000000002</v>
      </c>
      <c r="G112" s="13">
        <v>-15526.420000000002</v>
      </c>
      <c r="H112" s="7">
        <v>0</v>
      </c>
      <c r="I112" s="7" t="e">
        <v>#N/A</v>
      </c>
      <c r="J112" s="7" t="e">
        <f>VLOOKUP(AtlasReport_10_Table_1[[#This Row],[Voucher]],'Sales_Delived not invoiced'!D:F,3,0)</f>
        <v>#N/A</v>
      </c>
    </row>
    <row r="113" spans="1:10" hidden="1" x14ac:dyDescent="0.25">
      <c r="A113" s="6">
        <v>42736</v>
      </c>
      <c r="B113" s="4" t="s">
        <v>1359</v>
      </c>
      <c r="C113" s="4" t="s">
        <v>1138</v>
      </c>
      <c r="D113" s="4" t="s">
        <v>1360</v>
      </c>
      <c r="E113" s="4" t="s">
        <v>1140</v>
      </c>
      <c r="F113" s="13">
        <v>-22000.22</v>
      </c>
      <c r="G113" s="13">
        <v>-22000.22</v>
      </c>
      <c r="H113" s="7">
        <v>0</v>
      </c>
      <c r="I113" s="7" t="e">
        <v>#N/A</v>
      </c>
      <c r="J113" s="7" t="e">
        <f>VLOOKUP(AtlasReport_10_Table_1[[#This Row],[Voucher]],'Sales_Delived not invoiced'!D:F,3,0)</f>
        <v>#N/A</v>
      </c>
    </row>
    <row r="114" spans="1:10" hidden="1" x14ac:dyDescent="0.25">
      <c r="A114" s="6">
        <v>42736</v>
      </c>
      <c r="B114" s="4" t="s">
        <v>1361</v>
      </c>
      <c r="C114" s="4" t="s">
        <v>1138</v>
      </c>
      <c r="D114" s="4" t="s">
        <v>1362</v>
      </c>
      <c r="E114" s="4" t="s">
        <v>1140</v>
      </c>
      <c r="F114" s="13">
        <v>-16786.489999999998</v>
      </c>
      <c r="G114" s="13">
        <v>-16786.489999999998</v>
      </c>
      <c r="H114" s="7">
        <v>0</v>
      </c>
      <c r="I114" s="7" t="e">
        <v>#N/A</v>
      </c>
      <c r="J114" s="7" t="e">
        <f>VLOOKUP(AtlasReport_10_Table_1[[#This Row],[Voucher]],'Sales_Delived not invoiced'!D:F,3,0)</f>
        <v>#N/A</v>
      </c>
    </row>
    <row r="115" spans="1:10" hidden="1" x14ac:dyDescent="0.25">
      <c r="A115" s="6">
        <v>42736</v>
      </c>
      <c r="B115" s="4" t="s">
        <v>1363</v>
      </c>
      <c r="C115" s="4" t="s">
        <v>1138</v>
      </c>
      <c r="D115" s="4" t="s">
        <v>1364</v>
      </c>
      <c r="E115" s="4" t="s">
        <v>1140</v>
      </c>
      <c r="F115" s="13">
        <v>-7892.59</v>
      </c>
      <c r="G115" s="13">
        <v>-7892.59</v>
      </c>
      <c r="H115" s="7">
        <v>0</v>
      </c>
      <c r="I115" s="7" t="e">
        <v>#N/A</v>
      </c>
      <c r="J115" s="7" t="e">
        <f>VLOOKUP(AtlasReport_10_Table_1[[#This Row],[Voucher]],'Sales_Delived not invoiced'!D:F,3,0)</f>
        <v>#N/A</v>
      </c>
    </row>
    <row r="116" spans="1:10" hidden="1" x14ac:dyDescent="0.25">
      <c r="A116" s="6">
        <v>42736</v>
      </c>
      <c r="B116" s="4" t="s">
        <v>1365</v>
      </c>
      <c r="C116" s="4" t="s">
        <v>1138</v>
      </c>
      <c r="D116" s="4" t="s">
        <v>1366</v>
      </c>
      <c r="E116" s="4" t="s">
        <v>1140</v>
      </c>
      <c r="F116" s="13">
        <v>-5432.91</v>
      </c>
      <c r="G116" s="13">
        <v>-5432.91</v>
      </c>
      <c r="H116" s="7">
        <v>0</v>
      </c>
      <c r="I116" s="7" t="e">
        <v>#N/A</v>
      </c>
      <c r="J116" s="7" t="e">
        <f>VLOOKUP(AtlasReport_10_Table_1[[#This Row],[Voucher]],'Sales_Delived not invoiced'!D:F,3,0)</f>
        <v>#N/A</v>
      </c>
    </row>
    <row r="117" spans="1:10" hidden="1" x14ac:dyDescent="0.25">
      <c r="A117" s="6">
        <v>42736</v>
      </c>
      <c r="B117" s="4" t="s">
        <v>1367</v>
      </c>
      <c r="C117" s="4" t="s">
        <v>1138</v>
      </c>
      <c r="D117" s="4" t="s">
        <v>1368</v>
      </c>
      <c r="E117" s="4" t="s">
        <v>1140</v>
      </c>
      <c r="F117" s="13">
        <v>-7220.92</v>
      </c>
      <c r="G117" s="13">
        <v>-7220.92</v>
      </c>
      <c r="H117" s="7">
        <v>0</v>
      </c>
      <c r="I117" s="7" t="e">
        <v>#N/A</v>
      </c>
      <c r="J117" s="7" t="e">
        <f>VLOOKUP(AtlasReport_10_Table_1[[#This Row],[Voucher]],'Sales_Delived not invoiced'!D:F,3,0)</f>
        <v>#N/A</v>
      </c>
    </row>
    <row r="118" spans="1:10" hidden="1" x14ac:dyDescent="0.25">
      <c r="A118" s="6">
        <v>42736</v>
      </c>
      <c r="B118" s="4" t="s">
        <v>1369</v>
      </c>
      <c r="C118" s="4" t="s">
        <v>1138</v>
      </c>
      <c r="D118" s="4" t="s">
        <v>1370</v>
      </c>
      <c r="E118" s="4" t="s">
        <v>1140</v>
      </c>
      <c r="F118" s="13">
        <v>-1063.1400000000001</v>
      </c>
      <c r="G118" s="13">
        <v>-1063.1400000000001</v>
      </c>
      <c r="H118" s="7">
        <v>0</v>
      </c>
      <c r="I118" s="7" t="e">
        <v>#N/A</v>
      </c>
      <c r="J118" s="7" t="e">
        <f>VLOOKUP(AtlasReport_10_Table_1[[#This Row],[Voucher]],'Sales_Delived not invoiced'!D:F,3,0)</f>
        <v>#N/A</v>
      </c>
    </row>
    <row r="119" spans="1:10" hidden="1" x14ac:dyDescent="0.25">
      <c r="A119" s="6">
        <v>42736</v>
      </c>
      <c r="B119" s="4" t="s">
        <v>1371</v>
      </c>
      <c r="C119" s="4" t="s">
        <v>1138</v>
      </c>
      <c r="D119" s="4" t="s">
        <v>1372</v>
      </c>
      <c r="E119" s="4" t="s">
        <v>1140</v>
      </c>
      <c r="F119" s="13">
        <v>-608.03</v>
      </c>
      <c r="G119" s="13">
        <v>-608.03</v>
      </c>
      <c r="H119" s="7">
        <v>0</v>
      </c>
      <c r="I119" s="7" t="e">
        <v>#N/A</v>
      </c>
      <c r="J119" s="7" t="e">
        <f>VLOOKUP(AtlasReport_10_Table_1[[#This Row],[Voucher]],'Sales_Delived not invoiced'!D:F,3,0)</f>
        <v>#N/A</v>
      </c>
    </row>
    <row r="120" spans="1:10" hidden="1" x14ac:dyDescent="0.25">
      <c r="A120" s="6">
        <v>42736</v>
      </c>
      <c r="B120" s="4" t="s">
        <v>1373</v>
      </c>
      <c r="C120" s="4" t="s">
        <v>1138</v>
      </c>
      <c r="D120" s="4" t="s">
        <v>1374</v>
      </c>
      <c r="E120" s="4" t="s">
        <v>1140</v>
      </c>
      <c r="F120" s="13">
        <v>-1343.76</v>
      </c>
      <c r="G120" s="13">
        <v>-1343.76</v>
      </c>
      <c r="H120" s="7">
        <v>0</v>
      </c>
      <c r="I120" s="7" t="e">
        <v>#N/A</v>
      </c>
      <c r="J120" s="7" t="e">
        <f>VLOOKUP(AtlasReport_10_Table_1[[#This Row],[Voucher]],'Sales_Delived not invoiced'!D:F,3,0)</f>
        <v>#N/A</v>
      </c>
    </row>
    <row r="121" spans="1:10" hidden="1" x14ac:dyDescent="0.25">
      <c r="A121" s="6">
        <v>42736</v>
      </c>
      <c r="B121" s="4" t="s">
        <v>1375</v>
      </c>
      <c r="C121" s="4" t="s">
        <v>1138</v>
      </c>
      <c r="D121" s="4" t="s">
        <v>1376</v>
      </c>
      <c r="E121" s="4" t="s">
        <v>1140</v>
      </c>
      <c r="F121" s="13">
        <v>-1967.94</v>
      </c>
      <c r="G121" s="13">
        <v>-1967.94</v>
      </c>
      <c r="H121" s="7">
        <v>0</v>
      </c>
      <c r="I121" s="7" t="e">
        <v>#N/A</v>
      </c>
      <c r="J121" s="7" t="e">
        <f>VLOOKUP(AtlasReport_10_Table_1[[#This Row],[Voucher]],'Sales_Delived not invoiced'!D:F,3,0)</f>
        <v>#N/A</v>
      </c>
    </row>
    <row r="122" spans="1:10" hidden="1" x14ac:dyDescent="0.25">
      <c r="A122" s="6">
        <v>42736</v>
      </c>
      <c r="B122" s="4" t="s">
        <v>1377</v>
      </c>
      <c r="C122" s="4" t="s">
        <v>1138</v>
      </c>
      <c r="D122" s="4" t="s">
        <v>1378</v>
      </c>
      <c r="E122" s="4" t="s">
        <v>1140</v>
      </c>
      <c r="F122" s="13">
        <v>-1588.13</v>
      </c>
      <c r="G122" s="13">
        <v>-1588.13</v>
      </c>
      <c r="H122" s="7">
        <v>0</v>
      </c>
      <c r="I122" s="7" t="e">
        <v>#N/A</v>
      </c>
      <c r="J122" s="7" t="e">
        <f>VLOOKUP(AtlasReport_10_Table_1[[#This Row],[Voucher]],'Sales_Delived not invoiced'!D:F,3,0)</f>
        <v>#N/A</v>
      </c>
    </row>
    <row r="123" spans="1:10" hidden="1" x14ac:dyDescent="0.25">
      <c r="A123" s="6">
        <v>42736</v>
      </c>
      <c r="B123" s="4" t="s">
        <v>1379</v>
      </c>
      <c r="C123" s="4" t="s">
        <v>1138</v>
      </c>
      <c r="D123" s="4" t="s">
        <v>1380</v>
      </c>
      <c r="E123" s="4" t="s">
        <v>1140</v>
      </c>
      <c r="F123" s="13">
        <v>-11185.85</v>
      </c>
      <c r="G123" s="13">
        <v>-11185.85</v>
      </c>
      <c r="H123" s="7">
        <v>0</v>
      </c>
      <c r="I123" s="7" t="e">
        <v>#N/A</v>
      </c>
      <c r="J123" s="7" t="e">
        <f>VLOOKUP(AtlasReport_10_Table_1[[#This Row],[Voucher]],'Sales_Delived not invoiced'!D:F,3,0)</f>
        <v>#N/A</v>
      </c>
    </row>
    <row r="124" spans="1:10" hidden="1" x14ac:dyDescent="0.25">
      <c r="A124" s="6">
        <v>42736</v>
      </c>
      <c r="B124" s="4" t="s">
        <v>1381</v>
      </c>
      <c r="C124" s="4" t="s">
        <v>1138</v>
      </c>
      <c r="D124" s="4" t="s">
        <v>1382</v>
      </c>
      <c r="E124" s="4" t="s">
        <v>1140</v>
      </c>
      <c r="F124" s="13">
        <v>-794.06000000000006</v>
      </c>
      <c r="G124" s="13">
        <v>-794.06000000000006</v>
      </c>
      <c r="H124" s="7">
        <v>0</v>
      </c>
      <c r="I124" s="7" t="e">
        <v>#N/A</v>
      </c>
      <c r="J124" s="7" t="e">
        <f>VLOOKUP(AtlasReport_10_Table_1[[#This Row],[Voucher]],'Sales_Delived not invoiced'!D:F,3,0)</f>
        <v>#N/A</v>
      </c>
    </row>
    <row r="125" spans="1:10" hidden="1" x14ac:dyDescent="0.25">
      <c r="A125" s="6">
        <v>42736</v>
      </c>
      <c r="B125" s="4" t="s">
        <v>1383</v>
      </c>
      <c r="C125" s="4" t="s">
        <v>1138</v>
      </c>
      <c r="D125" s="4" t="s">
        <v>1384</v>
      </c>
      <c r="E125" s="4" t="s">
        <v>1140</v>
      </c>
      <c r="F125" s="13">
        <v>-306.74</v>
      </c>
      <c r="G125" s="13">
        <v>-306.74</v>
      </c>
      <c r="H125" s="7">
        <v>0</v>
      </c>
      <c r="I125" s="7" t="e">
        <v>#N/A</v>
      </c>
      <c r="J125" s="7" t="e">
        <f>VLOOKUP(AtlasReport_10_Table_1[[#This Row],[Voucher]],'Sales_Delived not invoiced'!D:F,3,0)</f>
        <v>#N/A</v>
      </c>
    </row>
    <row r="126" spans="1:10" hidden="1" x14ac:dyDescent="0.25">
      <c r="A126" s="6">
        <v>42736</v>
      </c>
      <c r="B126" s="4" t="s">
        <v>1385</v>
      </c>
      <c r="C126" s="4" t="s">
        <v>1138</v>
      </c>
      <c r="D126" s="4" t="s">
        <v>1386</v>
      </c>
      <c r="E126" s="4" t="s">
        <v>1140</v>
      </c>
      <c r="F126" s="13">
        <v>-969.5200000000001</v>
      </c>
      <c r="G126" s="13">
        <v>-969.5200000000001</v>
      </c>
      <c r="H126" s="7">
        <v>0</v>
      </c>
      <c r="I126" s="7" t="e">
        <v>#N/A</v>
      </c>
      <c r="J126" s="7" t="e">
        <f>VLOOKUP(AtlasReport_10_Table_1[[#This Row],[Voucher]],'Sales_Delived not invoiced'!D:F,3,0)</f>
        <v>#N/A</v>
      </c>
    </row>
    <row r="127" spans="1:10" hidden="1" x14ac:dyDescent="0.25">
      <c r="A127" s="6">
        <v>42736</v>
      </c>
      <c r="B127" s="4" t="s">
        <v>1387</v>
      </c>
      <c r="C127" s="4" t="s">
        <v>1138</v>
      </c>
      <c r="D127" s="4" t="s">
        <v>1388</v>
      </c>
      <c r="E127" s="4" t="s">
        <v>1140</v>
      </c>
      <c r="F127" s="13">
        <v>-708.93999999999994</v>
      </c>
      <c r="G127" s="13">
        <v>-708.93999999999994</v>
      </c>
      <c r="H127" s="7">
        <v>0</v>
      </c>
      <c r="I127" s="7" t="e">
        <v>#N/A</v>
      </c>
      <c r="J127" s="7" t="e">
        <f>VLOOKUP(AtlasReport_10_Table_1[[#This Row],[Voucher]],'Sales_Delived not invoiced'!D:F,3,0)</f>
        <v>#N/A</v>
      </c>
    </row>
    <row r="128" spans="1:10" hidden="1" x14ac:dyDescent="0.25">
      <c r="A128" s="6">
        <v>42736</v>
      </c>
      <c r="B128" s="4" t="s">
        <v>1389</v>
      </c>
      <c r="C128" s="4" t="s">
        <v>1138</v>
      </c>
      <c r="D128" s="4" t="s">
        <v>1390</v>
      </c>
      <c r="E128" s="4" t="s">
        <v>1140</v>
      </c>
      <c r="F128" s="13">
        <v>-8863.44</v>
      </c>
      <c r="G128" s="13">
        <v>-8863.44</v>
      </c>
      <c r="H128" s="7">
        <v>0</v>
      </c>
      <c r="I128" s="7" t="e">
        <v>#N/A</v>
      </c>
      <c r="J128" s="7" t="e">
        <f>VLOOKUP(AtlasReport_10_Table_1[[#This Row],[Voucher]],'Sales_Delived not invoiced'!D:F,3,0)</f>
        <v>#N/A</v>
      </c>
    </row>
    <row r="129" spans="1:10" hidden="1" x14ac:dyDescent="0.25">
      <c r="A129" s="6">
        <v>42736</v>
      </c>
      <c r="B129" s="4" t="s">
        <v>1391</v>
      </c>
      <c r="C129" s="4" t="s">
        <v>1138</v>
      </c>
      <c r="D129" s="4" t="s">
        <v>1392</v>
      </c>
      <c r="E129" s="4" t="s">
        <v>1140</v>
      </c>
      <c r="F129" s="13">
        <v>-14181.210000000001</v>
      </c>
      <c r="G129" s="13">
        <v>-14181.210000000001</v>
      </c>
      <c r="H129" s="7">
        <v>0</v>
      </c>
      <c r="I129" s="7" t="e">
        <v>#N/A</v>
      </c>
      <c r="J129" s="7" t="e">
        <f>VLOOKUP(AtlasReport_10_Table_1[[#This Row],[Voucher]],'Sales_Delived not invoiced'!D:F,3,0)</f>
        <v>#N/A</v>
      </c>
    </row>
    <row r="130" spans="1:10" hidden="1" x14ac:dyDescent="0.25">
      <c r="A130" s="6">
        <v>42736</v>
      </c>
      <c r="B130" s="4" t="s">
        <v>1393</v>
      </c>
      <c r="C130" s="4" t="s">
        <v>1138</v>
      </c>
      <c r="D130" s="4" t="s">
        <v>1394</v>
      </c>
      <c r="E130" s="4" t="s">
        <v>1140</v>
      </c>
      <c r="F130" s="13">
        <v>3122.1</v>
      </c>
      <c r="G130" s="13">
        <v>3122.1</v>
      </c>
      <c r="H130" s="7">
        <v>0</v>
      </c>
      <c r="I130" s="7" t="e">
        <v>#N/A</v>
      </c>
      <c r="J130" s="7" t="e">
        <f>VLOOKUP(AtlasReport_10_Table_1[[#This Row],[Voucher]],'Sales_Delived not invoiced'!D:F,3,0)</f>
        <v>#N/A</v>
      </c>
    </row>
    <row r="131" spans="1:10" hidden="1" x14ac:dyDescent="0.25">
      <c r="A131" s="6">
        <v>42736</v>
      </c>
      <c r="B131" s="4" t="s">
        <v>1395</v>
      </c>
      <c r="C131" s="4" t="s">
        <v>1138</v>
      </c>
      <c r="D131" s="4" t="s">
        <v>1396</v>
      </c>
      <c r="E131" s="4" t="s">
        <v>1140</v>
      </c>
      <c r="F131" s="13">
        <v>-655.22</v>
      </c>
      <c r="G131" s="13">
        <v>-655.22</v>
      </c>
      <c r="H131" s="7">
        <v>0</v>
      </c>
      <c r="I131" s="7" t="e">
        <v>#N/A</v>
      </c>
      <c r="J131" s="7" t="e">
        <f>VLOOKUP(AtlasReport_10_Table_1[[#This Row],[Voucher]],'Sales_Delived not invoiced'!D:F,3,0)</f>
        <v>#N/A</v>
      </c>
    </row>
    <row r="132" spans="1:10" hidden="1" x14ac:dyDescent="0.25">
      <c r="A132" s="6">
        <v>42736</v>
      </c>
      <c r="B132" s="4" t="s">
        <v>1397</v>
      </c>
      <c r="C132" s="4" t="s">
        <v>1138</v>
      </c>
      <c r="D132" s="4" t="s">
        <v>1398</v>
      </c>
      <c r="E132" s="4" t="s">
        <v>1140</v>
      </c>
      <c r="F132" s="13">
        <v>-875.56000000000006</v>
      </c>
      <c r="G132" s="13">
        <v>-875.56000000000006</v>
      </c>
      <c r="H132" s="7">
        <v>0</v>
      </c>
      <c r="I132" s="7" t="e">
        <v>#N/A</v>
      </c>
      <c r="J132" s="7" t="e">
        <f>VLOOKUP(AtlasReport_10_Table_1[[#This Row],[Voucher]],'Sales_Delived not invoiced'!D:F,3,0)</f>
        <v>#N/A</v>
      </c>
    </row>
    <row r="133" spans="1:10" hidden="1" x14ac:dyDescent="0.25">
      <c r="A133" s="6">
        <v>42736</v>
      </c>
      <c r="B133" s="4" t="s">
        <v>1399</v>
      </c>
      <c r="C133" s="4" t="s">
        <v>1138</v>
      </c>
      <c r="D133" s="4" t="s">
        <v>1400</v>
      </c>
      <c r="E133" s="4" t="s">
        <v>1140</v>
      </c>
      <c r="F133" s="13">
        <v>-695.15</v>
      </c>
      <c r="G133" s="13">
        <v>-695.15</v>
      </c>
      <c r="H133" s="7">
        <v>0</v>
      </c>
      <c r="I133" s="7" t="e">
        <v>#N/A</v>
      </c>
      <c r="J133" s="7" t="e">
        <f>VLOOKUP(AtlasReport_10_Table_1[[#This Row],[Voucher]],'Sales_Delived not invoiced'!D:F,3,0)</f>
        <v>#N/A</v>
      </c>
    </row>
    <row r="134" spans="1:10" hidden="1" x14ac:dyDescent="0.25">
      <c r="A134" s="6">
        <v>42736</v>
      </c>
      <c r="B134" s="4" t="s">
        <v>1401</v>
      </c>
      <c r="C134" s="4" t="s">
        <v>1138</v>
      </c>
      <c r="D134" s="4" t="s">
        <v>1402</v>
      </c>
      <c r="E134" s="4" t="s">
        <v>1140</v>
      </c>
      <c r="F134" s="13">
        <v>-370.74</v>
      </c>
      <c r="G134" s="13">
        <v>-370.74</v>
      </c>
      <c r="H134" s="7">
        <v>0</v>
      </c>
      <c r="I134" s="7" t="e">
        <v>#N/A</v>
      </c>
      <c r="J134" s="7" t="e">
        <f>VLOOKUP(AtlasReport_10_Table_1[[#This Row],[Voucher]],'Sales_Delived not invoiced'!D:F,3,0)</f>
        <v>#N/A</v>
      </c>
    </row>
    <row r="135" spans="1:10" hidden="1" x14ac:dyDescent="0.25">
      <c r="A135" s="6">
        <v>42736</v>
      </c>
      <c r="B135" s="4" t="s">
        <v>1403</v>
      </c>
      <c r="C135" s="4" t="s">
        <v>1138</v>
      </c>
      <c r="D135" s="4" t="s">
        <v>1404</v>
      </c>
      <c r="E135" s="4" t="s">
        <v>1140</v>
      </c>
      <c r="F135" s="13">
        <v>-8500.25</v>
      </c>
      <c r="G135" s="13">
        <v>-8500.25</v>
      </c>
      <c r="H135" s="7">
        <v>0</v>
      </c>
      <c r="I135" s="7" t="e">
        <v>#N/A</v>
      </c>
      <c r="J135" s="7" t="e">
        <f>VLOOKUP(AtlasReport_10_Table_1[[#This Row],[Voucher]],'Sales_Delived not invoiced'!D:F,3,0)</f>
        <v>#N/A</v>
      </c>
    </row>
    <row r="136" spans="1:10" hidden="1" x14ac:dyDescent="0.25">
      <c r="A136" s="6">
        <v>42736</v>
      </c>
      <c r="B136" s="4" t="s">
        <v>1405</v>
      </c>
      <c r="C136" s="4" t="s">
        <v>1138</v>
      </c>
      <c r="D136" s="4" t="s">
        <v>1406</v>
      </c>
      <c r="E136" s="4" t="s">
        <v>1140</v>
      </c>
      <c r="F136" s="13">
        <v>-1379.4</v>
      </c>
      <c r="G136" s="13">
        <v>-1379.4</v>
      </c>
      <c r="H136" s="7">
        <v>0</v>
      </c>
      <c r="I136" s="7" t="e">
        <v>#N/A</v>
      </c>
      <c r="J136" s="7" t="e">
        <f>VLOOKUP(AtlasReport_10_Table_1[[#This Row],[Voucher]],'Sales_Delived not invoiced'!D:F,3,0)</f>
        <v>#N/A</v>
      </c>
    </row>
    <row r="137" spans="1:10" hidden="1" x14ac:dyDescent="0.25">
      <c r="A137" s="6">
        <v>42736</v>
      </c>
      <c r="B137" s="4" t="s">
        <v>1407</v>
      </c>
      <c r="C137" s="4" t="s">
        <v>1138</v>
      </c>
      <c r="D137" s="4" t="s">
        <v>1408</v>
      </c>
      <c r="E137" s="4" t="s">
        <v>1140</v>
      </c>
      <c r="F137" s="13">
        <v>-1588.13</v>
      </c>
      <c r="G137" s="13">
        <v>-1588.13</v>
      </c>
      <c r="H137" s="7">
        <v>0</v>
      </c>
      <c r="I137" s="7" t="e">
        <v>#N/A</v>
      </c>
      <c r="J137" s="7" t="e">
        <f>VLOOKUP(AtlasReport_10_Table_1[[#This Row],[Voucher]],'Sales_Delived not invoiced'!D:F,3,0)</f>
        <v>#N/A</v>
      </c>
    </row>
    <row r="138" spans="1:10" hidden="1" x14ac:dyDescent="0.25">
      <c r="A138" s="6">
        <v>42736</v>
      </c>
      <c r="B138" s="4" t="s">
        <v>1409</v>
      </c>
      <c r="C138" s="4" t="s">
        <v>1138</v>
      </c>
      <c r="D138" s="4" t="s">
        <v>1410</v>
      </c>
      <c r="E138" s="4" t="s">
        <v>1140</v>
      </c>
      <c r="F138" s="13">
        <v>-2096.33</v>
      </c>
      <c r="G138" s="13">
        <v>-2096.33</v>
      </c>
      <c r="H138" s="7">
        <v>0</v>
      </c>
      <c r="I138" s="7" t="e">
        <v>#N/A</v>
      </c>
      <c r="J138" s="7" t="e">
        <f>VLOOKUP(AtlasReport_10_Table_1[[#This Row],[Voucher]],'Sales_Delived not invoiced'!D:F,3,0)</f>
        <v>#N/A</v>
      </c>
    </row>
    <row r="139" spans="1:10" hidden="1" x14ac:dyDescent="0.25">
      <c r="A139" s="6">
        <v>42736</v>
      </c>
      <c r="B139" s="4" t="s">
        <v>1411</v>
      </c>
      <c r="C139" s="4" t="s">
        <v>1138</v>
      </c>
      <c r="D139" s="4" t="s">
        <v>1412</v>
      </c>
      <c r="E139" s="4" t="s">
        <v>1140</v>
      </c>
      <c r="F139" s="13">
        <v>-1558.24</v>
      </c>
      <c r="G139" s="13">
        <v>-1558.24</v>
      </c>
      <c r="H139" s="7">
        <v>0</v>
      </c>
      <c r="I139" s="7" t="e">
        <v>#N/A</v>
      </c>
      <c r="J139" s="7" t="e">
        <f>VLOOKUP(AtlasReport_10_Table_1[[#This Row],[Voucher]],'Sales_Delived not invoiced'!D:F,3,0)</f>
        <v>#N/A</v>
      </c>
    </row>
    <row r="140" spans="1:10" hidden="1" x14ac:dyDescent="0.25">
      <c r="A140" s="6">
        <v>42736</v>
      </c>
      <c r="B140" s="4" t="s">
        <v>1413</v>
      </c>
      <c r="C140" s="4" t="s">
        <v>1138</v>
      </c>
      <c r="D140" s="4" t="s">
        <v>1414</v>
      </c>
      <c r="E140" s="4" t="s">
        <v>1140</v>
      </c>
      <c r="F140" s="13">
        <v>-2134.87</v>
      </c>
      <c r="G140" s="13">
        <v>-2134.87</v>
      </c>
      <c r="H140" s="7">
        <v>0</v>
      </c>
      <c r="I140" s="7" t="e">
        <v>#N/A</v>
      </c>
      <c r="J140" s="7" t="e">
        <f>VLOOKUP(AtlasReport_10_Table_1[[#This Row],[Voucher]],'Sales_Delived not invoiced'!D:F,3,0)</f>
        <v>#N/A</v>
      </c>
    </row>
    <row r="141" spans="1:10" hidden="1" x14ac:dyDescent="0.25">
      <c r="A141" s="6">
        <v>42736</v>
      </c>
      <c r="B141" s="4" t="s">
        <v>1415</v>
      </c>
      <c r="C141" s="4" t="s">
        <v>1138</v>
      </c>
      <c r="D141" s="4" t="s">
        <v>1416</v>
      </c>
      <c r="E141" s="4" t="s">
        <v>1140</v>
      </c>
      <c r="F141" s="13">
        <v>-3775.2</v>
      </c>
      <c r="G141" s="13">
        <v>-3775.2</v>
      </c>
      <c r="H141" s="7">
        <v>0</v>
      </c>
      <c r="I141" s="7" t="e">
        <v>#N/A</v>
      </c>
      <c r="J141" s="7" t="e">
        <f>VLOOKUP(AtlasReport_10_Table_1[[#This Row],[Voucher]],'Sales_Delived not invoiced'!D:F,3,0)</f>
        <v>#N/A</v>
      </c>
    </row>
    <row r="142" spans="1:10" hidden="1" x14ac:dyDescent="0.25">
      <c r="A142" s="6">
        <v>42736</v>
      </c>
      <c r="B142" s="4" t="s">
        <v>1417</v>
      </c>
      <c r="C142" s="4" t="s">
        <v>1138</v>
      </c>
      <c r="D142" s="4" t="s">
        <v>1418</v>
      </c>
      <c r="E142" s="4" t="s">
        <v>1140</v>
      </c>
      <c r="F142" s="13">
        <v>-395.66999999999996</v>
      </c>
      <c r="G142" s="13">
        <v>-395.66999999999996</v>
      </c>
      <c r="H142" s="7">
        <v>0</v>
      </c>
      <c r="I142" s="7" t="e">
        <v>#N/A</v>
      </c>
      <c r="J142" s="7" t="e">
        <f>VLOOKUP(AtlasReport_10_Table_1[[#This Row],[Voucher]],'Sales_Delived not invoiced'!D:F,3,0)</f>
        <v>#N/A</v>
      </c>
    </row>
    <row r="143" spans="1:10" hidden="1" x14ac:dyDescent="0.25">
      <c r="A143" s="6">
        <v>42736</v>
      </c>
      <c r="B143" s="4" t="s">
        <v>1419</v>
      </c>
      <c r="C143" s="4" t="s">
        <v>1138</v>
      </c>
      <c r="D143" s="4" t="s">
        <v>1420</v>
      </c>
      <c r="E143" s="4" t="s">
        <v>1140</v>
      </c>
      <c r="F143" s="13">
        <v>-2200.69</v>
      </c>
      <c r="G143" s="13">
        <v>-2200.69</v>
      </c>
      <c r="H143" s="7">
        <v>0</v>
      </c>
      <c r="I143" s="7" t="e">
        <v>#N/A</v>
      </c>
      <c r="J143" s="7" t="e">
        <f>VLOOKUP(AtlasReport_10_Table_1[[#This Row],[Voucher]],'Sales_Delived not invoiced'!D:F,3,0)</f>
        <v>#N/A</v>
      </c>
    </row>
    <row r="144" spans="1:10" hidden="1" x14ac:dyDescent="0.25">
      <c r="A144" s="6">
        <v>42736</v>
      </c>
      <c r="B144" s="4" t="s">
        <v>1421</v>
      </c>
      <c r="C144" s="4" t="s">
        <v>1138</v>
      </c>
      <c r="D144" s="4" t="s">
        <v>1422</v>
      </c>
      <c r="E144" s="4" t="s">
        <v>1140</v>
      </c>
      <c r="F144" s="13">
        <v>-1392.11</v>
      </c>
      <c r="G144" s="13">
        <v>-1392.11</v>
      </c>
      <c r="H144" s="7">
        <v>0</v>
      </c>
      <c r="I144" s="7" t="e">
        <v>#N/A</v>
      </c>
      <c r="J144" s="7" t="e">
        <f>VLOOKUP(AtlasReport_10_Table_1[[#This Row],[Voucher]],'Sales_Delived not invoiced'!D:F,3,0)</f>
        <v>#N/A</v>
      </c>
    </row>
    <row r="145" spans="1:10" hidden="1" x14ac:dyDescent="0.25">
      <c r="A145" s="6">
        <v>42736</v>
      </c>
      <c r="B145" s="4" t="s">
        <v>1423</v>
      </c>
      <c r="C145" s="4" t="s">
        <v>1138</v>
      </c>
      <c r="D145" s="4" t="s">
        <v>1424</v>
      </c>
      <c r="E145" s="4" t="s">
        <v>1140</v>
      </c>
      <c r="F145" s="13">
        <v>-3339.58</v>
      </c>
      <c r="G145" s="13">
        <v>-3339.58</v>
      </c>
      <c r="H145" s="7">
        <v>0</v>
      </c>
      <c r="I145" s="7" t="e">
        <v>#N/A</v>
      </c>
      <c r="J145" s="7" t="e">
        <f>VLOOKUP(AtlasReport_10_Table_1[[#This Row],[Voucher]],'Sales_Delived not invoiced'!D:F,3,0)</f>
        <v>#N/A</v>
      </c>
    </row>
    <row r="146" spans="1:10" hidden="1" x14ac:dyDescent="0.25">
      <c r="A146" s="6">
        <v>42736</v>
      </c>
      <c r="B146" s="4" t="s">
        <v>1425</v>
      </c>
      <c r="C146" s="4" t="s">
        <v>1138</v>
      </c>
      <c r="D146" s="4" t="s">
        <v>1426</v>
      </c>
      <c r="E146" s="4" t="s">
        <v>1140</v>
      </c>
      <c r="F146" s="13">
        <v>-1403.91</v>
      </c>
      <c r="G146" s="13">
        <v>-1403.91</v>
      </c>
      <c r="H146" s="7">
        <v>0</v>
      </c>
      <c r="I146" s="7" t="e">
        <v>#N/A</v>
      </c>
      <c r="J146" s="7" t="e">
        <f>VLOOKUP(AtlasReport_10_Table_1[[#This Row],[Voucher]],'Sales_Delived not invoiced'!D:F,3,0)</f>
        <v>#N/A</v>
      </c>
    </row>
    <row r="147" spans="1:10" hidden="1" x14ac:dyDescent="0.25">
      <c r="A147" s="6">
        <v>42736</v>
      </c>
      <c r="B147" s="4" t="s">
        <v>1427</v>
      </c>
      <c r="C147" s="4" t="s">
        <v>1138</v>
      </c>
      <c r="D147" s="4" t="s">
        <v>1428</v>
      </c>
      <c r="E147" s="4" t="s">
        <v>1140</v>
      </c>
      <c r="F147" s="13">
        <v>-9558.27</v>
      </c>
      <c r="G147" s="13">
        <v>-9558.27</v>
      </c>
      <c r="H147" s="7">
        <v>0</v>
      </c>
      <c r="I147" s="7" t="e">
        <v>#N/A</v>
      </c>
      <c r="J147" s="7" t="e">
        <f>VLOOKUP(AtlasReport_10_Table_1[[#This Row],[Voucher]],'Sales_Delived not invoiced'!D:F,3,0)</f>
        <v>#N/A</v>
      </c>
    </row>
    <row r="148" spans="1:10" hidden="1" x14ac:dyDescent="0.25">
      <c r="A148" s="6">
        <v>42736</v>
      </c>
      <c r="B148" s="4" t="s">
        <v>1429</v>
      </c>
      <c r="C148" s="4" t="s">
        <v>1138</v>
      </c>
      <c r="D148" s="4" t="s">
        <v>1430</v>
      </c>
      <c r="E148" s="4" t="s">
        <v>1140</v>
      </c>
      <c r="F148" s="13">
        <v>-9997.57</v>
      </c>
      <c r="G148" s="13">
        <v>-9997.57</v>
      </c>
      <c r="H148" s="7">
        <v>0</v>
      </c>
      <c r="I148" s="7" t="e">
        <v>#N/A</v>
      </c>
      <c r="J148" s="7" t="e">
        <f>VLOOKUP(AtlasReport_10_Table_1[[#This Row],[Voucher]],'Sales_Delived not invoiced'!D:F,3,0)</f>
        <v>#N/A</v>
      </c>
    </row>
    <row r="149" spans="1:10" hidden="1" x14ac:dyDescent="0.25">
      <c r="A149" s="6">
        <v>42736</v>
      </c>
      <c r="B149" s="4" t="s">
        <v>1431</v>
      </c>
      <c r="C149" s="4" t="s">
        <v>1138</v>
      </c>
      <c r="D149" s="4" t="s">
        <v>1432</v>
      </c>
      <c r="E149" s="4" t="s">
        <v>1140</v>
      </c>
      <c r="F149" s="13">
        <v>-1660.73</v>
      </c>
      <c r="G149" s="13">
        <v>-1660.73</v>
      </c>
      <c r="H149" s="7">
        <v>0</v>
      </c>
      <c r="I149" s="7" t="e">
        <v>#N/A</v>
      </c>
      <c r="J149" s="7" t="e">
        <f>VLOOKUP(AtlasReport_10_Table_1[[#This Row],[Voucher]],'Sales_Delived not invoiced'!D:F,3,0)</f>
        <v>#N/A</v>
      </c>
    </row>
    <row r="150" spans="1:10" hidden="1" x14ac:dyDescent="0.25">
      <c r="A150" s="6">
        <v>42736</v>
      </c>
      <c r="B150" s="4" t="s">
        <v>1433</v>
      </c>
      <c r="C150" s="4" t="s">
        <v>1138</v>
      </c>
      <c r="D150" s="4" t="s">
        <v>1434</v>
      </c>
      <c r="E150" s="4" t="s">
        <v>1140</v>
      </c>
      <c r="F150" s="13">
        <v>-1561.02</v>
      </c>
      <c r="G150" s="13">
        <v>-1561.02</v>
      </c>
      <c r="H150" s="7">
        <v>0</v>
      </c>
      <c r="I150" s="7" t="e">
        <v>#N/A</v>
      </c>
      <c r="J150" s="7" t="e">
        <f>VLOOKUP(AtlasReport_10_Table_1[[#This Row],[Voucher]],'Sales_Delived not invoiced'!D:F,3,0)</f>
        <v>#N/A</v>
      </c>
    </row>
    <row r="151" spans="1:10" hidden="1" x14ac:dyDescent="0.25">
      <c r="A151" s="6">
        <v>42736</v>
      </c>
      <c r="B151" s="4" t="s">
        <v>1435</v>
      </c>
      <c r="C151" s="4" t="s">
        <v>1138</v>
      </c>
      <c r="D151" s="4" t="s">
        <v>1436</v>
      </c>
      <c r="E151" s="4" t="s">
        <v>1140</v>
      </c>
      <c r="F151" s="13">
        <v>-5590.98</v>
      </c>
      <c r="G151" s="13">
        <v>-5590.98</v>
      </c>
      <c r="H151" s="7">
        <v>0</v>
      </c>
      <c r="I151" s="7" t="e">
        <v>#N/A</v>
      </c>
      <c r="J151" s="7" t="e">
        <f>VLOOKUP(AtlasReport_10_Table_1[[#This Row],[Voucher]],'Sales_Delived not invoiced'!D:F,3,0)</f>
        <v>#N/A</v>
      </c>
    </row>
    <row r="152" spans="1:10" hidden="1" x14ac:dyDescent="0.25">
      <c r="A152" s="6">
        <v>42736</v>
      </c>
      <c r="B152" s="4" t="s">
        <v>1437</v>
      </c>
      <c r="C152" s="4" t="s">
        <v>1138</v>
      </c>
      <c r="D152" s="4" t="s">
        <v>1438</v>
      </c>
      <c r="E152" s="4" t="s">
        <v>1140</v>
      </c>
      <c r="F152" s="13">
        <v>-334.5</v>
      </c>
      <c r="G152" s="13">
        <v>-334.5</v>
      </c>
      <c r="H152" s="7">
        <v>0</v>
      </c>
      <c r="I152" s="7" t="e">
        <v>#N/A</v>
      </c>
      <c r="J152" s="7" t="e">
        <f>VLOOKUP(AtlasReport_10_Table_1[[#This Row],[Voucher]],'Sales_Delived not invoiced'!D:F,3,0)</f>
        <v>#N/A</v>
      </c>
    </row>
    <row r="153" spans="1:10" hidden="1" x14ac:dyDescent="0.25">
      <c r="A153" s="6">
        <v>42736</v>
      </c>
      <c r="B153" s="4" t="s">
        <v>1439</v>
      </c>
      <c r="C153" s="4" t="s">
        <v>1138</v>
      </c>
      <c r="D153" s="4" t="s">
        <v>1440</v>
      </c>
      <c r="E153" s="4" t="s">
        <v>1140</v>
      </c>
      <c r="F153" s="13">
        <v>-3503.86</v>
      </c>
      <c r="G153" s="13">
        <v>-3503.86</v>
      </c>
      <c r="H153" s="7">
        <v>0</v>
      </c>
      <c r="I153" s="7" t="e">
        <v>#N/A</v>
      </c>
      <c r="J153" s="7" t="e">
        <f>VLOOKUP(AtlasReport_10_Table_1[[#This Row],[Voucher]],'Sales_Delived not invoiced'!D:F,3,0)</f>
        <v>#N/A</v>
      </c>
    </row>
    <row r="154" spans="1:10" hidden="1" x14ac:dyDescent="0.25">
      <c r="A154" s="6">
        <v>42736</v>
      </c>
      <c r="B154" s="4" t="s">
        <v>1441</v>
      </c>
      <c r="C154" s="4" t="s">
        <v>1138</v>
      </c>
      <c r="D154" s="4" t="s">
        <v>1442</v>
      </c>
      <c r="E154" s="4" t="s">
        <v>1140</v>
      </c>
      <c r="F154" s="13">
        <v>-13322.4</v>
      </c>
      <c r="G154" s="13">
        <v>-13322.4</v>
      </c>
      <c r="H154" s="7">
        <v>0</v>
      </c>
      <c r="I154" s="7" t="e">
        <v>#N/A</v>
      </c>
      <c r="J154" s="7" t="e">
        <f>VLOOKUP(AtlasReport_10_Table_1[[#This Row],[Voucher]],'Sales_Delived not invoiced'!D:F,3,0)</f>
        <v>#N/A</v>
      </c>
    </row>
    <row r="155" spans="1:10" hidden="1" x14ac:dyDescent="0.25">
      <c r="A155" s="6">
        <v>42736</v>
      </c>
      <c r="B155" s="4" t="s">
        <v>1443</v>
      </c>
      <c r="C155" s="4" t="s">
        <v>1138</v>
      </c>
      <c r="D155" s="4" t="s">
        <v>1444</v>
      </c>
      <c r="E155" s="4" t="s">
        <v>1140</v>
      </c>
      <c r="F155" s="13">
        <v>-510.56000000000006</v>
      </c>
      <c r="G155" s="13">
        <v>-510.56000000000006</v>
      </c>
      <c r="H155" s="7">
        <v>0</v>
      </c>
      <c r="I155" s="7" t="e">
        <v>#N/A</v>
      </c>
      <c r="J155" s="7" t="e">
        <f>VLOOKUP(AtlasReport_10_Table_1[[#This Row],[Voucher]],'Sales_Delived not invoiced'!D:F,3,0)</f>
        <v>#N/A</v>
      </c>
    </row>
    <row r="156" spans="1:10" hidden="1" x14ac:dyDescent="0.25">
      <c r="A156" s="6">
        <v>42736</v>
      </c>
      <c r="B156" s="4" t="s">
        <v>1445</v>
      </c>
      <c r="C156" s="4" t="s">
        <v>1138</v>
      </c>
      <c r="D156" s="4" t="s">
        <v>1446</v>
      </c>
      <c r="E156" s="4" t="s">
        <v>1140</v>
      </c>
      <c r="F156" s="13">
        <v>-1276.4000000000001</v>
      </c>
      <c r="G156" s="13">
        <v>-1276.4000000000001</v>
      </c>
      <c r="H156" s="7">
        <v>0</v>
      </c>
      <c r="I156" s="7" t="e">
        <v>#N/A</v>
      </c>
      <c r="J156" s="7" t="e">
        <f>VLOOKUP(AtlasReport_10_Table_1[[#This Row],[Voucher]],'Sales_Delived not invoiced'!D:F,3,0)</f>
        <v>#N/A</v>
      </c>
    </row>
    <row r="157" spans="1:10" hidden="1" x14ac:dyDescent="0.25">
      <c r="A157" s="6">
        <v>42736</v>
      </c>
      <c r="B157" s="4" t="s">
        <v>1447</v>
      </c>
      <c r="C157" s="4" t="s">
        <v>1138</v>
      </c>
      <c r="D157" s="4" t="s">
        <v>1448</v>
      </c>
      <c r="E157" s="4" t="s">
        <v>1140</v>
      </c>
      <c r="F157" s="13">
        <v>-2178</v>
      </c>
      <c r="G157" s="13">
        <v>-2178</v>
      </c>
      <c r="H157" s="7">
        <v>0</v>
      </c>
      <c r="I157" s="7" t="e">
        <v>#N/A</v>
      </c>
      <c r="J157" s="7" t="e">
        <f>VLOOKUP(AtlasReport_10_Table_1[[#This Row],[Voucher]],'Sales_Delived not invoiced'!D:F,3,0)</f>
        <v>#N/A</v>
      </c>
    </row>
    <row r="158" spans="1:10" hidden="1" x14ac:dyDescent="0.25">
      <c r="A158" s="6">
        <v>42736</v>
      </c>
      <c r="B158" s="4" t="s">
        <v>1449</v>
      </c>
      <c r="C158" s="4" t="s">
        <v>1138</v>
      </c>
      <c r="D158" s="4" t="s">
        <v>1450</v>
      </c>
      <c r="E158" s="4" t="s">
        <v>1140</v>
      </c>
      <c r="F158" s="13">
        <v>-1553.28</v>
      </c>
      <c r="G158" s="13">
        <v>-1553.28</v>
      </c>
      <c r="H158" s="7">
        <v>0</v>
      </c>
      <c r="I158" s="7" t="e">
        <v>#N/A</v>
      </c>
      <c r="J158" s="7" t="e">
        <f>VLOOKUP(AtlasReport_10_Table_1[[#This Row],[Voucher]],'Sales_Delived not invoiced'!D:F,3,0)</f>
        <v>#N/A</v>
      </c>
    </row>
    <row r="159" spans="1:10" hidden="1" x14ac:dyDescent="0.25">
      <c r="A159" s="6">
        <v>42736</v>
      </c>
      <c r="B159" s="4" t="s">
        <v>1451</v>
      </c>
      <c r="C159" s="4" t="s">
        <v>1138</v>
      </c>
      <c r="D159" s="4" t="s">
        <v>1452</v>
      </c>
      <c r="E159" s="4" t="s">
        <v>1140</v>
      </c>
      <c r="F159" s="13">
        <v>-3639.48</v>
      </c>
      <c r="G159" s="13">
        <v>-3639.48</v>
      </c>
      <c r="H159" s="7">
        <v>0</v>
      </c>
      <c r="I159" s="7" t="e">
        <v>#N/A</v>
      </c>
      <c r="J159" s="7" t="e">
        <f>VLOOKUP(AtlasReport_10_Table_1[[#This Row],[Voucher]],'Sales_Delived not invoiced'!D:F,3,0)</f>
        <v>#N/A</v>
      </c>
    </row>
    <row r="160" spans="1:10" hidden="1" x14ac:dyDescent="0.25">
      <c r="A160" s="6">
        <v>42736</v>
      </c>
      <c r="B160" s="4" t="s">
        <v>1453</v>
      </c>
      <c r="C160" s="4" t="s">
        <v>1138</v>
      </c>
      <c r="D160" s="4" t="s">
        <v>1454</v>
      </c>
      <c r="E160" s="4" t="s">
        <v>1140</v>
      </c>
      <c r="F160" s="13">
        <v>-3965.95</v>
      </c>
      <c r="G160" s="13">
        <v>-3965.95</v>
      </c>
      <c r="H160" s="7">
        <v>0</v>
      </c>
      <c r="I160" s="7" t="e">
        <v>#N/A</v>
      </c>
      <c r="J160" s="7" t="e">
        <f>VLOOKUP(AtlasReport_10_Table_1[[#This Row],[Voucher]],'Sales_Delived not invoiced'!D:F,3,0)</f>
        <v>#N/A</v>
      </c>
    </row>
    <row r="161" spans="1:10" hidden="1" x14ac:dyDescent="0.25">
      <c r="A161" s="6">
        <v>42736</v>
      </c>
      <c r="B161" s="4" t="s">
        <v>1455</v>
      </c>
      <c r="C161" s="4" t="s">
        <v>1138</v>
      </c>
      <c r="D161" s="4" t="s">
        <v>1456</v>
      </c>
      <c r="E161" s="4" t="s">
        <v>1140</v>
      </c>
      <c r="F161" s="13">
        <v>-21135.68</v>
      </c>
      <c r="G161" s="13">
        <v>-21135.68</v>
      </c>
      <c r="H161" s="7">
        <v>0</v>
      </c>
      <c r="I161" s="7" t="e">
        <v>#N/A</v>
      </c>
      <c r="J161" s="7" t="e">
        <f>VLOOKUP(AtlasReport_10_Table_1[[#This Row],[Voucher]],'Sales_Delived not invoiced'!D:F,3,0)</f>
        <v>#N/A</v>
      </c>
    </row>
    <row r="162" spans="1:10" hidden="1" x14ac:dyDescent="0.25">
      <c r="A162" s="6">
        <v>42736</v>
      </c>
      <c r="B162" s="4" t="s">
        <v>1457</v>
      </c>
      <c r="C162" s="4" t="s">
        <v>1138</v>
      </c>
      <c r="D162" s="4" t="s">
        <v>1458</v>
      </c>
      <c r="E162" s="4" t="s">
        <v>1140</v>
      </c>
      <c r="F162" s="13">
        <v>-2486.5500000000002</v>
      </c>
      <c r="G162" s="13">
        <v>-2486.5500000000002</v>
      </c>
      <c r="H162" s="7">
        <v>0</v>
      </c>
      <c r="I162" s="7" t="e">
        <v>#N/A</v>
      </c>
      <c r="J162" s="7" t="e">
        <f>VLOOKUP(AtlasReport_10_Table_1[[#This Row],[Voucher]],'Sales_Delived not invoiced'!D:F,3,0)</f>
        <v>#N/A</v>
      </c>
    </row>
    <row r="163" spans="1:10" hidden="1" x14ac:dyDescent="0.25">
      <c r="A163" s="6">
        <v>42736</v>
      </c>
      <c r="B163" s="4" t="s">
        <v>1459</v>
      </c>
      <c r="C163" s="4" t="s">
        <v>1138</v>
      </c>
      <c r="D163" s="4" t="s">
        <v>1460</v>
      </c>
      <c r="E163" s="4" t="s">
        <v>1140</v>
      </c>
      <c r="F163" s="13">
        <v>-2988.7</v>
      </c>
      <c r="G163" s="13">
        <v>-2988.7</v>
      </c>
      <c r="H163" s="7">
        <v>0</v>
      </c>
      <c r="I163" s="7" t="e">
        <v>#N/A</v>
      </c>
      <c r="J163" s="7" t="e">
        <f>VLOOKUP(AtlasReport_10_Table_1[[#This Row],[Voucher]],'Sales_Delived not invoiced'!D:F,3,0)</f>
        <v>#N/A</v>
      </c>
    </row>
    <row r="164" spans="1:10" hidden="1" x14ac:dyDescent="0.25">
      <c r="A164" s="6">
        <v>42736</v>
      </c>
      <c r="B164" s="4" t="s">
        <v>1461</v>
      </c>
      <c r="C164" s="4" t="s">
        <v>1138</v>
      </c>
      <c r="D164" s="4" t="s">
        <v>1462</v>
      </c>
      <c r="E164" s="4" t="s">
        <v>1140</v>
      </c>
      <c r="F164" s="13">
        <v>-375</v>
      </c>
      <c r="G164" s="13">
        <v>-375</v>
      </c>
      <c r="H164" s="7">
        <v>0</v>
      </c>
      <c r="I164" s="7" t="e">
        <v>#N/A</v>
      </c>
      <c r="J164" s="7" t="e">
        <f>VLOOKUP(AtlasReport_10_Table_1[[#This Row],[Voucher]],'Sales_Delived not invoiced'!D:F,3,0)</f>
        <v>#N/A</v>
      </c>
    </row>
    <row r="165" spans="1:10" hidden="1" x14ac:dyDescent="0.25">
      <c r="A165" s="6">
        <v>42736</v>
      </c>
      <c r="B165" s="4" t="s">
        <v>1463</v>
      </c>
      <c r="C165" s="4" t="s">
        <v>1138</v>
      </c>
      <c r="D165" s="4" t="s">
        <v>1464</v>
      </c>
      <c r="E165" s="4" t="s">
        <v>1140</v>
      </c>
      <c r="F165" s="13">
        <v>-1533.68</v>
      </c>
      <c r="G165" s="13">
        <v>-1533.68</v>
      </c>
      <c r="H165" s="7">
        <v>0</v>
      </c>
      <c r="I165" s="7" t="e">
        <v>#N/A</v>
      </c>
      <c r="J165" s="7" t="e">
        <f>VLOOKUP(AtlasReport_10_Table_1[[#This Row],[Voucher]],'Sales_Delived not invoiced'!D:F,3,0)</f>
        <v>#N/A</v>
      </c>
    </row>
    <row r="166" spans="1:10" hidden="1" x14ac:dyDescent="0.25">
      <c r="A166" s="6">
        <v>42736</v>
      </c>
      <c r="B166" s="4" t="s">
        <v>1465</v>
      </c>
      <c r="C166" s="4" t="s">
        <v>1138</v>
      </c>
      <c r="D166" s="4" t="s">
        <v>1466</v>
      </c>
      <c r="E166" s="4" t="s">
        <v>1140</v>
      </c>
      <c r="F166" s="13">
        <v>-10781.97</v>
      </c>
      <c r="G166" s="13">
        <v>-10781.97</v>
      </c>
      <c r="H166" s="7">
        <v>0</v>
      </c>
      <c r="I166" s="7" t="e">
        <v>#N/A</v>
      </c>
      <c r="J166" s="7" t="e">
        <f>VLOOKUP(AtlasReport_10_Table_1[[#This Row],[Voucher]],'Sales_Delived not invoiced'!D:F,3,0)</f>
        <v>#N/A</v>
      </c>
    </row>
    <row r="167" spans="1:10" hidden="1" x14ac:dyDescent="0.25">
      <c r="A167" s="6">
        <v>42736</v>
      </c>
      <c r="B167" s="4" t="s">
        <v>1467</v>
      </c>
      <c r="C167" s="4" t="s">
        <v>1138</v>
      </c>
      <c r="D167" s="4" t="s">
        <v>1468</v>
      </c>
      <c r="E167" s="4" t="s">
        <v>1140</v>
      </c>
      <c r="F167" s="13">
        <v>-645.54</v>
      </c>
      <c r="G167" s="13">
        <v>-645.54</v>
      </c>
      <c r="H167" s="7">
        <v>0</v>
      </c>
      <c r="I167" s="7" t="e">
        <v>#N/A</v>
      </c>
      <c r="J167" s="7" t="e">
        <f>VLOOKUP(AtlasReport_10_Table_1[[#This Row],[Voucher]],'Sales_Delived not invoiced'!D:F,3,0)</f>
        <v>#N/A</v>
      </c>
    </row>
    <row r="168" spans="1:10" hidden="1" x14ac:dyDescent="0.25">
      <c r="A168" s="6">
        <v>42736</v>
      </c>
      <c r="B168" s="4" t="s">
        <v>1469</v>
      </c>
      <c r="C168" s="4" t="s">
        <v>1138</v>
      </c>
      <c r="D168" s="4" t="s">
        <v>1470</v>
      </c>
      <c r="E168" s="4" t="s">
        <v>1140</v>
      </c>
      <c r="F168" s="13">
        <v>-9716.31</v>
      </c>
      <c r="G168" s="13">
        <v>-9716.31</v>
      </c>
      <c r="H168" s="7">
        <v>0</v>
      </c>
      <c r="I168" s="7" t="e">
        <v>#N/A</v>
      </c>
      <c r="J168" s="7" t="e">
        <f>VLOOKUP(AtlasReport_10_Table_1[[#This Row],[Voucher]],'Sales_Delived not invoiced'!D:F,3,0)</f>
        <v>#N/A</v>
      </c>
    </row>
    <row r="169" spans="1:10" hidden="1" x14ac:dyDescent="0.25">
      <c r="A169" s="6">
        <v>42736</v>
      </c>
      <c r="B169" s="4" t="s">
        <v>1471</v>
      </c>
      <c r="C169" s="4" t="s">
        <v>1138</v>
      </c>
      <c r="D169" s="4" t="s">
        <v>1472</v>
      </c>
      <c r="E169" s="4" t="s">
        <v>1140</v>
      </c>
      <c r="F169" s="13">
        <v>-8855.39</v>
      </c>
      <c r="G169" s="13">
        <v>-8855.39</v>
      </c>
      <c r="H169" s="7">
        <v>0</v>
      </c>
      <c r="I169" s="7" t="e">
        <v>#N/A</v>
      </c>
      <c r="J169" s="7" t="e">
        <f>VLOOKUP(AtlasReport_10_Table_1[[#This Row],[Voucher]],'Sales_Delived not invoiced'!D:F,3,0)</f>
        <v>#N/A</v>
      </c>
    </row>
    <row r="170" spans="1:10" hidden="1" x14ac:dyDescent="0.25">
      <c r="A170" s="6">
        <v>42736</v>
      </c>
      <c r="B170" s="4" t="s">
        <v>1473</v>
      </c>
      <c r="C170" s="4" t="s">
        <v>1138</v>
      </c>
      <c r="D170" s="4" t="s">
        <v>1474</v>
      </c>
      <c r="E170" s="4" t="s">
        <v>1140</v>
      </c>
      <c r="F170" s="13">
        <v>-12647.53</v>
      </c>
      <c r="G170" s="13">
        <v>-12647.53</v>
      </c>
      <c r="H170" s="7">
        <v>0</v>
      </c>
      <c r="I170" s="7" t="e">
        <v>#N/A</v>
      </c>
      <c r="J170" s="7" t="e">
        <f>VLOOKUP(AtlasReport_10_Table_1[[#This Row],[Voucher]],'Sales_Delived not invoiced'!D:F,3,0)</f>
        <v>#N/A</v>
      </c>
    </row>
    <row r="171" spans="1:10" hidden="1" x14ac:dyDescent="0.25">
      <c r="A171" s="6">
        <v>42736</v>
      </c>
      <c r="B171" s="4" t="s">
        <v>1475</v>
      </c>
      <c r="C171" s="4" t="s">
        <v>1138</v>
      </c>
      <c r="D171" s="4" t="s">
        <v>1476</v>
      </c>
      <c r="E171" s="4" t="s">
        <v>1140</v>
      </c>
      <c r="F171" s="13">
        <v>-13152.7</v>
      </c>
      <c r="G171" s="13">
        <v>-13152.7</v>
      </c>
      <c r="H171" s="7">
        <v>0</v>
      </c>
      <c r="I171" s="7" t="e">
        <v>#N/A</v>
      </c>
      <c r="J171" s="7" t="e">
        <f>VLOOKUP(AtlasReport_10_Table_1[[#This Row],[Voucher]],'Sales_Delived not invoiced'!D:F,3,0)</f>
        <v>#N/A</v>
      </c>
    </row>
    <row r="172" spans="1:10" hidden="1" x14ac:dyDescent="0.25">
      <c r="A172" s="6">
        <v>42736</v>
      </c>
      <c r="B172" s="4" t="s">
        <v>1477</v>
      </c>
      <c r="C172" s="4" t="s">
        <v>1138</v>
      </c>
      <c r="D172" s="4" t="s">
        <v>1478</v>
      </c>
      <c r="E172" s="4" t="s">
        <v>1140</v>
      </c>
      <c r="F172" s="13">
        <v>-33619.300000000003</v>
      </c>
      <c r="G172" s="13">
        <v>-33619.300000000003</v>
      </c>
      <c r="H172" s="7">
        <v>0</v>
      </c>
      <c r="I172" s="7" t="e">
        <v>#N/A</v>
      </c>
      <c r="J172" s="7" t="e">
        <f>VLOOKUP(AtlasReport_10_Table_1[[#This Row],[Voucher]],'Sales_Delived not invoiced'!D:F,3,0)</f>
        <v>#N/A</v>
      </c>
    </row>
    <row r="173" spans="1:10" hidden="1" x14ac:dyDescent="0.25">
      <c r="A173" s="6">
        <v>42736</v>
      </c>
      <c r="B173" s="4" t="s">
        <v>1479</v>
      </c>
      <c r="C173" s="4" t="s">
        <v>1138</v>
      </c>
      <c r="D173" s="4" t="s">
        <v>1480</v>
      </c>
      <c r="E173" s="4" t="s">
        <v>1140</v>
      </c>
      <c r="F173" s="13">
        <v>-19328.060000000001</v>
      </c>
      <c r="G173" s="13">
        <v>-19328.060000000001</v>
      </c>
      <c r="H173" s="7">
        <v>0</v>
      </c>
      <c r="I173" s="7" t="e">
        <v>#N/A</v>
      </c>
      <c r="J173" s="7" t="e">
        <f>VLOOKUP(AtlasReport_10_Table_1[[#This Row],[Voucher]],'Sales_Delived not invoiced'!D:F,3,0)</f>
        <v>#N/A</v>
      </c>
    </row>
    <row r="174" spans="1:10" hidden="1" x14ac:dyDescent="0.25">
      <c r="A174" s="6">
        <v>42736</v>
      </c>
      <c r="B174" s="4" t="s">
        <v>1481</v>
      </c>
      <c r="C174" s="4" t="s">
        <v>1138</v>
      </c>
      <c r="D174" s="4" t="s">
        <v>1482</v>
      </c>
      <c r="E174" s="4" t="s">
        <v>1140</v>
      </c>
      <c r="F174" s="13">
        <v>-30079.090000000004</v>
      </c>
      <c r="G174" s="13">
        <v>-30079.090000000004</v>
      </c>
      <c r="H174" s="7">
        <v>0</v>
      </c>
      <c r="I174" s="7" t="e">
        <v>#N/A</v>
      </c>
      <c r="J174" s="7" t="e">
        <f>VLOOKUP(AtlasReport_10_Table_1[[#This Row],[Voucher]],'Sales_Delived not invoiced'!D:F,3,0)</f>
        <v>#N/A</v>
      </c>
    </row>
    <row r="175" spans="1:10" hidden="1" x14ac:dyDescent="0.25">
      <c r="A175" s="6">
        <v>42736</v>
      </c>
      <c r="B175" s="4" t="s">
        <v>1483</v>
      </c>
      <c r="C175" s="4" t="s">
        <v>1138</v>
      </c>
      <c r="D175" s="4" t="s">
        <v>1484</v>
      </c>
      <c r="E175" s="4" t="s">
        <v>1140</v>
      </c>
      <c r="F175" s="13">
        <v>-14276.5</v>
      </c>
      <c r="G175" s="13">
        <v>-14276.5</v>
      </c>
      <c r="H175" s="7">
        <v>0</v>
      </c>
      <c r="I175" s="7" t="e">
        <v>#N/A</v>
      </c>
      <c r="J175" s="7" t="e">
        <f>VLOOKUP(AtlasReport_10_Table_1[[#This Row],[Voucher]],'Sales_Delived not invoiced'!D:F,3,0)</f>
        <v>#N/A</v>
      </c>
    </row>
    <row r="176" spans="1:10" hidden="1" x14ac:dyDescent="0.25">
      <c r="A176" s="6">
        <v>42736</v>
      </c>
      <c r="B176" s="4" t="s">
        <v>1485</v>
      </c>
      <c r="C176" s="4" t="s">
        <v>1138</v>
      </c>
      <c r="D176" s="4" t="s">
        <v>1486</v>
      </c>
      <c r="E176" s="4" t="s">
        <v>1140</v>
      </c>
      <c r="F176" s="13">
        <v>33619.300000000003</v>
      </c>
      <c r="G176" s="13">
        <v>33619.300000000003</v>
      </c>
      <c r="H176" s="7">
        <v>0</v>
      </c>
      <c r="I176" s="7" t="e">
        <v>#N/A</v>
      </c>
      <c r="J176" s="7" t="e">
        <f>VLOOKUP(AtlasReport_10_Table_1[[#This Row],[Voucher]],'Sales_Delived not invoiced'!D:F,3,0)</f>
        <v>#N/A</v>
      </c>
    </row>
    <row r="177" spans="1:10" hidden="1" x14ac:dyDescent="0.25">
      <c r="A177" s="6">
        <v>42736</v>
      </c>
      <c r="B177" s="4" t="s">
        <v>1487</v>
      </c>
      <c r="C177" s="4" t="s">
        <v>1138</v>
      </c>
      <c r="D177" s="4" t="s">
        <v>1488</v>
      </c>
      <c r="E177" s="4" t="s">
        <v>1140</v>
      </c>
      <c r="F177" s="13">
        <v>-33619.009999999995</v>
      </c>
      <c r="G177" s="13">
        <v>-33619.009999999995</v>
      </c>
      <c r="H177" s="7">
        <v>0</v>
      </c>
      <c r="I177" s="7" t="e">
        <v>#N/A</v>
      </c>
      <c r="J177" s="7" t="e">
        <f>VLOOKUP(AtlasReport_10_Table_1[[#This Row],[Voucher]],'Sales_Delived not invoiced'!D:F,3,0)</f>
        <v>#N/A</v>
      </c>
    </row>
    <row r="178" spans="1:10" hidden="1" x14ac:dyDescent="0.25">
      <c r="A178" s="6">
        <v>42736</v>
      </c>
      <c r="B178" s="4" t="s">
        <v>1489</v>
      </c>
      <c r="C178" s="4" t="s">
        <v>1138</v>
      </c>
      <c r="D178" s="4" t="s">
        <v>1490</v>
      </c>
      <c r="E178" s="4" t="s">
        <v>1140</v>
      </c>
      <c r="F178" s="13">
        <v>-6292</v>
      </c>
      <c r="G178" s="13">
        <v>-6292</v>
      </c>
      <c r="H178" s="7">
        <v>0</v>
      </c>
      <c r="I178" s="7" t="e">
        <v>#N/A</v>
      </c>
      <c r="J178" s="7" t="e">
        <f>VLOOKUP(AtlasReport_10_Table_1[[#This Row],[Voucher]],'Sales_Delived not invoiced'!D:F,3,0)</f>
        <v>#N/A</v>
      </c>
    </row>
    <row r="179" spans="1:10" hidden="1" x14ac:dyDescent="0.25">
      <c r="A179" s="6">
        <v>42736</v>
      </c>
      <c r="B179" s="4" t="s">
        <v>1491</v>
      </c>
      <c r="C179" s="4" t="s">
        <v>1138</v>
      </c>
      <c r="D179" s="4" t="s">
        <v>1492</v>
      </c>
      <c r="E179" s="4" t="s">
        <v>1140</v>
      </c>
      <c r="F179" s="13">
        <v>-1607</v>
      </c>
      <c r="G179" s="13">
        <v>-1607</v>
      </c>
      <c r="H179" s="7">
        <v>0</v>
      </c>
      <c r="I179" s="7" t="e">
        <v>#N/A</v>
      </c>
      <c r="J179" s="7" t="e">
        <f>VLOOKUP(AtlasReport_10_Table_1[[#This Row],[Voucher]],'Sales_Delived not invoiced'!D:F,3,0)</f>
        <v>#N/A</v>
      </c>
    </row>
    <row r="180" spans="1:10" hidden="1" x14ac:dyDescent="0.25">
      <c r="A180" s="6">
        <v>42736</v>
      </c>
      <c r="B180" s="4" t="s">
        <v>1493</v>
      </c>
      <c r="C180" s="4" t="s">
        <v>1138</v>
      </c>
      <c r="D180" s="4" t="s">
        <v>1494</v>
      </c>
      <c r="E180" s="4" t="s">
        <v>1140</v>
      </c>
      <c r="F180" s="13">
        <v>-1551.83</v>
      </c>
      <c r="G180" s="13">
        <v>-1551.83</v>
      </c>
      <c r="H180" s="7">
        <v>0</v>
      </c>
      <c r="I180" s="7" t="e">
        <v>#N/A</v>
      </c>
      <c r="J180" s="7" t="e">
        <f>VLOOKUP(AtlasReport_10_Table_1[[#This Row],[Voucher]],'Sales_Delived not invoiced'!D:F,3,0)</f>
        <v>#N/A</v>
      </c>
    </row>
    <row r="181" spans="1:10" hidden="1" x14ac:dyDescent="0.25">
      <c r="A181" s="6">
        <v>42736</v>
      </c>
      <c r="B181" s="4" t="s">
        <v>1495</v>
      </c>
      <c r="C181" s="4" t="s">
        <v>1138</v>
      </c>
      <c r="D181" s="4" t="s">
        <v>1496</v>
      </c>
      <c r="E181" s="4" t="s">
        <v>1140</v>
      </c>
      <c r="F181" s="13">
        <v>-673.3</v>
      </c>
      <c r="G181" s="13">
        <v>-673.3</v>
      </c>
      <c r="H181" s="7">
        <v>0</v>
      </c>
      <c r="I181" s="7" t="e">
        <v>#N/A</v>
      </c>
      <c r="J181" s="7" t="e">
        <f>VLOOKUP(AtlasReport_10_Table_1[[#This Row],[Voucher]],'Sales_Delived not invoiced'!D:F,3,0)</f>
        <v>#N/A</v>
      </c>
    </row>
    <row r="182" spans="1:10" hidden="1" x14ac:dyDescent="0.25">
      <c r="A182" s="6">
        <v>42736</v>
      </c>
      <c r="B182" s="4" t="s">
        <v>1497</v>
      </c>
      <c r="C182" s="4" t="s">
        <v>1138</v>
      </c>
      <c r="D182" s="4" t="s">
        <v>1498</v>
      </c>
      <c r="E182" s="4" t="s">
        <v>1140</v>
      </c>
      <c r="F182" s="13">
        <v>-1144.6600000000001</v>
      </c>
      <c r="G182" s="13">
        <v>-1144.6600000000001</v>
      </c>
      <c r="H182" s="7">
        <v>0</v>
      </c>
      <c r="I182" s="7" t="e">
        <v>#N/A</v>
      </c>
      <c r="J182" s="7" t="e">
        <f>VLOOKUP(AtlasReport_10_Table_1[[#This Row],[Voucher]],'Sales_Delived not invoiced'!D:F,3,0)</f>
        <v>#N/A</v>
      </c>
    </row>
    <row r="183" spans="1:10" hidden="1" x14ac:dyDescent="0.25">
      <c r="A183" s="6">
        <v>42736</v>
      </c>
      <c r="B183" s="4" t="s">
        <v>1499</v>
      </c>
      <c r="C183" s="4" t="s">
        <v>1138</v>
      </c>
      <c r="D183" s="4" t="s">
        <v>1500</v>
      </c>
      <c r="E183" s="4" t="s">
        <v>1140</v>
      </c>
      <c r="F183" s="13">
        <v>-4319.72</v>
      </c>
      <c r="G183" s="13">
        <v>-4319.72</v>
      </c>
      <c r="H183" s="7">
        <v>0</v>
      </c>
      <c r="I183" s="7" t="e">
        <v>#N/A</v>
      </c>
      <c r="J183" s="7" t="e">
        <f>VLOOKUP(AtlasReport_10_Table_1[[#This Row],[Voucher]],'Sales_Delived not invoiced'!D:F,3,0)</f>
        <v>#N/A</v>
      </c>
    </row>
    <row r="184" spans="1:10" hidden="1" x14ac:dyDescent="0.25">
      <c r="A184" s="6">
        <v>42736</v>
      </c>
      <c r="B184" s="4" t="s">
        <v>1501</v>
      </c>
      <c r="C184" s="4" t="s">
        <v>1138</v>
      </c>
      <c r="D184" s="4" t="s">
        <v>1502</v>
      </c>
      <c r="E184" s="4" t="s">
        <v>1140</v>
      </c>
      <c r="F184" s="13">
        <v>-33986.79</v>
      </c>
      <c r="G184" s="13">
        <v>-33986.79</v>
      </c>
      <c r="H184" s="7">
        <v>0</v>
      </c>
      <c r="I184" s="7" t="e">
        <v>#N/A</v>
      </c>
      <c r="J184" s="7" t="e">
        <f>VLOOKUP(AtlasReport_10_Table_1[[#This Row],[Voucher]],'Sales_Delived not invoiced'!D:F,3,0)</f>
        <v>#N/A</v>
      </c>
    </row>
    <row r="185" spans="1:10" hidden="1" x14ac:dyDescent="0.25">
      <c r="A185" s="6">
        <v>42736</v>
      </c>
      <c r="B185" s="4" t="s">
        <v>1503</v>
      </c>
      <c r="C185" s="4" t="s">
        <v>1138</v>
      </c>
      <c r="D185" s="4" t="s">
        <v>1504</v>
      </c>
      <c r="E185" s="4" t="s">
        <v>1140</v>
      </c>
      <c r="F185" s="13">
        <v>-6930.64</v>
      </c>
      <c r="G185" s="13">
        <v>-6930.64</v>
      </c>
      <c r="H185" s="7">
        <v>0</v>
      </c>
      <c r="I185" s="7" t="e">
        <v>#N/A</v>
      </c>
      <c r="J185" s="7" t="e">
        <f>VLOOKUP(AtlasReport_10_Table_1[[#This Row],[Voucher]],'Sales_Delived not invoiced'!D:F,3,0)</f>
        <v>#N/A</v>
      </c>
    </row>
    <row r="186" spans="1:10" hidden="1" x14ac:dyDescent="0.25">
      <c r="A186" s="6">
        <v>42736</v>
      </c>
      <c r="B186" s="4" t="s">
        <v>1505</v>
      </c>
      <c r="C186" s="4" t="s">
        <v>1138</v>
      </c>
      <c r="D186" s="4" t="s">
        <v>1506</v>
      </c>
      <c r="E186" s="4" t="s">
        <v>1140</v>
      </c>
      <c r="F186" s="13">
        <v>-19901.48</v>
      </c>
      <c r="G186" s="13">
        <v>-19901.48</v>
      </c>
      <c r="H186" s="7">
        <v>0</v>
      </c>
      <c r="I186" s="7" t="e">
        <v>#N/A</v>
      </c>
      <c r="J186" s="7" t="e">
        <f>VLOOKUP(AtlasReport_10_Table_1[[#This Row],[Voucher]],'Sales_Delived not invoiced'!D:F,3,0)</f>
        <v>#N/A</v>
      </c>
    </row>
    <row r="187" spans="1:10" hidden="1" x14ac:dyDescent="0.25">
      <c r="A187" s="6">
        <v>42736</v>
      </c>
      <c r="B187" s="4" t="s">
        <v>1507</v>
      </c>
      <c r="C187" s="4" t="s">
        <v>1138</v>
      </c>
      <c r="D187" s="4" t="s">
        <v>1508</v>
      </c>
      <c r="E187" s="4" t="s">
        <v>1140</v>
      </c>
      <c r="F187" s="13">
        <v>-4058.34</v>
      </c>
      <c r="G187" s="13">
        <v>-4058.34</v>
      </c>
      <c r="H187" s="7">
        <v>0</v>
      </c>
      <c r="I187" s="7" t="e">
        <v>#N/A</v>
      </c>
      <c r="J187" s="7" t="e">
        <f>VLOOKUP(AtlasReport_10_Table_1[[#This Row],[Voucher]],'Sales_Delived not invoiced'!D:F,3,0)</f>
        <v>#N/A</v>
      </c>
    </row>
    <row r="188" spans="1:10" hidden="1" x14ac:dyDescent="0.25">
      <c r="A188" s="6">
        <v>42736</v>
      </c>
      <c r="B188" s="4" t="s">
        <v>1509</v>
      </c>
      <c r="C188" s="4" t="s">
        <v>1138</v>
      </c>
      <c r="D188" s="4" t="s">
        <v>1510</v>
      </c>
      <c r="E188" s="4" t="s">
        <v>1140</v>
      </c>
      <c r="F188" s="13">
        <v>-1280.03</v>
      </c>
      <c r="G188" s="13">
        <v>-1280.03</v>
      </c>
      <c r="H188" s="7">
        <v>0</v>
      </c>
      <c r="I188" s="7" t="e">
        <v>#N/A</v>
      </c>
      <c r="J188" s="7" t="e">
        <f>VLOOKUP(AtlasReport_10_Table_1[[#This Row],[Voucher]],'Sales_Delived not invoiced'!D:F,3,0)</f>
        <v>#N/A</v>
      </c>
    </row>
    <row r="189" spans="1:10" hidden="1" x14ac:dyDescent="0.25">
      <c r="A189" s="6">
        <v>42736</v>
      </c>
      <c r="B189" s="4" t="s">
        <v>1511</v>
      </c>
      <c r="C189" s="4" t="s">
        <v>1138</v>
      </c>
      <c r="D189" s="4" t="s">
        <v>1512</v>
      </c>
      <c r="E189" s="4" t="s">
        <v>1140</v>
      </c>
      <c r="F189" s="13">
        <v>-1280.03</v>
      </c>
      <c r="G189" s="13">
        <v>-1280.03</v>
      </c>
      <c r="H189" s="7">
        <v>0</v>
      </c>
      <c r="I189" s="7" t="e">
        <v>#N/A</v>
      </c>
      <c r="J189" s="7" t="e">
        <f>VLOOKUP(AtlasReport_10_Table_1[[#This Row],[Voucher]],'Sales_Delived not invoiced'!D:F,3,0)</f>
        <v>#N/A</v>
      </c>
    </row>
    <row r="190" spans="1:10" hidden="1" x14ac:dyDescent="0.25">
      <c r="A190" s="6">
        <v>42736</v>
      </c>
      <c r="B190" s="4" t="s">
        <v>1513</v>
      </c>
      <c r="C190" s="4" t="s">
        <v>1138</v>
      </c>
      <c r="D190" s="4" t="s">
        <v>1514</v>
      </c>
      <c r="E190" s="4" t="s">
        <v>1140</v>
      </c>
      <c r="F190" s="13">
        <v>-1804.85</v>
      </c>
      <c r="G190" s="13">
        <v>-1804.85</v>
      </c>
      <c r="H190" s="7">
        <v>0</v>
      </c>
      <c r="I190" s="7" t="e">
        <v>#N/A</v>
      </c>
      <c r="J190" s="7" t="e">
        <f>VLOOKUP(AtlasReport_10_Table_1[[#This Row],[Voucher]],'Sales_Delived not invoiced'!D:F,3,0)</f>
        <v>#N/A</v>
      </c>
    </row>
    <row r="191" spans="1:10" hidden="1" x14ac:dyDescent="0.25">
      <c r="A191" s="6">
        <v>42736</v>
      </c>
      <c r="B191" s="4" t="s">
        <v>1515</v>
      </c>
      <c r="C191" s="4" t="s">
        <v>1138</v>
      </c>
      <c r="D191" s="4" t="s">
        <v>1516</v>
      </c>
      <c r="E191" s="4" t="s">
        <v>1140</v>
      </c>
      <c r="F191" s="13">
        <v>-2677.13</v>
      </c>
      <c r="G191" s="13">
        <v>-2677.13</v>
      </c>
      <c r="H191" s="7">
        <v>0</v>
      </c>
      <c r="I191" s="7" t="e">
        <v>#N/A</v>
      </c>
      <c r="J191" s="7" t="e">
        <f>VLOOKUP(AtlasReport_10_Table_1[[#This Row],[Voucher]],'Sales_Delived not invoiced'!D:F,3,0)</f>
        <v>#N/A</v>
      </c>
    </row>
    <row r="192" spans="1:10" hidden="1" x14ac:dyDescent="0.25">
      <c r="A192" s="6">
        <v>42736</v>
      </c>
      <c r="B192" s="4" t="s">
        <v>1517</v>
      </c>
      <c r="C192" s="4" t="s">
        <v>1138</v>
      </c>
      <c r="D192" s="4" t="s">
        <v>1518</v>
      </c>
      <c r="E192" s="4" t="s">
        <v>1140</v>
      </c>
      <c r="F192" s="13">
        <v>-5378.49</v>
      </c>
      <c r="G192" s="13">
        <v>-5378.49</v>
      </c>
      <c r="H192" s="7">
        <v>0</v>
      </c>
      <c r="I192" s="7" t="e">
        <v>#N/A</v>
      </c>
      <c r="J192" s="7" t="e">
        <f>VLOOKUP(AtlasReport_10_Table_1[[#This Row],[Voucher]],'Sales_Delived not invoiced'!D:F,3,0)</f>
        <v>#N/A</v>
      </c>
    </row>
    <row r="193" spans="1:10" hidden="1" x14ac:dyDescent="0.25">
      <c r="A193" s="6">
        <v>42736</v>
      </c>
      <c r="B193" s="4" t="s">
        <v>1519</v>
      </c>
      <c r="C193" s="4" t="s">
        <v>1138</v>
      </c>
      <c r="D193" s="4" t="s">
        <v>1520</v>
      </c>
      <c r="E193" s="4" t="s">
        <v>1140</v>
      </c>
      <c r="F193" s="13">
        <v>-7054.73</v>
      </c>
      <c r="G193" s="13">
        <v>-7054.73</v>
      </c>
      <c r="H193" s="7">
        <v>0</v>
      </c>
      <c r="I193" s="7" t="e">
        <v>#N/A</v>
      </c>
      <c r="J193" s="7" t="e">
        <f>VLOOKUP(AtlasReport_10_Table_1[[#This Row],[Voucher]],'Sales_Delived not invoiced'!D:F,3,0)</f>
        <v>#N/A</v>
      </c>
    </row>
    <row r="194" spans="1:10" hidden="1" x14ac:dyDescent="0.25">
      <c r="A194" s="6">
        <v>42736</v>
      </c>
      <c r="B194" s="4" t="s">
        <v>1521</v>
      </c>
      <c r="C194" s="4" t="s">
        <v>1138</v>
      </c>
      <c r="D194" s="4" t="s">
        <v>1522</v>
      </c>
      <c r="E194" s="4" t="s">
        <v>1140</v>
      </c>
      <c r="F194" s="13">
        <v>-16015.11</v>
      </c>
      <c r="G194" s="13">
        <v>-16015.11</v>
      </c>
      <c r="H194" s="7">
        <v>0</v>
      </c>
      <c r="I194" s="7" t="e">
        <v>#N/A</v>
      </c>
      <c r="J194" s="7" t="e">
        <f>VLOOKUP(AtlasReport_10_Table_1[[#This Row],[Voucher]],'Sales_Delived not invoiced'!D:F,3,0)</f>
        <v>#N/A</v>
      </c>
    </row>
    <row r="195" spans="1:10" hidden="1" x14ac:dyDescent="0.25">
      <c r="A195" s="6">
        <v>42736</v>
      </c>
      <c r="B195" s="4" t="s">
        <v>1523</v>
      </c>
      <c r="C195" s="4" t="s">
        <v>1138</v>
      </c>
      <c r="D195" s="4" t="s">
        <v>1524</v>
      </c>
      <c r="E195" s="4" t="s">
        <v>1140</v>
      </c>
      <c r="F195" s="13">
        <v>-27770.71</v>
      </c>
      <c r="G195" s="13">
        <v>-27770.71</v>
      </c>
      <c r="H195" s="7">
        <v>0</v>
      </c>
      <c r="I195" s="7" t="e">
        <v>#N/A</v>
      </c>
      <c r="J195" s="7" t="e">
        <f>VLOOKUP(AtlasReport_10_Table_1[[#This Row],[Voucher]],'Sales_Delived not invoiced'!D:F,3,0)</f>
        <v>#N/A</v>
      </c>
    </row>
    <row r="196" spans="1:10" hidden="1" x14ac:dyDescent="0.25">
      <c r="A196" s="6">
        <v>42736</v>
      </c>
      <c r="B196" s="4" t="s">
        <v>1525</v>
      </c>
      <c r="C196" s="4" t="s">
        <v>1138</v>
      </c>
      <c r="D196" s="4" t="s">
        <v>1526</v>
      </c>
      <c r="E196" s="4" t="s">
        <v>1140</v>
      </c>
      <c r="F196" s="13">
        <v>-49648.009999999995</v>
      </c>
      <c r="G196" s="13">
        <v>-49648.009999999995</v>
      </c>
      <c r="H196" s="7">
        <v>0</v>
      </c>
      <c r="I196" s="7" t="e">
        <v>#N/A</v>
      </c>
      <c r="J196" s="7" t="e">
        <f>VLOOKUP(AtlasReport_10_Table_1[[#This Row],[Voucher]],'Sales_Delived not invoiced'!D:F,3,0)</f>
        <v>#N/A</v>
      </c>
    </row>
    <row r="197" spans="1:10" hidden="1" x14ac:dyDescent="0.25">
      <c r="A197" s="6">
        <v>42736</v>
      </c>
      <c r="B197" s="4" t="s">
        <v>1527</v>
      </c>
      <c r="C197" s="4" t="s">
        <v>1138</v>
      </c>
      <c r="D197" s="4" t="s">
        <v>1528</v>
      </c>
      <c r="E197" s="4" t="s">
        <v>1140</v>
      </c>
      <c r="F197" s="13">
        <v>-12515.03</v>
      </c>
      <c r="G197" s="13">
        <v>-12515.03</v>
      </c>
      <c r="H197" s="7">
        <v>0</v>
      </c>
      <c r="I197" s="7" t="e">
        <v>#N/A</v>
      </c>
      <c r="J197" s="7" t="e">
        <f>VLOOKUP(AtlasReport_10_Table_1[[#This Row],[Voucher]],'Sales_Delived not invoiced'!D:F,3,0)</f>
        <v>#N/A</v>
      </c>
    </row>
    <row r="198" spans="1:10" hidden="1" x14ac:dyDescent="0.25">
      <c r="A198" s="6">
        <v>42736</v>
      </c>
      <c r="B198" s="4" t="s">
        <v>1529</v>
      </c>
      <c r="C198" s="4" t="s">
        <v>1138</v>
      </c>
      <c r="D198" s="4" t="s">
        <v>1530</v>
      </c>
      <c r="E198" s="4" t="s">
        <v>1140</v>
      </c>
      <c r="F198" s="13">
        <v>-1431.91</v>
      </c>
      <c r="G198" s="13">
        <v>-1431.91</v>
      </c>
      <c r="H198" s="7">
        <v>0</v>
      </c>
      <c r="I198" s="7" t="e">
        <v>#N/A</v>
      </c>
      <c r="J198" s="7" t="e">
        <f>VLOOKUP(AtlasReport_10_Table_1[[#This Row],[Voucher]],'Sales_Delived not invoiced'!D:F,3,0)</f>
        <v>#N/A</v>
      </c>
    </row>
    <row r="199" spans="1:10" hidden="1" x14ac:dyDescent="0.25">
      <c r="A199" s="6">
        <v>42736</v>
      </c>
      <c r="B199" s="4" t="s">
        <v>1531</v>
      </c>
      <c r="C199" s="4" t="s">
        <v>1138</v>
      </c>
      <c r="D199" s="4" t="s">
        <v>1532</v>
      </c>
      <c r="E199" s="4" t="s">
        <v>1140</v>
      </c>
      <c r="F199" s="13">
        <v>-949.55</v>
      </c>
      <c r="G199" s="13">
        <v>-949.55</v>
      </c>
      <c r="H199" s="7">
        <v>0</v>
      </c>
      <c r="I199" s="7" t="e">
        <v>#N/A</v>
      </c>
      <c r="J199" s="7" t="e">
        <f>VLOOKUP(AtlasReport_10_Table_1[[#This Row],[Voucher]],'Sales_Delived not invoiced'!D:F,3,0)</f>
        <v>#N/A</v>
      </c>
    </row>
    <row r="200" spans="1:10" hidden="1" x14ac:dyDescent="0.25">
      <c r="A200" s="6">
        <v>42736</v>
      </c>
      <c r="B200" s="4" t="s">
        <v>1533</v>
      </c>
      <c r="C200" s="4" t="s">
        <v>1138</v>
      </c>
      <c r="D200" s="4" t="s">
        <v>1534</v>
      </c>
      <c r="E200" s="4" t="s">
        <v>1140</v>
      </c>
      <c r="F200" s="13">
        <v>-124.33</v>
      </c>
      <c r="G200" s="13">
        <v>-124.33</v>
      </c>
      <c r="H200" s="7">
        <v>0</v>
      </c>
      <c r="I200" s="7" t="e">
        <v>#N/A</v>
      </c>
      <c r="J200" s="7" t="e">
        <f>VLOOKUP(AtlasReport_10_Table_1[[#This Row],[Voucher]],'Sales_Delived not invoiced'!D:F,3,0)</f>
        <v>#N/A</v>
      </c>
    </row>
    <row r="201" spans="1:10" hidden="1" x14ac:dyDescent="0.25">
      <c r="A201" s="6">
        <v>42736</v>
      </c>
      <c r="B201" s="4" t="s">
        <v>1535</v>
      </c>
      <c r="C201" s="4" t="s">
        <v>1138</v>
      </c>
      <c r="D201" s="4" t="s">
        <v>1536</v>
      </c>
      <c r="E201" s="4" t="s">
        <v>1140</v>
      </c>
      <c r="F201" s="13">
        <v>-2310.5</v>
      </c>
      <c r="G201" s="13">
        <v>-2310.5</v>
      </c>
      <c r="H201" s="7">
        <v>0</v>
      </c>
      <c r="I201" s="7" t="e">
        <v>#N/A</v>
      </c>
      <c r="J201" s="7" t="e">
        <f>VLOOKUP(AtlasReport_10_Table_1[[#This Row],[Voucher]],'Sales_Delived not invoiced'!D:F,3,0)</f>
        <v>#N/A</v>
      </c>
    </row>
    <row r="202" spans="1:10" hidden="1" x14ac:dyDescent="0.25">
      <c r="A202" s="6">
        <v>42736</v>
      </c>
      <c r="B202" s="4" t="s">
        <v>1537</v>
      </c>
      <c r="C202" s="4" t="s">
        <v>1138</v>
      </c>
      <c r="D202" s="4" t="s">
        <v>1538</v>
      </c>
      <c r="E202" s="4" t="s">
        <v>1140</v>
      </c>
      <c r="F202" s="13">
        <v>-1267.03</v>
      </c>
      <c r="G202" s="13">
        <v>-1267.03</v>
      </c>
      <c r="H202" s="7">
        <v>0</v>
      </c>
      <c r="I202" s="7" t="e">
        <v>#N/A</v>
      </c>
      <c r="J202" s="7" t="e">
        <f>VLOOKUP(AtlasReport_10_Table_1[[#This Row],[Voucher]],'Sales_Delived not invoiced'!D:F,3,0)</f>
        <v>#N/A</v>
      </c>
    </row>
    <row r="203" spans="1:10" hidden="1" x14ac:dyDescent="0.25">
      <c r="A203" s="6">
        <v>42736</v>
      </c>
      <c r="B203" s="4" t="s">
        <v>1539</v>
      </c>
      <c r="C203" s="4" t="s">
        <v>1138</v>
      </c>
      <c r="D203" s="4" t="s">
        <v>1540</v>
      </c>
      <c r="E203" s="4" t="s">
        <v>1140</v>
      </c>
      <c r="F203" s="13">
        <v>-204.55</v>
      </c>
      <c r="G203" s="13">
        <v>-204.55</v>
      </c>
      <c r="H203" s="7">
        <v>0</v>
      </c>
      <c r="I203" s="7" t="e">
        <v>#N/A</v>
      </c>
      <c r="J203" s="7" t="e">
        <f>VLOOKUP(AtlasReport_10_Table_1[[#This Row],[Voucher]],'Sales_Delived not invoiced'!D:F,3,0)</f>
        <v>#N/A</v>
      </c>
    </row>
    <row r="204" spans="1:10" hidden="1" x14ac:dyDescent="0.25">
      <c r="A204" s="6">
        <v>42736</v>
      </c>
      <c r="B204" s="4" t="s">
        <v>1541</v>
      </c>
      <c r="C204" s="4" t="s">
        <v>1138</v>
      </c>
      <c r="D204" s="4" t="s">
        <v>1542</v>
      </c>
      <c r="E204" s="4" t="s">
        <v>1140</v>
      </c>
      <c r="F204" s="13">
        <v>-36</v>
      </c>
      <c r="G204" s="13">
        <v>-36</v>
      </c>
      <c r="H204" s="7">
        <v>0</v>
      </c>
      <c r="I204" s="7" t="e">
        <v>#N/A</v>
      </c>
      <c r="J204" s="7" t="e">
        <f>VLOOKUP(AtlasReport_10_Table_1[[#This Row],[Voucher]],'Sales_Delived not invoiced'!D:F,3,0)</f>
        <v>#N/A</v>
      </c>
    </row>
    <row r="205" spans="1:10" hidden="1" x14ac:dyDescent="0.25">
      <c r="A205" s="6">
        <v>42736</v>
      </c>
      <c r="B205" s="4" t="s">
        <v>1543</v>
      </c>
      <c r="C205" s="4" t="s">
        <v>1138</v>
      </c>
      <c r="D205" s="4" t="s">
        <v>1544</v>
      </c>
      <c r="E205" s="4" t="s">
        <v>1140</v>
      </c>
      <c r="F205" s="13">
        <v>-24782.03</v>
      </c>
      <c r="G205" s="13">
        <v>-24782.03</v>
      </c>
      <c r="H205" s="7">
        <v>0</v>
      </c>
      <c r="I205" s="7" t="e">
        <v>#N/A</v>
      </c>
      <c r="J205" s="7" t="e">
        <f>VLOOKUP(AtlasReport_10_Table_1[[#This Row],[Voucher]],'Sales_Delived not invoiced'!D:F,3,0)</f>
        <v>#N/A</v>
      </c>
    </row>
    <row r="206" spans="1:10" hidden="1" x14ac:dyDescent="0.25">
      <c r="A206" s="6">
        <v>42736</v>
      </c>
      <c r="B206" s="4" t="s">
        <v>1545</v>
      </c>
      <c r="C206" s="4" t="s">
        <v>1138</v>
      </c>
      <c r="D206" s="4" t="s">
        <v>1546</v>
      </c>
      <c r="E206" s="4" t="s">
        <v>1140</v>
      </c>
      <c r="F206" s="13">
        <v>-7660.51</v>
      </c>
      <c r="G206" s="13">
        <v>-7660.51</v>
      </c>
      <c r="H206" s="7">
        <v>0</v>
      </c>
      <c r="I206" s="7" t="e">
        <v>#N/A</v>
      </c>
      <c r="J206" s="7" t="e">
        <f>VLOOKUP(AtlasReport_10_Table_1[[#This Row],[Voucher]],'Sales_Delived not invoiced'!D:F,3,0)</f>
        <v>#N/A</v>
      </c>
    </row>
    <row r="207" spans="1:10" hidden="1" x14ac:dyDescent="0.25">
      <c r="A207" s="6">
        <v>42736</v>
      </c>
      <c r="B207" s="4" t="s">
        <v>1547</v>
      </c>
      <c r="C207" s="4" t="s">
        <v>1138</v>
      </c>
      <c r="D207" s="4" t="s">
        <v>1548</v>
      </c>
      <c r="E207" s="4" t="s">
        <v>1140</v>
      </c>
      <c r="F207" s="13">
        <v>-15258.1</v>
      </c>
      <c r="G207" s="13">
        <v>-15258.1</v>
      </c>
      <c r="H207" s="7">
        <v>0</v>
      </c>
      <c r="I207" s="7" t="e">
        <v>#N/A</v>
      </c>
      <c r="J207" s="7" t="e">
        <f>VLOOKUP(AtlasReport_10_Table_1[[#This Row],[Voucher]],'Sales_Delived not invoiced'!D:F,3,0)</f>
        <v>#N/A</v>
      </c>
    </row>
    <row r="208" spans="1:10" hidden="1" x14ac:dyDescent="0.25">
      <c r="A208" s="6">
        <v>42736</v>
      </c>
      <c r="B208" s="4" t="s">
        <v>1549</v>
      </c>
      <c r="C208" s="4" t="s">
        <v>1138</v>
      </c>
      <c r="D208" s="4" t="s">
        <v>1550</v>
      </c>
      <c r="E208" s="4" t="s">
        <v>1140</v>
      </c>
      <c r="F208" s="13">
        <v>-741.61</v>
      </c>
      <c r="G208" s="13">
        <v>-741.61</v>
      </c>
      <c r="H208" s="7">
        <v>0</v>
      </c>
      <c r="I208" s="7" t="e">
        <v>#N/A</v>
      </c>
      <c r="J208" s="7" t="e">
        <f>VLOOKUP(AtlasReport_10_Table_1[[#This Row],[Voucher]],'Sales_Delived not invoiced'!D:F,3,0)</f>
        <v>#N/A</v>
      </c>
    </row>
    <row r="209" spans="1:10" hidden="1" x14ac:dyDescent="0.25">
      <c r="A209" s="6">
        <v>42736</v>
      </c>
      <c r="B209" s="4" t="s">
        <v>1551</v>
      </c>
      <c r="C209" s="4" t="s">
        <v>1138</v>
      </c>
      <c r="D209" s="4" t="s">
        <v>1552</v>
      </c>
      <c r="E209" s="4" t="s">
        <v>1140</v>
      </c>
      <c r="F209" s="13">
        <v>-695.75</v>
      </c>
      <c r="G209" s="13">
        <v>-695.75</v>
      </c>
      <c r="H209" s="7">
        <v>0</v>
      </c>
      <c r="I209" s="7" t="e">
        <v>#N/A</v>
      </c>
      <c r="J209" s="7" t="e">
        <f>VLOOKUP(AtlasReport_10_Table_1[[#This Row],[Voucher]],'Sales_Delived not invoiced'!D:F,3,0)</f>
        <v>#N/A</v>
      </c>
    </row>
    <row r="210" spans="1:10" hidden="1" x14ac:dyDescent="0.25">
      <c r="A210" s="6">
        <v>42736</v>
      </c>
      <c r="B210" s="4" t="s">
        <v>1553</v>
      </c>
      <c r="C210" s="4" t="s">
        <v>1138</v>
      </c>
      <c r="D210" s="4" t="s">
        <v>1554</v>
      </c>
      <c r="E210" s="4" t="s">
        <v>1140</v>
      </c>
      <c r="F210" s="13">
        <v>-3844.5</v>
      </c>
      <c r="G210" s="13">
        <v>-3844.5</v>
      </c>
      <c r="H210" s="7">
        <v>0</v>
      </c>
      <c r="I210" s="7" t="e">
        <v>#N/A</v>
      </c>
      <c r="J210" s="7" t="e">
        <f>VLOOKUP(AtlasReport_10_Table_1[[#This Row],[Voucher]],'Sales_Delived not invoiced'!D:F,3,0)</f>
        <v>#N/A</v>
      </c>
    </row>
    <row r="211" spans="1:10" hidden="1" x14ac:dyDescent="0.25">
      <c r="A211" s="6">
        <v>42736</v>
      </c>
      <c r="B211" s="4" t="s">
        <v>1555</v>
      </c>
      <c r="C211" s="4" t="s">
        <v>1138</v>
      </c>
      <c r="D211" s="4" t="s">
        <v>1556</v>
      </c>
      <c r="E211" s="4" t="s">
        <v>1140</v>
      </c>
      <c r="F211" s="13">
        <v>349.5</v>
      </c>
      <c r="G211" s="13">
        <v>349.5</v>
      </c>
      <c r="H211" s="7">
        <v>0</v>
      </c>
      <c r="I211" s="7" t="e">
        <v>#N/A</v>
      </c>
      <c r="J211" s="7" t="e">
        <f>VLOOKUP(AtlasReport_10_Table_1[[#This Row],[Voucher]],'Sales_Delived not invoiced'!D:F,3,0)</f>
        <v>#N/A</v>
      </c>
    </row>
    <row r="212" spans="1:10" hidden="1" x14ac:dyDescent="0.25">
      <c r="A212" s="6">
        <v>42736</v>
      </c>
      <c r="B212" s="4" t="s">
        <v>1557</v>
      </c>
      <c r="C212" s="4" t="s">
        <v>1138</v>
      </c>
      <c r="D212" s="4" t="s">
        <v>1558</v>
      </c>
      <c r="E212" s="4" t="s">
        <v>1140</v>
      </c>
      <c r="F212" s="13">
        <v>-3844.5</v>
      </c>
      <c r="G212" s="13">
        <v>-3844.5</v>
      </c>
      <c r="H212" s="7">
        <v>0</v>
      </c>
      <c r="I212" s="7" t="e">
        <v>#N/A</v>
      </c>
      <c r="J212" s="7" t="e">
        <f>VLOOKUP(AtlasReport_10_Table_1[[#This Row],[Voucher]],'Sales_Delived not invoiced'!D:F,3,0)</f>
        <v>#N/A</v>
      </c>
    </row>
    <row r="213" spans="1:10" hidden="1" x14ac:dyDescent="0.25">
      <c r="A213" s="6">
        <v>42736</v>
      </c>
      <c r="B213" s="4" t="s">
        <v>1559</v>
      </c>
      <c r="C213" s="4" t="s">
        <v>1138</v>
      </c>
      <c r="D213" s="4" t="s">
        <v>1560</v>
      </c>
      <c r="E213" s="4" t="s">
        <v>1140</v>
      </c>
      <c r="F213" s="13">
        <v>349.5</v>
      </c>
      <c r="G213" s="13">
        <v>349.5</v>
      </c>
      <c r="H213" s="7">
        <v>0</v>
      </c>
      <c r="I213" s="7" t="e">
        <v>#N/A</v>
      </c>
      <c r="J213" s="7" t="e">
        <f>VLOOKUP(AtlasReport_10_Table_1[[#This Row],[Voucher]],'Sales_Delived not invoiced'!D:F,3,0)</f>
        <v>#N/A</v>
      </c>
    </row>
    <row r="214" spans="1:10" hidden="1" x14ac:dyDescent="0.25">
      <c r="A214" s="6">
        <v>42736</v>
      </c>
      <c r="B214" s="4" t="s">
        <v>1561</v>
      </c>
      <c r="C214" s="4" t="s">
        <v>1138</v>
      </c>
      <c r="D214" s="4" t="s">
        <v>1562</v>
      </c>
      <c r="E214" s="4" t="s">
        <v>1140</v>
      </c>
      <c r="F214" s="13">
        <v>-840.95</v>
      </c>
      <c r="G214" s="13">
        <v>-840.95</v>
      </c>
      <c r="H214" s="7">
        <v>0</v>
      </c>
      <c r="I214" s="7" t="e">
        <v>#N/A</v>
      </c>
      <c r="J214" s="7" t="e">
        <f>VLOOKUP(AtlasReport_10_Table_1[[#This Row],[Voucher]],'Sales_Delived not invoiced'!D:F,3,0)</f>
        <v>#N/A</v>
      </c>
    </row>
    <row r="215" spans="1:10" hidden="1" x14ac:dyDescent="0.25">
      <c r="A215" s="6">
        <v>42736</v>
      </c>
      <c r="B215" s="4" t="s">
        <v>1563</v>
      </c>
      <c r="C215" s="4" t="s">
        <v>1138</v>
      </c>
      <c r="D215" s="4" t="s">
        <v>1564</v>
      </c>
      <c r="E215" s="4" t="s">
        <v>1140</v>
      </c>
      <c r="F215" s="13">
        <v>-1379.4</v>
      </c>
      <c r="G215" s="13">
        <v>-1379.4</v>
      </c>
      <c r="H215" s="7">
        <v>0</v>
      </c>
      <c r="I215" s="7" t="e">
        <v>#N/A</v>
      </c>
      <c r="J215" s="7" t="e">
        <f>VLOOKUP(AtlasReport_10_Table_1[[#This Row],[Voucher]],'Sales_Delived not invoiced'!D:F,3,0)</f>
        <v>#N/A</v>
      </c>
    </row>
    <row r="216" spans="1:10" hidden="1" x14ac:dyDescent="0.25">
      <c r="A216" s="6">
        <v>42736</v>
      </c>
      <c r="B216" s="4" t="s">
        <v>1565</v>
      </c>
      <c r="C216" s="4" t="s">
        <v>1138</v>
      </c>
      <c r="D216" s="4" t="s">
        <v>1566</v>
      </c>
      <c r="E216" s="4" t="s">
        <v>1140</v>
      </c>
      <c r="F216" s="13">
        <v>-105.88</v>
      </c>
      <c r="G216" s="13">
        <v>-105.88</v>
      </c>
      <c r="H216" s="7">
        <v>0</v>
      </c>
      <c r="I216" s="7" t="e">
        <v>#N/A</v>
      </c>
      <c r="J216" s="7" t="e">
        <f>VLOOKUP(AtlasReport_10_Table_1[[#This Row],[Voucher]],'Sales_Delived not invoiced'!D:F,3,0)</f>
        <v>#N/A</v>
      </c>
    </row>
    <row r="217" spans="1:10" hidden="1" x14ac:dyDescent="0.25">
      <c r="A217" s="6">
        <v>42736</v>
      </c>
      <c r="B217" s="4" t="s">
        <v>1567</v>
      </c>
      <c r="C217" s="4" t="s">
        <v>1138</v>
      </c>
      <c r="D217" s="4" t="s">
        <v>1568</v>
      </c>
      <c r="E217" s="4" t="s">
        <v>1140</v>
      </c>
      <c r="F217" s="13">
        <v>-1097.8</v>
      </c>
      <c r="G217" s="13">
        <v>-1097.8</v>
      </c>
      <c r="H217" s="7">
        <v>0</v>
      </c>
      <c r="I217" s="7" t="e">
        <v>#N/A</v>
      </c>
      <c r="J217" s="7" t="e">
        <f>VLOOKUP(AtlasReport_10_Table_1[[#This Row],[Voucher]],'Sales_Delived not invoiced'!D:F,3,0)</f>
        <v>#N/A</v>
      </c>
    </row>
    <row r="218" spans="1:10" hidden="1" x14ac:dyDescent="0.25">
      <c r="A218" s="6">
        <v>42736</v>
      </c>
      <c r="B218" s="4" t="s">
        <v>1569</v>
      </c>
      <c r="C218" s="4" t="s">
        <v>1138</v>
      </c>
      <c r="D218" s="4" t="s">
        <v>1570</v>
      </c>
      <c r="E218" s="4" t="s">
        <v>1140</v>
      </c>
      <c r="F218" s="13">
        <v>-1338.56</v>
      </c>
      <c r="G218" s="13">
        <v>-1338.56</v>
      </c>
      <c r="H218" s="7">
        <v>0</v>
      </c>
      <c r="I218" s="7" t="e">
        <v>#N/A</v>
      </c>
      <c r="J218" s="7" t="e">
        <f>VLOOKUP(AtlasReport_10_Table_1[[#This Row],[Voucher]],'Sales_Delived not invoiced'!D:F,3,0)</f>
        <v>#N/A</v>
      </c>
    </row>
    <row r="219" spans="1:10" hidden="1" x14ac:dyDescent="0.25">
      <c r="A219" s="6">
        <v>42736</v>
      </c>
      <c r="B219" s="4" t="s">
        <v>1571</v>
      </c>
      <c r="C219" s="4" t="s">
        <v>1138</v>
      </c>
      <c r="D219" s="4" t="s">
        <v>1572</v>
      </c>
      <c r="E219" s="4" t="s">
        <v>1140</v>
      </c>
      <c r="F219" s="13">
        <v>-595.79999999999995</v>
      </c>
      <c r="G219" s="13">
        <v>-595.79999999999995</v>
      </c>
      <c r="H219" s="7">
        <v>0</v>
      </c>
      <c r="I219" s="7" t="e">
        <v>#N/A</v>
      </c>
      <c r="J219" s="7" t="e">
        <f>VLOOKUP(AtlasReport_10_Table_1[[#This Row],[Voucher]],'Sales_Delived not invoiced'!D:F,3,0)</f>
        <v>#N/A</v>
      </c>
    </row>
    <row r="220" spans="1:10" hidden="1" x14ac:dyDescent="0.25">
      <c r="A220" s="6">
        <v>42736</v>
      </c>
      <c r="B220" s="4" t="s">
        <v>1573</v>
      </c>
      <c r="C220" s="4" t="s">
        <v>1138</v>
      </c>
      <c r="D220" s="4" t="s">
        <v>1574</v>
      </c>
      <c r="E220" s="4" t="s">
        <v>1140</v>
      </c>
      <c r="F220" s="13">
        <v>-137.05000000000001</v>
      </c>
      <c r="G220" s="13">
        <v>-137.05000000000001</v>
      </c>
      <c r="H220" s="7">
        <v>0</v>
      </c>
      <c r="I220" s="7" t="e">
        <v>#N/A</v>
      </c>
      <c r="J220" s="7" t="e">
        <f>VLOOKUP(AtlasReport_10_Table_1[[#This Row],[Voucher]],'Sales_Delived not invoiced'!D:F,3,0)</f>
        <v>#N/A</v>
      </c>
    </row>
    <row r="221" spans="1:10" x14ac:dyDescent="0.25">
      <c r="A221" s="6">
        <v>42752</v>
      </c>
      <c r="B221" s="4" t="s">
        <v>979</v>
      </c>
      <c r="C221" s="4" t="s">
        <v>1138</v>
      </c>
      <c r="D221" s="4" t="s">
        <v>1575</v>
      </c>
      <c r="E221" s="4" t="s">
        <v>1140</v>
      </c>
      <c r="F221" s="13">
        <v>340</v>
      </c>
      <c r="G221" s="13">
        <v>340</v>
      </c>
      <c r="H221" s="7">
        <v>0</v>
      </c>
      <c r="I221" s="7">
        <v>340</v>
      </c>
      <c r="J221" s="7" t="e">
        <f>VLOOKUP(AtlasReport_10_Table_1[[#This Row],[Voucher]],'Sales_Delived not invoiced'!D:F,3,0)</f>
        <v>#N/A</v>
      </c>
    </row>
    <row r="222" spans="1:10" x14ac:dyDescent="0.25">
      <c r="A222" s="6">
        <v>42753</v>
      </c>
      <c r="B222" s="4" t="s">
        <v>860</v>
      </c>
      <c r="C222" s="4" t="s">
        <v>1138</v>
      </c>
      <c r="D222" s="4" t="s">
        <v>1576</v>
      </c>
      <c r="E222" s="4" t="s">
        <v>1140</v>
      </c>
      <c r="F222" s="13">
        <v>5772</v>
      </c>
      <c r="G222" s="13">
        <v>5772</v>
      </c>
      <c r="H222" s="7">
        <v>0</v>
      </c>
      <c r="I222" s="7">
        <v>5772</v>
      </c>
      <c r="J222" s="7" t="e">
        <f>VLOOKUP(AtlasReport_10_Table_1[[#This Row],[Voucher]],'Sales_Delived not invoiced'!D:F,3,0)</f>
        <v>#N/A</v>
      </c>
    </row>
    <row r="223" spans="1:10" x14ac:dyDescent="0.25">
      <c r="A223" s="6">
        <v>42755</v>
      </c>
      <c r="B223" s="4" t="s">
        <v>958</v>
      </c>
      <c r="C223" s="4" t="s">
        <v>1138</v>
      </c>
      <c r="D223" s="4" t="s">
        <v>1577</v>
      </c>
      <c r="E223" s="4" t="s">
        <v>1140</v>
      </c>
      <c r="F223" s="13">
        <v>1625</v>
      </c>
      <c r="G223" s="13">
        <v>1625</v>
      </c>
      <c r="H223" s="7">
        <v>0</v>
      </c>
      <c r="I223" s="7">
        <v>1625</v>
      </c>
      <c r="J223" s="7" t="e">
        <f>VLOOKUP(AtlasReport_10_Table_1[[#This Row],[Voucher]],'Sales_Delived not invoiced'!D:F,3,0)</f>
        <v>#N/A</v>
      </c>
    </row>
    <row r="224" spans="1:10" x14ac:dyDescent="0.25">
      <c r="A224" s="6">
        <v>42758</v>
      </c>
      <c r="B224" s="4" t="s">
        <v>1578</v>
      </c>
      <c r="C224" s="4" t="s">
        <v>1138</v>
      </c>
      <c r="D224" s="4" t="s">
        <v>1579</v>
      </c>
      <c r="E224" s="4" t="s">
        <v>1140</v>
      </c>
      <c r="F224" s="13">
        <v>-340</v>
      </c>
      <c r="G224" s="13">
        <v>-340</v>
      </c>
      <c r="H224" s="7">
        <v>0</v>
      </c>
      <c r="I224" s="7">
        <v>-340</v>
      </c>
      <c r="J224" s="7" t="e">
        <f>VLOOKUP(AtlasReport_10_Table_1[[#This Row],[Voucher]],'Sales_Delived not invoiced'!D:F,3,0)</f>
        <v>#N/A</v>
      </c>
    </row>
    <row r="225" spans="1:10" x14ac:dyDescent="0.25">
      <c r="A225" s="6">
        <v>42758</v>
      </c>
      <c r="B225" s="4" t="s">
        <v>1580</v>
      </c>
      <c r="C225" s="4" t="s">
        <v>1138</v>
      </c>
      <c r="D225" s="4" t="s">
        <v>1581</v>
      </c>
      <c r="E225" s="4" t="s">
        <v>1140</v>
      </c>
      <c r="F225" s="13">
        <v>-1287.8</v>
      </c>
      <c r="G225" s="13">
        <v>-1287.8</v>
      </c>
      <c r="H225" s="7">
        <v>0</v>
      </c>
      <c r="I225" s="7">
        <v>-1287.8</v>
      </c>
      <c r="J225" s="7" t="e">
        <f>VLOOKUP(AtlasReport_10_Table_1[[#This Row],[Voucher]],'Sales_Delived not invoiced'!D:F,3,0)</f>
        <v>#N/A</v>
      </c>
    </row>
    <row r="226" spans="1:10" x14ac:dyDescent="0.25">
      <c r="A226" s="6">
        <v>42758</v>
      </c>
      <c r="B226" s="4" t="s">
        <v>1582</v>
      </c>
      <c r="C226" s="4" t="s">
        <v>1138</v>
      </c>
      <c r="D226" s="4" t="s">
        <v>1583</v>
      </c>
      <c r="E226" s="4" t="s">
        <v>1140</v>
      </c>
      <c r="F226" s="13">
        <v>-34</v>
      </c>
      <c r="G226" s="13">
        <v>-34</v>
      </c>
      <c r="H226" s="7">
        <v>0</v>
      </c>
      <c r="I226" s="7">
        <v>-34</v>
      </c>
      <c r="J226" s="7" t="e">
        <f>VLOOKUP(AtlasReport_10_Table_1[[#This Row],[Voucher]],'Sales_Delived not invoiced'!D:F,3,0)</f>
        <v>#N/A</v>
      </c>
    </row>
    <row r="227" spans="1:10" x14ac:dyDescent="0.25">
      <c r="A227" s="6">
        <v>42758</v>
      </c>
      <c r="B227" s="4" t="s">
        <v>770</v>
      </c>
      <c r="C227" s="4" t="s">
        <v>1138</v>
      </c>
      <c r="D227" s="4" t="s">
        <v>1584</v>
      </c>
      <c r="E227" s="4" t="s">
        <v>1140</v>
      </c>
      <c r="F227" s="13">
        <v>1287.8</v>
      </c>
      <c r="G227" s="13">
        <v>1287.8</v>
      </c>
      <c r="H227" s="7">
        <v>0</v>
      </c>
      <c r="I227" s="7">
        <v>1287.8</v>
      </c>
      <c r="J227" s="7" t="e">
        <f>VLOOKUP(AtlasReport_10_Table_1[[#This Row],[Voucher]],'Sales_Delived not invoiced'!D:F,3,0)</f>
        <v>#N/A</v>
      </c>
    </row>
    <row r="228" spans="1:10" x14ac:dyDescent="0.25">
      <c r="A228" s="6">
        <v>42758</v>
      </c>
      <c r="B228" s="4" t="s">
        <v>980</v>
      </c>
      <c r="C228" s="4" t="s">
        <v>1138</v>
      </c>
      <c r="D228" s="4" t="s">
        <v>1585</v>
      </c>
      <c r="E228" s="4" t="s">
        <v>1140</v>
      </c>
      <c r="F228" s="13">
        <v>34</v>
      </c>
      <c r="G228" s="13">
        <v>34</v>
      </c>
      <c r="H228" s="7">
        <v>0</v>
      </c>
      <c r="I228" s="7">
        <v>34</v>
      </c>
      <c r="J228" s="7" t="e">
        <f>VLOOKUP(AtlasReport_10_Table_1[[#This Row],[Voucher]],'Sales_Delived not invoiced'!D:F,3,0)</f>
        <v>#N/A</v>
      </c>
    </row>
    <row r="229" spans="1:10" x14ac:dyDescent="0.25">
      <c r="A229" s="6">
        <v>42759</v>
      </c>
      <c r="B229" s="4" t="s">
        <v>1586</v>
      </c>
      <c r="C229" s="4" t="s">
        <v>1138</v>
      </c>
      <c r="D229" s="4" t="s">
        <v>1587</v>
      </c>
      <c r="E229" s="4" t="s">
        <v>1140</v>
      </c>
      <c r="F229" s="13">
        <v>-5772</v>
      </c>
      <c r="G229" s="13">
        <v>-5772</v>
      </c>
      <c r="H229" s="7">
        <v>0</v>
      </c>
      <c r="I229" s="7">
        <v>-5772</v>
      </c>
      <c r="J229" s="7" t="e">
        <f>VLOOKUP(AtlasReport_10_Table_1[[#This Row],[Voucher]],'Sales_Delived not invoiced'!D:F,3,0)</f>
        <v>#N/A</v>
      </c>
    </row>
    <row r="230" spans="1:10" x14ac:dyDescent="0.25">
      <c r="A230" s="6">
        <v>42759</v>
      </c>
      <c r="B230" s="4" t="s">
        <v>1588</v>
      </c>
      <c r="C230" s="4" t="s">
        <v>1138</v>
      </c>
      <c r="D230" s="4" t="s">
        <v>1589</v>
      </c>
      <c r="E230" s="4" t="s">
        <v>1140</v>
      </c>
      <c r="F230" s="13">
        <v>-1625</v>
      </c>
      <c r="G230" s="13">
        <v>-1625</v>
      </c>
      <c r="H230" s="7">
        <v>0</v>
      </c>
      <c r="I230" s="7">
        <v>-1625</v>
      </c>
      <c r="J230" s="7" t="e">
        <f>VLOOKUP(AtlasReport_10_Table_1[[#This Row],[Voucher]],'Sales_Delived not invoiced'!D:F,3,0)</f>
        <v>#N/A</v>
      </c>
    </row>
    <row r="231" spans="1:10" x14ac:dyDescent="0.25">
      <c r="A231" s="6">
        <v>42759</v>
      </c>
      <c r="B231" s="4" t="s">
        <v>911</v>
      </c>
      <c r="C231" s="4" t="s">
        <v>1138</v>
      </c>
      <c r="D231" s="4" t="s">
        <v>1590</v>
      </c>
      <c r="E231" s="4" t="s">
        <v>1140</v>
      </c>
      <c r="F231" s="13">
        <v>10400</v>
      </c>
      <c r="G231" s="13">
        <v>10400</v>
      </c>
      <c r="H231" s="7">
        <v>0</v>
      </c>
      <c r="I231" s="7">
        <v>10400</v>
      </c>
      <c r="J231" s="7" t="e">
        <f>VLOOKUP(AtlasReport_10_Table_1[[#This Row],[Voucher]],'Sales_Delived not invoiced'!D:F,3,0)</f>
        <v>#N/A</v>
      </c>
    </row>
    <row r="232" spans="1:10" x14ac:dyDescent="0.25">
      <c r="A232" s="6">
        <v>42760</v>
      </c>
      <c r="B232" s="4" t="s">
        <v>1591</v>
      </c>
      <c r="C232" s="4" t="s">
        <v>1138</v>
      </c>
      <c r="D232" s="4" t="s">
        <v>1592</v>
      </c>
      <c r="E232" s="4" t="s">
        <v>1140</v>
      </c>
      <c r="F232" s="13">
        <v>-3786</v>
      </c>
      <c r="G232" s="13">
        <v>-3786</v>
      </c>
      <c r="H232" s="7">
        <v>0</v>
      </c>
      <c r="I232" s="7">
        <v>-3786</v>
      </c>
      <c r="J232" s="7" t="e">
        <f>VLOOKUP(AtlasReport_10_Table_1[[#This Row],[Voucher]],'Sales_Delived not invoiced'!D:F,3,0)</f>
        <v>#N/A</v>
      </c>
    </row>
    <row r="233" spans="1:10" x14ac:dyDescent="0.25">
      <c r="A233" s="6">
        <v>42760</v>
      </c>
      <c r="B233" s="4" t="s">
        <v>1593</v>
      </c>
      <c r="C233" s="4" t="s">
        <v>1138</v>
      </c>
      <c r="D233" s="4" t="s">
        <v>1594</v>
      </c>
      <c r="E233" s="4" t="s">
        <v>1140</v>
      </c>
      <c r="F233" s="13">
        <v>-10400</v>
      </c>
      <c r="G233" s="13">
        <v>-10400</v>
      </c>
      <c r="H233" s="7">
        <v>0</v>
      </c>
      <c r="I233" s="7">
        <v>-10400</v>
      </c>
      <c r="J233" s="7" t="e">
        <f>VLOOKUP(AtlasReport_10_Table_1[[#This Row],[Voucher]],'Sales_Delived not invoiced'!D:F,3,0)</f>
        <v>#N/A</v>
      </c>
    </row>
    <row r="234" spans="1:10" x14ac:dyDescent="0.25">
      <c r="A234" s="6">
        <v>42760</v>
      </c>
      <c r="B234" s="4" t="s">
        <v>725</v>
      </c>
      <c r="C234" s="4" t="s">
        <v>1138</v>
      </c>
      <c r="D234" s="4" t="s">
        <v>1595</v>
      </c>
      <c r="E234" s="4" t="s">
        <v>1140</v>
      </c>
      <c r="F234" s="13">
        <v>-323.39999999999998</v>
      </c>
      <c r="G234" s="13">
        <v>-323.39999999999998</v>
      </c>
      <c r="H234" s="7">
        <v>0</v>
      </c>
      <c r="I234" s="7">
        <v>-323.39999999999998</v>
      </c>
      <c r="J234" s="7" t="e">
        <f>VLOOKUP(AtlasReport_10_Table_1[[#This Row],[Voucher]],'Sales_Delived not invoiced'!D:F,3,0)</f>
        <v>#N/A</v>
      </c>
    </row>
    <row r="235" spans="1:10" x14ac:dyDescent="0.25">
      <c r="A235" s="6">
        <v>42760</v>
      </c>
      <c r="B235" s="4" t="s">
        <v>828</v>
      </c>
      <c r="C235" s="4" t="s">
        <v>1138</v>
      </c>
      <c r="D235" s="4" t="s">
        <v>1596</v>
      </c>
      <c r="E235" s="4" t="s">
        <v>1140</v>
      </c>
      <c r="F235" s="13">
        <v>3786</v>
      </c>
      <c r="G235" s="13">
        <v>3786</v>
      </c>
      <c r="H235" s="7">
        <v>0</v>
      </c>
      <c r="I235" s="7">
        <v>3786</v>
      </c>
      <c r="J235" s="7" t="e">
        <f>VLOOKUP(AtlasReport_10_Table_1[[#This Row],[Voucher]],'Sales_Delived not invoiced'!D:F,3,0)</f>
        <v>#N/A</v>
      </c>
    </row>
    <row r="236" spans="1:10" x14ac:dyDescent="0.25">
      <c r="A236" s="6">
        <v>42760</v>
      </c>
      <c r="B236" s="4" t="s">
        <v>899</v>
      </c>
      <c r="C236" s="4" t="s">
        <v>1138</v>
      </c>
      <c r="D236" s="4" t="s">
        <v>1597</v>
      </c>
      <c r="E236" s="4" t="s">
        <v>1140</v>
      </c>
      <c r="F236" s="13">
        <v>323.39999999999998</v>
      </c>
      <c r="G236" s="13">
        <v>323.39999999999998</v>
      </c>
      <c r="H236" s="7">
        <v>0</v>
      </c>
      <c r="I236" s="7">
        <v>323.39999999999998</v>
      </c>
      <c r="J236" s="7" t="e">
        <f>VLOOKUP(AtlasReport_10_Table_1[[#This Row],[Voucher]],'Sales_Delived not invoiced'!D:F,3,0)</f>
        <v>#N/A</v>
      </c>
    </row>
    <row r="237" spans="1:10" x14ac:dyDescent="0.25">
      <c r="A237" s="6">
        <v>42765</v>
      </c>
      <c r="B237" s="4" t="s">
        <v>726</v>
      </c>
      <c r="C237" s="4" t="s">
        <v>1138</v>
      </c>
      <c r="D237" s="4" t="s">
        <v>1598</v>
      </c>
      <c r="E237" s="4" t="s">
        <v>1140</v>
      </c>
      <c r="F237" s="13">
        <v>50</v>
      </c>
      <c r="G237" s="13">
        <v>50</v>
      </c>
      <c r="H237" s="7">
        <v>0</v>
      </c>
      <c r="I237" s="7">
        <v>839.75</v>
      </c>
      <c r="J237" s="7" t="e">
        <f>VLOOKUP(AtlasReport_10_Table_1[[#This Row],[Voucher]],'Sales_Delived not invoiced'!D:F,3,0)</f>
        <v>#N/A</v>
      </c>
    </row>
    <row r="238" spans="1:10" x14ac:dyDescent="0.25">
      <c r="A238" s="6">
        <v>42765</v>
      </c>
      <c r="B238" s="4" t="s">
        <v>726</v>
      </c>
      <c r="C238" s="4" t="s">
        <v>1138</v>
      </c>
      <c r="D238" s="4" t="s">
        <v>1598</v>
      </c>
      <c r="E238" s="4" t="s">
        <v>1140</v>
      </c>
      <c r="F238" s="13">
        <v>789.75</v>
      </c>
      <c r="G238" s="13">
        <v>789.75</v>
      </c>
      <c r="H238" s="7">
        <v>0</v>
      </c>
      <c r="I238" s="7">
        <v>839.75</v>
      </c>
      <c r="J238" s="7" t="e">
        <f>VLOOKUP(AtlasReport_10_Table_1[[#This Row],[Voucher]],'Sales_Delived not invoiced'!D:F,3,0)</f>
        <v>#N/A</v>
      </c>
    </row>
    <row r="239" spans="1:10" x14ac:dyDescent="0.25">
      <c r="A239" s="6">
        <v>42765</v>
      </c>
      <c r="B239" s="4" t="s">
        <v>771</v>
      </c>
      <c r="C239" s="4" t="s">
        <v>1138</v>
      </c>
      <c r="D239" s="4" t="s">
        <v>1599</v>
      </c>
      <c r="E239" s="4" t="s">
        <v>1140</v>
      </c>
      <c r="F239" s="13">
        <v>2520</v>
      </c>
      <c r="G239" s="13">
        <v>2520</v>
      </c>
      <c r="H239" s="7">
        <v>0</v>
      </c>
      <c r="I239" s="7">
        <v>2520</v>
      </c>
      <c r="J239" s="7" t="e">
        <f>VLOOKUP(AtlasReport_10_Table_1[[#This Row],[Voucher]],'Sales_Delived not invoiced'!D:F,3,0)</f>
        <v>#N/A</v>
      </c>
    </row>
    <row r="240" spans="1:10" x14ac:dyDescent="0.25">
      <c r="A240" s="6">
        <v>42765</v>
      </c>
      <c r="B240" s="4" t="s">
        <v>788</v>
      </c>
      <c r="C240" s="4" t="s">
        <v>1138</v>
      </c>
      <c r="D240" s="4" t="s">
        <v>1600</v>
      </c>
      <c r="E240" s="4" t="s">
        <v>1140</v>
      </c>
      <c r="F240" s="13">
        <v>19.25</v>
      </c>
      <c r="G240" s="13">
        <v>19.25</v>
      </c>
      <c r="H240" s="7">
        <v>0</v>
      </c>
      <c r="I240" s="7">
        <v>19.25</v>
      </c>
      <c r="J240" s="7" t="e">
        <f>VLOOKUP(AtlasReport_10_Table_1[[#This Row],[Voucher]],'Sales_Delived not invoiced'!D:F,3,0)</f>
        <v>#N/A</v>
      </c>
    </row>
    <row r="241" spans="1:10" x14ac:dyDescent="0.25">
      <c r="A241" s="6">
        <v>42765</v>
      </c>
      <c r="B241" s="4" t="s">
        <v>847</v>
      </c>
      <c r="C241" s="4" t="s">
        <v>1138</v>
      </c>
      <c r="D241" s="4" t="s">
        <v>1601</v>
      </c>
      <c r="E241" s="4" t="s">
        <v>1140</v>
      </c>
      <c r="F241" s="13">
        <v>1774.5</v>
      </c>
      <c r="G241" s="13">
        <v>1774.5</v>
      </c>
      <c r="H241" s="7">
        <v>0</v>
      </c>
      <c r="I241" s="7">
        <v>1774.5</v>
      </c>
      <c r="J241" s="7" t="e">
        <f>VLOOKUP(AtlasReport_10_Table_1[[#This Row],[Voucher]],'Sales_Delived not invoiced'!D:F,3,0)</f>
        <v>#N/A</v>
      </c>
    </row>
    <row r="242" spans="1:10" x14ac:dyDescent="0.25">
      <c r="A242" s="6">
        <v>42765</v>
      </c>
      <c r="B242" s="4" t="s">
        <v>728</v>
      </c>
      <c r="C242" s="4" t="s">
        <v>1138</v>
      </c>
      <c r="D242" s="4" t="s">
        <v>1602</v>
      </c>
      <c r="E242" s="4" t="s">
        <v>1140</v>
      </c>
      <c r="F242" s="13">
        <v>85</v>
      </c>
      <c r="G242" s="13">
        <v>85</v>
      </c>
      <c r="H242" s="7">
        <v>0</v>
      </c>
      <c r="I242" s="7">
        <v>445</v>
      </c>
      <c r="J242" s="7" t="e">
        <f>VLOOKUP(AtlasReport_10_Table_1[[#This Row],[Voucher]],'Sales_Delived not invoiced'!D:F,3,0)</f>
        <v>#N/A</v>
      </c>
    </row>
    <row r="243" spans="1:10" x14ac:dyDescent="0.25">
      <c r="A243" s="6">
        <v>42765</v>
      </c>
      <c r="B243" s="4" t="s">
        <v>728</v>
      </c>
      <c r="C243" s="4" t="s">
        <v>1138</v>
      </c>
      <c r="D243" s="4" t="s">
        <v>1602</v>
      </c>
      <c r="E243" s="4" t="s">
        <v>1140</v>
      </c>
      <c r="F243" s="13">
        <v>360</v>
      </c>
      <c r="G243" s="13">
        <v>360</v>
      </c>
      <c r="H243" s="7">
        <v>0</v>
      </c>
      <c r="I243" s="7">
        <v>445</v>
      </c>
      <c r="J243" s="7" t="e">
        <f>VLOOKUP(AtlasReport_10_Table_1[[#This Row],[Voucher]],'Sales_Delived not invoiced'!D:F,3,0)</f>
        <v>#N/A</v>
      </c>
    </row>
    <row r="244" spans="1:10" x14ac:dyDescent="0.25">
      <c r="A244" s="6">
        <v>42766</v>
      </c>
      <c r="B244" s="4" t="s">
        <v>830</v>
      </c>
      <c r="C244" s="4" t="s">
        <v>1138</v>
      </c>
      <c r="D244" s="4" t="s">
        <v>1603</v>
      </c>
      <c r="E244" s="4" t="s">
        <v>1140</v>
      </c>
      <c r="F244" s="13">
        <v>1452.5</v>
      </c>
      <c r="G244" s="13">
        <v>1452.5</v>
      </c>
      <c r="H244" s="7">
        <v>0</v>
      </c>
      <c r="I244" s="7">
        <v>1452.5</v>
      </c>
      <c r="J244" s="7" t="e">
        <f>VLOOKUP(AtlasReport_10_Table_1[[#This Row],[Voucher]],'Sales_Delived not invoiced'!D:F,3,0)</f>
        <v>#N/A</v>
      </c>
    </row>
    <row r="245" spans="1:10" x14ac:dyDescent="0.25">
      <c r="A245" s="6">
        <v>42767</v>
      </c>
      <c r="B245" s="4" t="s">
        <v>1004</v>
      </c>
      <c r="C245" s="4" t="s">
        <v>1138</v>
      </c>
      <c r="D245" s="4" t="s">
        <v>1604</v>
      </c>
      <c r="E245" s="4" t="s">
        <v>1140</v>
      </c>
      <c r="F245" s="13">
        <v>848.25</v>
      </c>
      <c r="G245" s="13">
        <v>848.25</v>
      </c>
      <c r="H245" s="7">
        <v>0</v>
      </c>
      <c r="I245" s="7">
        <v>848.25</v>
      </c>
      <c r="J245" s="7" t="e">
        <f>VLOOKUP(AtlasReport_10_Table_1[[#This Row],[Voucher]],'Sales_Delived not invoiced'!D:F,3,0)</f>
        <v>#N/A</v>
      </c>
    </row>
    <row r="246" spans="1:10" x14ac:dyDescent="0.25">
      <c r="A246" s="6">
        <v>42767</v>
      </c>
      <c r="B246" s="4" t="s">
        <v>982</v>
      </c>
      <c r="C246" s="4" t="s">
        <v>1138</v>
      </c>
      <c r="D246" s="4" t="s">
        <v>1605</v>
      </c>
      <c r="E246" s="4" t="s">
        <v>1140</v>
      </c>
      <c r="F246" s="13">
        <v>71.400000000000006</v>
      </c>
      <c r="G246" s="13">
        <v>71.400000000000006</v>
      </c>
      <c r="H246" s="7">
        <v>0</v>
      </c>
      <c r="I246" s="7">
        <v>71.400000000000006</v>
      </c>
      <c r="J246" s="7" t="e">
        <f>VLOOKUP(AtlasReport_10_Table_1[[#This Row],[Voucher]],'Sales_Delived not invoiced'!D:F,3,0)</f>
        <v>#N/A</v>
      </c>
    </row>
    <row r="247" spans="1:10" x14ac:dyDescent="0.25">
      <c r="A247" s="6">
        <v>42767</v>
      </c>
      <c r="B247" s="4" t="s">
        <v>885</v>
      </c>
      <c r="C247" s="4" t="s">
        <v>1138</v>
      </c>
      <c r="D247" s="4" t="s">
        <v>1606</v>
      </c>
      <c r="E247" s="4" t="s">
        <v>1140</v>
      </c>
      <c r="F247" s="13">
        <v>1828.45</v>
      </c>
      <c r="G247" s="13">
        <v>1828.45</v>
      </c>
      <c r="H247" s="7">
        <v>0</v>
      </c>
      <c r="I247" s="7">
        <v>1828.45</v>
      </c>
      <c r="J247" s="7" t="e">
        <f>VLOOKUP(AtlasReport_10_Table_1[[#This Row],[Voucher]],'Sales_Delived not invoiced'!D:F,3,0)</f>
        <v>#N/A</v>
      </c>
    </row>
    <row r="248" spans="1:10" x14ac:dyDescent="0.25">
      <c r="A248" s="6">
        <v>42767</v>
      </c>
      <c r="B248" s="4" t="s">
        <v>868</v>
      </c>
      <c r="C248" s="4" t="s">
        <v>1138</v>
      </c>
      <c r="D248" s="4" t="s">
        <v>1607</v>
      </c>
      <c r="E248" s="4" t="s">
        <v>1140</v>
      </c>
      <c r="F248" s="13">
        <v>217.5</v>
      </c>
      <c r="G248" s="13">
        <v>217.5</v>
      </c>
      <c r="H248" s="7">
        <v>0</v>
      </c>
      <c r="I248" s="7">
        <v>217.5</v>
      </c>
      <c r="J248" s="7" t="e">
        <f>VLOOKUP(AtlasReport_10_Table_1[[#This Row],[Voucher]],'Sales_Delived not invoiced'!D:F,3,0)</f>
        <v>#N/A</v>
      </c>
    </row>
    <row r="249" spans="1:10" x14ac:dyDescent="0.25">
      <c r="A249" s="6">
        <v>42767</v>
      </c>
      <c r="B249" s="4" t="s">
        <v>727</v>
      </c>
      <c r="C249" s="4" t="s">
        <v>1138</v>
      </c>
      <c r="D249" s="4" t="s">
        <v>1608</v>
      </c>
      <c r="E249" s="4" t="s">
        <v>1140</v>
      </c>
      <c r="F249" s="13">
        <v>75</v>
      </c>
      <c r="G249" s="13">
        <v>75</v>
      </c>
      <c r="H249" s="7">
        <v>0</v>
      </c>
      <c r="I249" s="7">
        <v>1000</v>
      </c>
      <c r="J249" s="7" t="e">
        <f>VLOOKUP(AtlasReport_10_Table_1[[#This Row],[Voucher]],'Sales_Delived not invoiced'!D:F,3,0)</f>
        <v>#N/A</v>
      </c>
    </row>
    <row r="250" spans="1:10" x14ac:dyDescent="0.25">
      <c r="A250" s="6">
        <v>42767</v>
      </c>
      <c r="B250" s="4" t="s">
        <v>727</v>
      </c>
      <c r="C250" s="4" t="s">
        <v>1138</v>
      </c>
      <c r="D250" s="4" t="s">
        <v>1608</v>
      </c>
      <c r="E250" s="4" t="s">
        <v>1140</v>
      </c>
      <c r="F250" s="13">
        <v>925</v>
      </c>
      <c r="G250" s="13">
        <v>925</v>
      </c>
      <c r="H250" s="7">
        <v>0</v>
      </c>
      <c r="I250" s="7">
        <v>1000</v>
      </c>
      <c r="J250" s="7" t="e">
        <f>VLOOKUP(AtlasReport_10_Table_1[[#This Row],[Voucher]],'Sales_Delived not invoiced'!D:F,3,0)</f>
        <v>#N/A</v>
      </c>
    </row>
    <row r="251" spans="1:10" x14ac:dyDescent="0.25">
      <c r="A251" s="6">
        <v>42769</v>
      </c>
      <c r="B251" s="4" t="s">
        <v>676</v>
      </c>
      <c r="C251" s="4" t="s">
        <v>1138</v>
      </c>
      <c r="D251" s="4" t="s">
        <v>1609</v>
      </c>
      <c r="E251" s="4" t="s">
        <v>1140</v>
      </c>
      <c r="F251" s="13">
        <v>227.5</v>
      </c>
      <c r="G251" s="13">
        <v>227.5</v>
      </c>
      <c r="H251" s="7">
        <v>0</v>
      </c>
      <c r="I251" s="7">
        <v>3805</v>
      </c>
      <c r="J251" s="7" t="e">
        <f>VLOOKUP(AtlasReport_10_Table_1[[#This Row],[Voucher]],'Sales_Delived not invoiced'!D:F,3,0)</f>
        <v>#N/A</v>
      </c>
    </row>
    <row r="252" spans="1:10" x14ac:dyDescent="0.25">
      <c r="A252" s="6">
        <v>42769</v>
      </c>
      <c r="B252" s="4" t="s">
        <v>676</v>
      </c>
      <c r="C252" s="4" t="s">
        <v>1138</v>
      </c>
      <c r="D252" s="4" t="s">
        <v>1609</v>
      </c>
      <c r="E252" s="4" t="s">
        <v>1140</v>
      </c>
      <c r="F252" s="13">
        <v>3577.5</v>
      </c>
      <c r="G252" s="13">
        <v>3577.5</v>
      </c>
      <c r="H252" s="7">
        <v>0</v>
      </c>
      <c r="I252" s="7">
        <v>3805</v>
      </c>
      <c r="J252" s="7" t="e">
        <f>VLOOKUP(AtlasReport_10_Table_1[[#This Row],[Voucher]],'Sales_Delived not invoiced'!D:F,3,0)</f>
        <v>#N/A</v>
      </c>
    </row>
    <row r="253" spans="1:10" x14ac:dyDescent="0.25">
      <c r="A253" s="6">
        <v>42773</v>
      </c>
      <c r="B253" s="4" t="s">
        <v>678</v>
      </c>
      <c r="C253" s="4" t="s">
        <v>1138</v>
      </c>
      <c r="D253" s="4" t="s">
        <v>1610</v>
      </c>
      <c r="E253" s="4" t="s">
        <v>1140</v>
      </c>
      <c r="F253" s="13">
        <v>6.25</v>
      </c>
      <c r="G253" s="13">
        <v>6.25</v>
      </c>
      <c r="H253" s="7">
        <v>0</v>
      </c>
      <c r="I253" s="7">
        <v>18.61</v>
      </c>
      <c r="J253" s="7" t="e">
        <f>VLOOKUP(AtlasReport_10_Table_1[[#This Row],[Voucher]],'Sales_Delived not invoiced'!D:F,3,0)</f>
        <v>#N/A</v>
      </c>
    </row>
    <row r="254" spans="1:10" x14ac:dyDescent="0.25">
      <c r="A254" s="6">
        <v>42773</v>
      </c>
      <c r="B254" s="4" t="s">
        <v>678</v>
      </c>
      <c r="C254" s="4" t="s">
        <v>1138</v>
      </c>
      <c r="D254" s="4" t="s">
        <v>1610</v>
      </c>
      <c r="E254" s="4" t="s">
        <v>1140</v>
      </c>
      <c r="F254" s="13">
        <v>12.36</v>
      </c>
      <c r="G254" s="13">
        <v>12.36</v>
      </c>
      <c r="H254" s="7">
        <v>0</v>
      </c>
      <c r="I254" s="7">
        <v>18.61</v>
      </c>
      <c r="J254" s="7" t="e">
        <f>VLOOKUP(AtlasReport_10_Table_1[[#This Row],[Voucher]],'Sales_Delived not invoiced'!D:F,3,0)</f>
        <v>#N/A</v>
      </c>
    </row>
    <row r="255" spans="1:10" x14ac:dyDescent="0.25">
      <c r="A255" s="6">
        <v>42774</v>
      </c>
      <c r="B255" s="4" t="s">
        <v>1611</v>
      </c>
      <c r="C255" s="4" t="s">
        <v>1138</v>
      </c>
      <c r="D255" s="4" t="s">
        <v>1612</v>
      </c>
      <c r="E255" s="4" t="s">
        <v>1140</v>
      </c>
      <c r="F255" s="13">
        <v>-75</v>
      </c>
      <c r="G255" s="13">
        <v>-75</v>
      </c>
      <c r="H255" s="7">
        <v>0</v>
      </c>
      <c r="I255" s="7">
        <v>-94.25</v>
      </c>
      <c r="J255" s="7" t="e">
        <f>VLOOKUP(AtlasReport_10_Table_1[[#This Row],[Voucher]],'Sales_Delived not invoiced'!D:F,3,0)</f>
        <v>#N/A</v>
      </c>
    </row>
    <row r="256" spans="1:10" x14ac:dyDescent="0.25">
      <c r="A256" s="6">
        <v>42774</v>
      </c>
      <c r="B256" s="4" t="s">
        <v>1611</v>
      </c>
      <c r="C256" s="4" t="s">
        <v>1138</v>
      </c>
      <c r="D256" s="4" t="s">
        <v>1612</v>
      </c>
      <c r="E256" s="4" t="s">
        <v>1140</v>
      </c>
      <c r="F256" s="13">
        <v>-19.25</v>
      </c>
      <c r="G256" s="13">
        <v>-19.25</v>
      </c>
      <c r="H256" s="7">
        <v>0</v>
      </c>
      <c r="I256" s="7">
        <v>-94.25</v>
      </c>
      <c r="J256" s="7" t="e">
        <f>VLOOKUP(AtlasReport_10_Table_1[[#This Row],[Voucher]],'Sales_Delived not invoiced'!D:F,3,0)</f>
        <v>#N/A</v>
      </c>
    </row>
    <row r="257" spans="1:10" x14ac:dyDescent="0.25">
      <c r="A257" s="6">
        <v>42774</v>
      </c>
      <c r="B257" s="4" t="s">
        <v>1613</v>
      </c>
      <c r="C257" s="4" t="s">
        <v>1138</v>
      </c>
      <c r="D257" s="4" t="s">
        <v>1614</v>
      </c>
      <c r="E257" s="4" t="s">
        <v>1140</v>
      </c>
      <c r="F257" s="13">
        <v>-2520</v>
      </c>
      <c r="G257" s="13">
        <v>-2520</v>
      </c>
      <c r="H257" s="7">
        <v>0</v>
      </c>
      <c r="I257" s="7">
        <v>-2520</v>
      </c>
      <c r="J257" s="7" t="e">
        <f>VLOOKUP(AtlasReport_10_Table_1[[#This Row],[Voucher]],'Sales_Delived not invoiced'!D:F,3,0)</f>
        <v>#N/A</v>
      </c>
    </row>
    <row r="258" spans="1:10" x14ac:dyDescent="0.25">
      <c r="A258" s="6">
        <v>42774</v>
      </c>
      <c r="B258" s="4" t="s">
        <v>1615</v>
      </c>
      <c r="C258" s="4" t="s">
        <v>1138</v>
      </c>
      <c r="D258" s="4" t="s">
        <v>1616</v>
      </c>
      <c r="E258" s="4" t="s">
        <v>1140</v>
      </c>
      <c r="F258" s="13">
        <v>-789.75</v>
      </c>
      <c r="G258" s="13">
        <v>-789.75</v>
      </c>
      <c r="H258" s="7">
        <v>0</v>
      </c>
      <c r="I258" s="7">
        <v>-839.75</v>
      </c>
      <c r="J258" s="7" t="e">
        <f>VLOOKUP(AtlasReport_10_Table_1[[#This Row],[Voucher]],'Sales_Delived not invoiced'!D:F,3,0)</f>
        <v>#N/A</v>
      </c>
    </row>
    <row r="259" spans="1:10" x14ac:dyDescent="0.25">
      <c r="A259" s="6">
        <v>42774</v>
      </c>
      <c r="B259" s="4" t="s">
        <v>1615</v>
      </c>
      <c r="C259" s="4" t="s">
        <v>1138</v>
      </c>
      <c r="D259" s="4" t="s">
        <v>1616</v>
      </c>
      <c r="E259" s="4" t="s">
        <v>1140</v>
      </c>
      <c r="F259" s="13">
        <v>-50</v>
      </c>
      <c r="G259" s="13">
        <v>-50</v>
      </c>
      <c r="H259" s="7">
        <v>0</v>
      </c>
      <c r="I259" s="7">
        <v>-839.75</v>
      </c>
      <c r="J259" s="7" t="e">
        <f>VLOOKUP(AtlasReport_10_Table_1[[#This Row],[Voucher]],'Sales_Delived not invoiced'!D:F,3,0)</f>
        <v>#N/A</v>
      </c>
    </row>
    <row r="260" spans="1:10" x14ac:dyDescent="0.25">
      <c r="A260" s="6">
        <v>42774</v>
      </c>
      <c r="B260" s="4" t="s">
        <v>1617</v>
      </c>
      <c r="C260" s="4" t="s">
        <v>1138</v>
      </c>
      <c r="D260" s="4" t="s">
        <v>1618</v>
      </c>
      <c r="E260" s="4" t="s">
        <v>1140</v>
      </c>
      <c r="F260" s="13">
        <v>-925</v>
      </c>
      <c r="G260" s="13">
        <v>-925</v>
      </c>
      <c r="H260" s="7">
        <v>0</v>
      </c>
      <c r="I260" s="7">
        <v>-1000</v>
      </c>
      <c r="J260" s="7" t="e">
        <f>VLOOKUP(AtlasReport_10_Table_1[[#This Row],[Voucher]],'Sales_Delived not invoiced'!D:F,3,0)</f>
        <v>#N/A</v>
      </c>
    </row>
    <row r="261" spans="1:10" x14ac:dyDescent="0.25">
      <c r="A261" s="6">
        <v>42774</v>
      </c>
      <c r="B261" s="4" t="s">
        <v>1617</v>
      </c>
      <c r="C261" s="4" t="s">
        <v>1138</v>
      </c>
      <c r="D261" s="4" t="s">
        <v>1618</v>
      </c>
      <c r="E261" s="4" t="s">
        <v>1140</v>
      </c>
      <c r="F261" s="13">
        <v>-75</v>
      </c>
      <c r="G261" s="13">
        <v>-75</v>
      </c>
      <c r="H261" s="7">
        <v>0</v>
      </c>
      <c r="I261" s="7">
        <v>-1000</v>
      </c>
      <c r="J261" s="7" t="e">
        <f>VLOOKUP(AtlasReport_10_Table_1[[#This Row],[Voucher]],'Sales_Delived not invoiced'!D:F,3,0)</f>
        <v>#N/A</v>
      </c>
    </row>
    <row r="262" spans="1:10" x14ac:dyDescent="0.25">
      <c r="A262" s="6">
        <v>42774</v>
      </c>
      <c r="B262" s="4" t="s">
        <v>1619</v>
      </c>
      <c r="C262" s="4" t="s">
        <v>1138</v>
      </c>
      <c r="D262" s="4" t="s">
        <v>1620</v>
      </c>
      <c r="E262" s="4" t="s">
        <v>1140</v>
      </c>
      <c r="F262" s="13">
        <v>-360</v>
      </c>
      <c r="G262" s="13">
        <v>-360</v>
      </c>
      <c r="H262" s="7">
        <v>0</v>
      </c>
      <c r="I262" s="7">
        <v>-445</v>
      </c>
      <c r="J262" s="7" t="e">
        <f>VLOOKUP(AtlasReport_10_Table_1[[#This Row],[Voucher]],'Sales_Delived not invoiced'!D:F,3,0)</f>
        <v>#N/A</v>
      </c>
    </row>
    <row r="263" spans="1:10" x14ac:dyDescent="0.25">
      <c r="A263" s="6">
        <v>42774</v>
      </c>
      <c r="B263" s="4" t="s">
        <v>1619</v>
      </c>
      <c r="C263" s="4" t="s">
        <v>1138</v>
      </c>
      <c r="D263" s="4" t="s">
        <v>1620</v>
      </c>
      <c r="E263" s="4" t="s">
        <v>1140</v>
      </c>
      <c r="F263" s="13">
        <v>-85</v>
      </c>
      <c r="G263" s="13">
        <v>-85</v>
      </c>
      <c r="H263" s="7">
        <v>0</v>
      </c>
      <c r="I263" s="7">
        <v>-445</v>
      </c>
      <c r="J263" s="7" t="e">
        <f>VLOOKUP(AtlasReport_10_Table_1[[#This Row],[Voucher]],'Sales_Delived not invoiced'!D:F,3,0)</f>
        <v>#N/A</v>
      </c>
    </row>
    <row r="264" spans="1:10" x14ac:dyDescent="0.25">
      <c r="A264" s="6">
        <v>42774</v>
      </c>
      <c r="B264" s="4" t="s">
        <v>1621</v>
      </c>
      <c r="C264" s="4" t="s">
        <v>1138</v>
      </c>
      <c r="D264" s="4" t="s">
        <v>1622</v>
      </c>
      <c r="E264" s="4" t="s">
        <v>1140</v>
      </c>
      <c r="F264" s="13">
        <v>-1452.5</v>
      </c>
      <c r="G264" s="13">
        <v>-1452.5</v>
      </c>
      <c r="H264" s="7">
        <v>0</v>
      </c>
      <c r="I264" s="7">
        <v>-1452.5</v>
      </c>
      <c r="J264" s="7" t="e">
        <f>VLOOKUP(AtlasReport_10_Table_1[[#This Row],[Voucher]],'Sales_Delived not invoiced'!D:F,3,0)</f>
        <v>#N/A</v>
      </c>
    </row>
    <row r="265" spans="1:10" x14ac:dyDescent="0.25">
      <c r="A265" s="6">
        <v>42774</v>
      </c>
      <c r="B265" s="4" t="s">
        <v>1623</v>
      </c>
      <c r="C265" s="4" t="s">
        <v>1138</v>
      </c>
      <c r="D265" s="4" t="s">
        <v>1624</v>
      </c>
      <c r="E265" s="4" t="s">
        <v>1140</v>
      </c>
      <c r="F265" s="13">
        <v>-71.400000000000006</v>
      </c>
      <c r="G265" s="13">
        <v>-71.400000000000006</v>
      </c>
      <c r="H265" s="7">
        <v>0</v>
      </c>
      <c r="I265" s="7">
        <v>-71.400000000000006</v>
      </c>
      <c r="J265" s="7" t="e">
        <f>VLOOKUP(AtlasReport_10_Table_1[[#This Row],[Voucher]],'Sales_Delived not invoiced'!D:F,3,0)</f>
        <v>#N/A</v>
      </c>
    </row>
    <row r="266" spans="1:10" x14ac:dyDescent="0.25">
      <c r="A266" s="6">
        <v>42774</v>
      </c>
      <c r="B266" s="4" t="s">
        <v>1625</v>
      </c>
      <c r="C266" s="4" t="s">
        <v>1138</v>
      </c>
      <c r="D266" s="4" t="s">
        <v>1626</v>
      </c>
      <c r="E266" s="4" t="s">
        <v>1140</v>
      </c>
      <c r="F266" s="13">
        <v>-3577.5</v>
      </c>
      <c r="G266" s="13">
        <v>-3577.5</v>
      </c>
      <c r="H266" s="7">
        <v>0</v>
      </c>
      <c r="I266" s="7">
        <v>-3805</v>
      </c>
      <c r="J266" s="7" t="e">
        <f>VLOOKUP(AtlasReport_10_Table_1[[#This Row],[Voucher]],'Sales_Delived not invoiced'!D:F,3,0)</f>
        <v>#N/A</v>
      </c>
    </row>
    <row r="267" spans="1:10" x14ac:dyDescent="0.25">
      <c r="A267" s="6">
        <v>42774</v>
      </c>
      <c r="B267" s="4" t="s">
        <v>1625</v>
      </c>
      <c r="C267" s="4" t="s">
        <v>1138</v>
      </c>
      <c r="D267" s="4" t="s">
        <v>1626</v>
      </c>
      <c r="E267" s="4" t="s">
        <v>1140</v>
      </c>
      <c r="F267" s="13">
        <v>-227.5</v>
      </c>
      <c r="G267" s="13">
        <v>-227.5</v>
      </c>
      <c r="H267" s="7">
        <v>0</v>
      </c>
      <c r="I267" s="7">
        <v>-3805</v>
      </c>
      <c r="J267" s="7" t="e">
        <f>VLOOKUP(AtlasReport_10_Table_1[[#This Row],[Voucher]],'Sales_Delived not invoiced'!D:F,3,0)</f>
        <v>#N/A</v>
      </c>
    </row>
    <row r="268" spans="1:10" x14ac:dyDescent="0.25">
      <c r="A268" s="6">
        <v>42774</v>
      </c>
      <c r="B268" s="4" t="s">
        <v>1627</v>
      </c>
      <c r="C268" s="4" t="s">
        <v>1138</v>
      </c>
      <c r="D268" s="4" t="s">
        <v>1628</v>
      </c>
      <c r="E268" s="4" t="s">
        <v>1140</v>
      </c>
      <c r="F268" s="13">
        <v>-12.36</v>
      </c>
      <c r="G268" s="13">
        <v>-12.36</v>
      </c>
      <c r="H268" s="7">
        <v>0</v>
      </c>
      <c r="I268" s="7">
        <v>-18.61</v>
      </c>
      <c r="J268" s="7" t="e">
        <f>VLOOKUP(AtlasReport_10_Table_1[[#This Row],[Voucher]],'Sales_Delived not invoiced'!D:F,3,0)</f>
        <v>#N/A</v>
      </c>
    </row>
    <row r="269" spans="1:10" x14ac:dyDescent="0.25">
      <c r="A269" s="6">
        <v>42774</v>
      </c>
      <c r="B269" s="4" t="s">
        <v>1627</v>
      </c>
      <c r="C269" s="4" t="s">
        <v>1138</v>
      </c>
      <c r="D269" s="4" t="s">
        <v>1628</v>
      </c>
      <c r="E269" s="4" t="s">
        <v>1140</v>
      </c>
      <c r="F269" s="13">
        <v>-6.25</v>
      </c>
      <c r="G269" s="13">
        <v>-6.25</v>
      </c>
      <c r="H269" s="7">
        <v>0</v>
      </c>
      <c r="I269" s="7">
        <v>-18.61</v>
      </c>
      <c r="J269" s="7" t="e">
        <f>VLOOKUP(AtlasReport_10_Table_1[[#This Row],[Voucher]],'Sales_Delived not invoiced'!D:F,3,0)</f>
        <v>#N/A</v>
      </c>
    </row>
    <row r="270" spans="1:10" x14ac:dyDescent="0.25">
      <c r="A270" s="6">
        <v>42774</v>
      </c>
      <c r="B270" s="4" t="s">
        <v>724</v>
      </c>
      <c r="C270" s="4" t="s">
        <v>1138</v>
      </c>
      <c r="D270" s="4" t="s">
        <v>1629</v>
      </c>
      <c r="E270" s="4" t="s">
        <v>1140</v>
      </c>
      <c r="F270" s="13">
        <v>75</v>
      </c>
      <c r="G270" s="13">
        <v>75</v>
      </c>
      <c r="H270" s="7">
        <v>0</v>
      </c>
      <c r="I270" s="7">
        <v>75</v>
      </c>
      <c r="J270" s="7" t="e">
        <f>VLOOKUP(AtlasReport_10_Table_1[[#This Row],[Voucher]],'Sales_Delived not invoiced'!D:F,3,0)</f>
        <v>#N/A</v>
      </c>
    </row>
    <row r="271" spans="1:10" x14ac:dyDescent="0.25">
      <c r="A271" s="6">
        <v>42775</v>
      </c>
      <c r="B271" s="4" t="s">
        <v>1630</v>
      </c>
      <c r="C271" s="4" t="s">
        <v>1138</v>
      </c>
      <c r="D271" s="4" t="s">
        <v>1631</v>
      </c>
      <c r="E271" s="4" t="s">
        <v>1140</v>
      </c>
      <c r="F271" s="13">
        <v>-435.75</v>
      </c>
      <c r="G271" s="13">
        <v>-435.75</v>
      </c>
      <c r="H271" s="7">
        <v>0</v>
      </c>
      <c r="I271" s="7">
        <v>-435.75</v>
      </c>
      <c r="J271" s="7" t="e">
        <f>VLOOKUP(AtlasReport_10_Table_1[[#This Row],[Voucher]],'Sales_Delived not invoiced'!D:F,3,0)</f>
        <v>#N/A</v>
      </c>
    </row>
    <row r="272" spans="1:10" x14ac:dyDescent="0.25">
      <c r="A272" s="6">
        <v>42775</v>
      </c>
      <c r="B272" s="4" t="s">
        <v>1632</v>
      </c>
      <c r="C272" s="4" t="s">
        <v>1138</v>
      </c>
      <c r="D272" s="4" t="s">
        <v>1633</v>
      </c>
      <c r="E272" s="4" t="s">
        <v>1140</v>
      </c>
      <c r="F272" s="13">
        <v>-4710</v>
      </c>
      <c r="G272" s="13">
        <v>-4710</v>
      </c>
      <c r="H272" s="7">
        <v>0</v>
      </c>
      <c r="I272" s="7">
        <v>-6097.5</v>
      </c>
      <c r="J272" s="7" t="e">
        <f>VLOOKUP(AtlasReport_10_Table_1[[#This Row],[Voucher]],'Sales_Delived not invoiced'!D:F,3,0)</f>
        <v>#N/A</v>
      </c>
    </row>
    <row r="273" spans="1:10" x14ac:dyDescent="0.25">
      <c r="A273" s="6">
        <v>42775</v>
      </c>
      <c r="B273" s="4" t="s">
        <v>1632</v>
      </c>
      <c r="C273" s="4" t="s">
        <v>1138</v>
      </c>
      <c r="D273" s="4" t="s">
        <v>1633</v>
      </c>
      <c r="E273" s="4" t="s">
        <v>1140</v>
      </c>
      <c r="F273" s="13">
        <v>-1387.5</v>
      </c>
      <c r="G273" s="13">
        <v>-1387.5</v>
      </c>
      <c r="H273" s="7">
        <v>0</v>
      </c>
      <c r="I273" s="7">
        <v>-6097.5</v>
      </c>
      <c r="J273" s="7" t="e">
        <f>VLOOKUP(AtlasReport_10_Table_1[[#This Row],[Voucher]],'Sales_Delived not invoiced'!D:F,3,0)</f>
        <v>#N/A</v>
      </c>
    </row>
    <row r="274" spans="1:10" x14ac:dyDescent="0.25">
      <c r="A274" s="6">
        <v>42775</v>
      </c>
      <c r="B274" s="4" t="s">
        <v>1634</v>
      </c>
      <c r="C274" s="4" t="s">
        <v>1138</v>
      </c>
      <c r="D274" s="4" t="s">
        <v>1635</v>
      </c>
      <c r="E274" s="4" t="s">
        <v>1140</v>
      </c>
      <c r="F274" s="13">
        <v>227.5</v>
      </c>
      <c r="G274" s="13">
        <v>227.5</v>
      </c>
      <c r="H274" s="7">
        <v>0</v>
      </c>
      <c r="I274" s="7">
        <v>3805</v>
      </c>
      <c r="J274" s="7" t="e">
        <f>VLOOKUP(AtlasReport_10_Table_1[[#This Row],[Voucher]],'Sales_Delived not invoiced'!D:F,3,0)</f>
        <v>#N/A</v>
      </c>
    </row>
    <row r="275" spans="1:10" x14ac:dyDescent="0.25">
      <c r="A275" s="6">
        <v>42775</v>
      </c>
      <c r="B275" s="4" t="s">
        <v>1634</v>
      </c>
      <c r="C275" s="4" t="s">
        <v>1138</v>
      </c>
      <c r="D275" s="4" t="s">
        <v>1635</v>
      </c>
      <c r="E275" s="4" t="s">
        <v>1140</v>
      </c>
      <c r="F275" s="13">
        <v>3577.5</v>
      </c>
      <c r="G275" s="13">
        <v>3577.5</v>
      </c>
      <c r="H275" s="7">
        <v>0</v>
      </c>
      <c r="I275" s="7">
        <v>3805</v>
      </c>
      <c r="J275" s="7" t="e">
        <f>VLOOKUP(AtlasReport_10_Table_1[[#This Row],[Voucher]],'Sales_Delived not invoiced'!D:F,3,0)</f>
        <v>#N/A</v>
      </c>
    </row>
    <row r="276" spans="1:10" x14ac:dyDescent="0.25">
      <c r="A276" s="6">
        <v>42775</v>
      </c>
      <c r="B276" s="4" t="s">
        <v>1636</v>
      </c>
      <c r="C276" s="4" t="s">
        <v>1138</v>
      </c>
      <c r="D276" s="4" t="s">
        <v>1637</v>
      </c>
      <c r="E276" s="4" t="s">
        <v>1140</v>
      </c>
      <c r="F276" s="13">
        <v>93.75</v>
      </c>
      <c r="G276" s="13">
        <v>93.75</v>
      </c>
      <c r="H276" s="7">
        <v>0</v>
      </c>
      <c r="I276" s="7">
        <v>2565.75</v>
      </c>
      <c r="J276" s="7" t="e">
        <f>VLOOKUP(AtlasReport_10_Table_1[[#This Row],[Voucher]],'Sales_Delived not invoiced'!D:F,3,0)</f>
        <v>#N/A</v>
      </c>
    </row>
    <row r="277" spans="1:10" x14ac:dyDescent="0.25">
      <c r="A277" s="6">
        <v>42775</v>
      </c>
      <c r="B277" s="4" t="s">
        <v>1636</v>
      </c>
      <c r="C277" s="4" t="s">
        <v>1138</v>
      </c>
      <c r="D277" s="4" t="s">
        <v>1637</v>
      </c>
      <c r="E277" s="4" t="s">
        <v>1140</v>
      </c>
      <c r="F277" s="13">
        <v>2472</v>
      </c>
      <c r="G277" s="13">
        <v>2472</v>
      </c>
      <c r="H277" s="7">
        <v>0</v>
      </c>
      <c r="I277" s="7">
        <v>2565.75</v>
      </c>
      <c r="J277" s="7" t="e">
        <f>VLOOKUP(AtlasReport_10_Table_1[[#This Row],[Voucher]],'Sales_Delived not invoiced'!D:F,3,0)</f>
        <v>#N/A</v>
      </c>
    </row>
    <row r="278" spans="1:10" x14ac:dyDescent="0.25">
      <c r="A278" s="6">
        <v>42775</v>
      </c>
      <c r="B278" s="4" t="s">
        <v>677</v>
      </c>
      <c r="C278" s="4" t="s">
        <v>1138</v>
      </c>
      <c r="D278" s="4" t="s">
        <v>1638</v>
      </c>
      <c r="E278" s="4" t="s">
        <v>1140</v>
      </c>
      <c r="F278" s="13">
        <v>435.75</v>
      </c>
      <c r="G278" s="13">
        <v>435.75</v>
      </c>
      <c r="H278" s="7">
        <v>0</v>
      </c>
      <c r="I278" s="7">
        <v>435.75</v>
      </c>
      <c r="J278" s="7" t="e">
        <f>VLOOKUP(AtlasReport_10_Table_1[[#This Row],[Voucher]],'Sales_Delived not invoiced'!D:F,3,0)</f>
        <v>#N/A</v>
      </c>
    </row>
    <row r="279" spans="1:10" x14ac:dyDescent="0.25">
      <c r="A279" s="6">
        <v>42775</v>
      </c>
      <c r="B279" s="4" t="s">
        <v>723</v>
      </c>
      <c r="C279" s="4" t="s">
        <v>1138</v>
      </c>
      <c r="D279" s="4" t="s">
        <v>1639</v>
      </c>
      <c r="E279" s="4" t="s">
        <v>1140</v>
      </c>
      <c r="F279" s="13">
        <v>75</v>
      </c>
      <c r="G279" s="13">
        <v>75</v>
      </c>
      <c r="H279" s="7">
        <v>0</v>
      </c>
      <c r="I279" s="7">
        <v>1425</v>
      </c>
      <c r="J279" s="7" t="e">
        <f>VLOOKUP(AtlasReport_10_Table_1[[#This Row],[Voucher]],'Sales_Delived not invoiced'!D:F,3,0)</f>
        <v>#N/A</v>
      </c>
    </row>
    <row r="280" spans="1:10" x14ac:dyDescent="0.25">
      <c r="A280" s="6">
        <v>42775</v>
      </c>
      <c r="B280" s="4" t="s">
        <v>723</v>
      </c>
      <c r="C280" s="4" t="s">
        <v>1138</v>
      </c>
      <c r="D280" s="4" t="s">
        <v>1639</v>
      </c>
      <c r="E280" s="4" t="s">
        <v>1140</v>
      </c>
      <c r="F280" s="13">
        <v>1350</v>
      </c>
      <c r="G280" s="13">
        <v>1350</v>
      </c>
      <c r="H280" s="7">
        <v>0</v>
      </c>
      <c r="I280" s="7">
        <v>1425</v>
      </c>
      <c r="J280" s="7" t="e">
        <f>VLOOKUP(AtlasReport_10_Table_1[[#This Row],[Voucher]],'Sales_Delived not invoiced'!D:F,3,0)</f>
        <v>#N/A</v>
      </c>
    </row>
    <row r="281" spans="1:10" x14ac:dyDescent="0.25">
      <c r="A281" s="6">
        <v>42775</v>
      </c>
      <c r="B281" s="4" t="s">
        <v>983</v>
      </c>
      <c r="C281" s="4" t="s">
        <v>1138</v>
      </c>
      <c r="D281" s="4" t="s">
        <v>1640</v>
      </c>
      <c r="E281" s="4" t="s">
        <v>1140</v>
      </c>
      <c r="F281" s="13">
        <v>129.81</v>
      </c>
      <c r="G281" s="13">
        <v>129.81</v>
      </c>
      <c r="H281" s="7">
        <v>0</v>
      </c>
      <c r="I281" s="7">
        <v>129.81</v>
      </c>
      <c r="J281" s="7" t="e">
        <f>VLOOKUP(AtlasReport_10_Table_1[[#This Row],[Voucher]],'Sales_Delived not invoiced'!D:F,3,0)</f>
        <v>#N/A</v>
      </c>
    </row>
    <row r="282" spans="1:10" x14ac:dyDescent="0.25">
      <c r="A282" s="6">
        <v>42775</v>
      </c>
      <c r="B282" s="4" t="s">
        <v>655</v>
      </c>
      <c r="C282" s="4" t="s">
        <v>1138</v>
      </c>
      <c r="D282" s="4" t="s">
        <v>1641</v>
      </c>
      <c r="E282" s="4" t="s">
        <v>1140</v>
      </c>
      <c r="F282" s="13">
        <v>-3577.5</v>
      </c>
      <c r="G282" s="13">
        <v>-3577.5</v>
      </c>
      <c r="H282" s="7">
        <v>0</v>
      </c>
      <c r="I282" s="7">
        <v>-3805</v>
      </c>
      <c r="J282" s="7" t="e">
        <f>VLOOKUP(AtlasReport_10_Table_1[[#This Row],[Voucher]],'Sales_Delived not invoiced'!D:F,3,0)</f>
        <v>#N/A</v>
      </c>
    </row>
    <row r="283" spans="1:10" x14ac:dyDescent="0.25">
      <c r="A283" s="6">
        <v>42775</v>
      </c>
      <c r="B283" s="4" t="s">
        <v>655</v>
      </c>
      <c r="C283" s="4" t="s">
        <v>1138</v>
      </c>
      <c r="D283" s="4" t="s">
        <v>1641</v>
      </c>
      <c r="E283" s="4" t="s">
        <v>1140</v>
      </c>
      <c r="F283" s="13">
        <v>-227.5</v>
      </c>
      <c r="G283" s="13">
        <v>-227.5</v>
      </c>
      <c r="H283" s="7">
        <v>0</v>
      </c>
      <c r="I283" s="7">
        <v>-3805</v>
      </c>
      <c r="J283" s="7" t="e">
        <f>VLOOKUP(AtlasReport_10_Table_1[[#This Row],[Voucher]],'Sales_Delived not invoiced'!D:F,3,0)</f>
        <v>#N/A</v>
      </c>
    </row>
    <row r="284" spans="1:10" x14ac:dyDescent="0.25">
      <c r="A284" s="6">
        <v>42775</v>
      </c>
      <c r="B284" s="4" t="s">
        <v>670</v>
      </c>
      <c r="C284" s="4" t="s">
        <v>1138</v>
      </c>
      <c r="D284" s="4" t="s">
        <v>1642</v>
      </c>
      <c r="E284" s="4" t="s">
        <v>1140</v>
      </c>
      <c r="F284" s="13">
        <v>1387.5</v>
      </c>
      <c r="G284" s="13">
        <v>1387.5</v>
      </c>
      <c r="H284" s="7">
        <v>0</v>
      </c>
      <c r="I284" s="7">
        <v>6097.5</v>
      </c>
      <c r="J284" s="7" t="e">
        <f>VLOOKUP(AtlasReport_10_Table_1[[#This Row],[Voucher]],'Sales_Delived not invoiced'!D:F,3,0)</f>
        <v>#N/A</v>
      </c>
    </row>
    <row r="285" spans="1:10" x14ac:dyDescent="0.25">
      <c r="A285" s="6">
        <v>42775</v>
      </c>
      <c r="B285" s="4" t="s">
        <v>670</v>
      </c>
      <c r="C285" s="4" t="s">
        <v>1138</v>
      </c>
      <c r="D285" s="4" t="s">
        <v>1642</v>
      </c>
      <c r="E285" s="4" t="s">
        <v>1140</v>
      </c>
      <c r="F285" s="13">
        <v>4710</v>
      </c>
      <c r="G285" s="13">
        <v>4710</v>
      </c>
      <c r="H285" s="7">
        <v>0</v>
      </c>
      <c r="I285" s="7">
        <v>6097.5</v>
      </c>
      <c r="J285" s="7" t="e">
        <f>VLOOKUP(AtlasReport_10_Table_1[[#This Row],[Voucher]],'Sales_Delived not invoiced'!D:F,3,0)</f>
        <v>#N/A</v>
      </c>
    </row>
    <row r="286" spans="1:10" x14ac:dyDescent="0.25">
      <c r="A286" s="6">
        <v>42775</v>
      </c>
      <c r="B286" s="4" t="s">
        <v>649</v>
      </c>
      <c r="C286" s="4" t="s">
        <v>1138</v>
      </c>
      <c r="D286" s="4" t="s">
        <v>1643</v>
      </c>
      <c r="E286" s="4" t="s">
        <v>1140</v>
      </c>
      <c r="F286" s="13">
        <v>-2472</v>
      </c>
      <c r="G286" s="13">
        <v>-2472</v>
      </c>
      <c r="H286" s="7">
        <v>0</v>
      </c>
      <c r="I286" s="7">
        <v>-2565.75</v>
      </c>
      <c r="J286" s="7" t="e">
        <f>VLOOKUP(AtlasReport_10_Table_1[[#This Row],[Voucher]],'Sales_Delived not invoiced'!D:F,3,0)</f>
        <v>#N/A</v>
      </c>
    </row>
    <row r="287" spans="1:10" x14ac:dyDescent="0.25">
      <c r="A287" s="6">
        <v>42775</v>
      </c>
      <c r="B287" s="4" t="s">
        <v>649</v>
      </c>
      <c r="C287" s="4" t="s">
        <v>1138</v>
      </c>
      <c r="D287" s="4" t="s">
        <v>1643</v>
      </c>
      <c r="E287" s="4" t="s">
        <v>1140</v>
      </c>
      <c r="F287" s="13">
        <v>-93.75</v>
      </c>
      <c r="G287" s="13">
        <v>-93.75</v>
      </c>
      <c r="H287" s="7">
        <v>0</v>
      </c>
      <c r="I287" s="7">
        <v>-2565.75</v>
      </c>
      <c r="J287" s="7" t="e">
        <f>VLOOKUP(AtlasReport_10_Table_1[[#This Row],[Voucher]],'Sales_Delived not invoiced'!D:F,3,0)</f>
        <v>#N/A</v>
      </c>
    </row>
    <row r="288" spans="1:10" x14ac:dyDescent="0.25">
      <c r="A288" s="6">
        <v>42776</v>
      </c>
      <c r="B288" s="4" t="s">
        <v>1644</v>
      </c>
      <c r="C288" s="4" t="s">
        <v>1138</v>
      </c>
      <c r="D288" s="4" t="s">
        <v>1645</v>
      </c>
      <c r="E288" s="4" t="s">
        <v>1140</v>
      </c>
      <c r="F288" s="13">
        <v>-1350</v>
      </c>
      <c r="G288" s="13">
        <v>-1350</v>
      </c>
      <c r="H288" s="7">
        <v>0</v>
      </c>
      <c r="I288" s="7">
        <v>-1425</v>
      </c>
      <c r="J288" s="7" t="e">
        <f>VLOOKUP(AtlasReport_10_Table_1[[#This Row],[Voucher]],'Sales_Delived not invoiced'!D:F,3,0)</f>
        <v>#N/A</v>
      </c>
    </row>
    <row r="289" spans="1:10" x14ac:dyDescent="0.25">
      <c r="A289" s="6">
        <v>42776</v>
      </c>
      <c r="B289" s="4" t="s">
        <v>1644</v>
      </c>
      <c r="C289" s="4" t="s">
        <v>1138</v>
      </c>
      <c r="D289" s="4" t="s">
        <v>1645</v>
      </c>
      <c r="E289" s="4" t="s">
        <v>1140</v>
      </c>
      <c r="F289" s="13">
        <v>-75</v>
      </c>
      <c r="G289" s="13">
        <v>-75</v>
      </c>
      <c r="H289" s="7">
        <v>0</v>
      </c>
      <c r="I289" s="7">
        <v>-1425</v>
      </c>
      <c r="J289" s="7" t="e">
        <f>VLOOKUP(AtlasReport_10_Table_1[[#This Row],[Voucher]],'Sales_Delived not invoiced'!D:F,3,0)</f>
        <v>#N/A</v>
      </c>
    </row>
    <row r="290" spans="1:10" x14ac:dyDescent="0.25">
      <c r="A290" s="6">
        <v>42776</v>
      </c>
      <c r="B290" s="4" t="s">
        <v>1646</v>
      </c>
      <c r="C290" s="4" t="s">
        <v>1138</v>
      </c>
      <c r="D290" s="4" t="s">
        <v>1647</v>
      </c>
      <c r="E290" s="4" t="s">
        <v>1140</v>
      </c>
      <c r="F290" s="13">
        <v>-1774.5</v>
      </c>
      <c r="G290" s="13">
        <v>-1774.5</v>
      </c>
      <c r="H290" s="7">
        <v>0</v>
      </c>
      <c r="I290" s="7">
        <v>-1774.5</v>
      </c>
      <c r="J290" s="7" t="e">
        <f>VLOOKUP(AtlasReport_10_Table_1[[#This Row],[Voucher]],'Sales_Delived not invoiced'!D:F,3,0)</f>
        <v>#N/A</v>
      </c>
    </row>
    <row r="291" spans="1:10" x14ac:dyDescent="0.25">
      <c r="A291" s="6">
        <v>42776</v>
      </c>
      <c r="B291" s="4" t="s">
        <v>1648</v>
      </c>
      <c r="C291" s="4" t="s">
        <v>1138</v>
      </c>
      <c r="D291" s="4" t="s">
        <v>1649</v>
      </c>
      <c r="E291" s="4" t="s">
        <v>1140</v>
      </c>
      <c r="F291" s="13">
        <v>-848.25</v>
      </c>
      <c r="G291" s="13">
        <v>-848.25</v>
      </c>
      <c r="H291" s="7">
        <v>0</v>
      </c>
      <c r="I291" s="7">
        <v>-848.25</v>
      </c>
      <c r="J291" s="7" t="e">
        <f>VLOOKUP(AtlasReport_10_Table_1[[#This Row],[Voucher]],'Sales_Delived not invoiced'!D:F,3,0)</f>
        <v>#N/A</v>
      </c>
    </row>
    <row r="292" spans="1:10" x14ac:dyDescent="0.25">
      <c r="A292" s="6">
        <v>42776</v>
      </c>
      <c r="B292" s="4" t="s">
        <v>1650</v>
      </c>
      <c r="C292" s="4" t="s">
        <v>1138</v>
      </c>
      <c r="D292" s="4" t="s">
        <v>1651</v>
      </c>
      <c r="E292" s="4" t="s">
        <v>1140</v>
      </c>
      <c r="F292" s="13">
        <v>-129.81</v>
      </c>
      <c r="G292" s="13">
        <v>-129.81</v>
      </c>
      <c r="H292" s="7">
        <v>0</v>
      </c>
      <c r="I292" s="7">
        <v>-129.81</v>
      </c>
      <c r="J292" s="7" t="e">
        <f>VLOOKUP(AtlasReport_10_Table_1[[#This Row],[Voucher]],'Sales_Delived not invoiced'!D:F,3,0)</f>
        <v>#N/A</v>
      </c>
    </row>
    <row r="293" spans="1:10" x14ac:dyDescent="0.25">
      <c r="A293" s="6">
        <v>42776</v>
      </c>
      <c r="B293" s="4" t="s">
        <v>1652</v>
      </c>
      <c r="C293" s="4" t="s">
        <v>1138</v>
      </c>
      <c r="D293" s="4" t="s">
        <v>1653</v>
      </c>
      <c r="E293" s="4" t="s">
        <v>1140</v>
      </c>
      <c r="F293" s="13">
        <v>-1854</v>
      </c>
      <c r="G293" s="13">
        <v>-1854</v>
      </c>
      <c r="H293" s="7">
        <v>0</v>
      </c>
      <c r="I293" s="7">
        <v>-2979</v>
      </c>
      <c r="J293" s="7" t="e">
        <f>VLOOKUP(AtlasReport_10_Table_1[[#This Row],[Voucher]],'Sales_Delived not invoiced'!D:F,3,0)</f>
        <v>#N/A</v>
      </c>
    </row>
    <row r="294" spans="1:10" x14ac:dyDescent="0.25">
      <c r="A294" s="6">
        <v>42776</v>
      </c>
      <c r="B294" s="4" t="s">
        <v>1652</v>
      </c>
      <c r="C294" s="4" t="s">
        <v>1138</v>
      </c>
      <c r="D294" s="4" t="s">
        <v>1653</v>
      </c>
      <c r="E294" s="4" t="s">
        <v>1140</v>
      </c>
      <c r="F294" s="13">
        <v>-1125</v>
      </c>
      <c r="G294" s="13">
        <v>-1125</v>
      </c>
      <c r="H294" s="7">
        <v>0</v>
      </c>
      <c r="I294" s="7">
        <v>-2979</v>
      </c>
      <c r="J294" s="7" t="e">
        <f>VLOOKUP(AtlasReport_10_Table_1[[#This Row],[Voucher]],'Sales_Delived not invoiced'!D:F,3,0)</f>
        <v>#N/A</v>
      </c>
    </row>
    <row r="295" spans="1:10" x14ac:dyDescent="0.25">
      <c r="A295" s="6">
        <v>42776</v>
      </c>
      <c r="B295" s="4" t="s">
        <v>767</v>
      </c>
      <c r="C295" s="4" t="s">
        <v>1138</v>
      </c>
      <c r="D295" s="4" t="s">
        <v>1654</v>
      </c>
      <c r="E295" s="4" t="s">
        <v>1140</v>
      </c>
      <c r="F295" s="13">
        <v>1125</v>
      </c>
      <c r="G295" s="13">
        <v>1125</v>
      </c>
      <c r="H295" s="7">
        <v>0</v>
      </c>
      <c r="I295" s="7">
        <v>2979</v>
      </c>
      <c r="J295" s="7" t="e">
        <f>VLOOKUP(AtlasReport_10_Table_1[[#This Row],[Voucher]],'Sales_Delived not invoiced'!D:F,3,0)</f>
        <v>#N/A</v>
      </c>
    </row>
    <row r="296" spans="1:10" x14ac:dyDescent="0.25">
      <c r="A296" s="6">
        <v>42776</v>
      </c>
      <c r="B296" s="4" t="s">
        <v>767</v>
      </c>
      <c r="C296" s="4" t="s">
        <v>1138</v>
      </c>
      <c r="D296" s="4" t="s">
        <v>1654</v>
      </c>
      <c r="E296" s="4" t="s">
        <v>1140</v>
      </c>
      <c r="F296" s="13">
        <v>1854</v>
      </c>
      <c r="G296" s="13">
        <v>1854</v>
      </c>
      <c r="H296" s="7">
        <v>0</v>
      </c>
      <c r="I296" s="7">
        <v>2979</v>
      </c>
      <c r="J296" s="7" t="e">
        <f>VLOOKUP(AtlasReport_10_Table_1[[#This Row],[Voucher]],'Sales_Delived not invoiced'!D:F,3,0)</f>
        <v>#N/A</v>
      </c>
    </row>
    <row r="297" spans="1:10" x14ac:dyDescent="0.25">
      <c r="A297" s="6">
        <v>42779</v>
      </c>
      <c r="B297" s="4" t="s">
        <v>1655</v>
      </c>
      <c r="C297" s="4" t="s">
        <v>1138</v>
      </c>
      <c r="D297" s="4" t="s">
        <v>1656</v>
      </c>
      <c r="E297" s="4" t="s">
        <v>1140</v>
      </c>
      <c r="F297" s="13">
        <v>-375</v>
      </c>
      <c r="G297" s="13">
        <v>-375</v>
      </c>
      <c r="H297" s="7">
        <v>0</v>
      </c>
      <c r="I297" s="7">
        <v>-375</v>
      </c>
      <c r="J297" s="7" t="e">
        <f>VLOOKUP(AtlasReport_10_Table_1[[#This Row],[Voucher]],'Sales_Delived not invoiced'!D:F,3,0)</f>
        <v>#N/A</v>
      </c>
    </row>
    <row r="298" spans="1:10" x14ac:dyDescent="0.25">
      <c r="A298" s="6">
        <v>42779</v>
      </c>
      <c r="B298" s="4" t="s">
        <v>1657</v>
      </c>
      <c r="C298" s="4" t="s">
        <v>1138</v>
      </c>
      <c r="D298" s="4" t="s">
        <v>1658</v>
      </c>
      <c r="E298" s="4" t="s">
        <v>1140</v>
      </c>
      <c r="F298" s="13">
        <v>75</v>
      </c>
      <c r="G298" s="13">
        <v>75</v>
      </c>
      <c r="H298" s="7">
        <v>0</v>
      </c>
      <c r="I298" s="7">
        <v>75</v>
      </c>
      <c r="J298" s="7" t="e">
        <f>VLOOKUP(AtlasReport_10_Table_1[[#This Row],[Voucher]],'Sales_Delived not invoiced'!D:F,3,0)</f>
        <v>#N/A</v>
      </c>
    </row>
    <row r="299" spans="1:10" x14ac:dyDescent="0.25">
      <c r="A299" s="6">
        <v>42779</v>
      </c>
      <c r="B299" s="4" t="s">
        <v>657</v>
      </c>
      <c r="C299" s="4" t="s">
        <v>1138</v>
      </c>
      <c r="D299" s="4" t="s">
        <v>1659</v>
      </c>
      <c r="E299" s="4" t="s">
        <v>1140</v>
      </c>
      <c r="F299" s="13">
        <v>-75</v>
      </c>
      <c r="G299" s="13">
        <v>-75</v>
      </c>
      <c r="H299" s="7">
        <v>0</v>
      </c>
      <c r="I299" s="7">
        <v>-75</v>
      </c>
      <c r="J299" s="7" t="e">
        <f>VLOOKUP(AtlasReport_10_Table_1[[#This Row],[Voucher]],'Sales_Delived not invoiced'!D:F,3,0)</f>
        <v>#N/A</v>
      </c>
    </row>
    <row r="300" spans="1:10" x14ac:dyDescent="0.25">
      <c r="A300" s="6">
        <v>42779</v>
      </c>
      <c r="B300" s="4" t="s">
        <v>733</v>
      </c>
      <c r="C300" s="4" t="s">
        <v>1138</v>
      </c>
      <c r="D300" s="4" t="s">
        <v>1660</v>
      </c>
      <c r="E300" s="4" t="s">
        <v>1140</v>
      </c>
      <c r="F300" s="13">
        <v>375</v>
      </c>
      <c r="G300" s="13">
        <v>375</v>
      </c>
      <c r="H300" s="7">
        <v>0</v>
      </c>
      <c r="I300" s="7">
        <v>375</v>
      </c>
      <c r="J300" s="7" t="e">
        <f>VLOOKUP(AtlasReport_10_Table_1[[#This Row],[Voucher]],'Sales_Delived not invoiced'!D:F,3,0)</f>
        <v>#N/A</v>
      </c>
    </row>
    <row r="301" spans="1:10" x14ac:dyDescent="0.25">
      <c r="A301" s="6">
        <v>42779</v>
      </c>
      <c r="B301" s="4" t="s">
        <v>1005</v>
      </c>
      <c r="C301" s="4" t="s">
        <v>1138</v>
      </c>
      <c r="D301" s="4" t="s">
        <v>1661</v>
      </c>
      <c r="E301" s="4" t="s">
        <v>1140</v>
      </c>
      <c r="F301" s="13">
        <v>2115.75</v>
      </c>
      <c r="G301" s="13">
        <v>2115.75</v>
      </c>
      <c r="H301" s="7">
        <v>0</v>
      </c>
      <c r="I301" s="7">
        <v>2115.75</v>
      </c>
      <c r="J301" s="7" t="e">
        <f>VLOOKUP(AtlasReport_10_Table_1[[#This Row],[Voucher]],'Sales_Delived not invoiced'!D:F,3,0)</f>
        <v>#N/A</v>
      </c>
    </row>
    <row r="302" spans="1:10" x14ac:dyDescent="0.25">
      <c r="A302" s="6">
        <v>42779</v>
      </c>
      <c r="B302" s="4" t="s">
        <v>977</v>
      </c>
      <c r="C302" s="4" t="s">
        <v>1138</v>
      </c>
      <c r="D302" s="4" t="s">
        <v>1662</v>
      </c>
      <c r="E302" s="4" t="s">
        <v>1140</v>
      </c>
      <c r="F302" s="13">
        <v>680</v>
      </c>
      <c r="G302" s="13">
        <v>680</v>
      </c>
      <c r="H302" s="7">
        <v>0</v>
      </c>
      <c r="I302" s="7">
        <v>680</v>
      </c>
      <c r="J302" s="7" t="e">
        <f>VLOOKUP(AtlasReport_10_Table_1[[#This Row],[Voucher]],'Sales_Delived not invoiced'!D:F,3,0)</f>
        <v>#N/A</v>
      </c>
    </row>
    <row r="303" spans="1:10" x14ac:dyDescent="0.25">
      <c r="A303" s="6">
        <v>42780</v>
      </c>
      <c r="B303" s="4" t="s">
        <v>1663</v>
      </c>
      <c r="C303" s="4" t="s">
        <v>1138</v>
      </c>
      <c r="D303" s="4" t="s">
        <v>1664</v>
      </c>
      <c r="E303" s="4" t="s">
        <v>1140</v>
      </c>
      <c r="F303" s="13">
        <v>-900</v>
      </c>
      <c r="G303" s="13">
        <v>-900</v>
      </c>
      <c r="H303" s="7">
        <v>0</v>
      </c>
      <c r="I303" s="7">
        <v>-1137.92</v>
      </c>
      <c r="J303" s="7" t="e">
        <f>VLOOKUP(AtlasReport_10_Table_1[[#This Row],[Voucher]],'Sales_Delived not invoiced'!D:F,3,0)</f>
        <v>#N/A</v>
      </c>
    </row>
    <row r="304" spans="1:10" x14ac:dyDescent="0.25">
      <c r="A304" s="6">
        <v>42780</v>
      </c>
      <c r="B304" s="4" t="s">
        <v>1663</v>
      </c>
      <c r="C304" s="4" t="s">
        <v>1138</v>
      </c>
      <c r="D304" s="4" t="s">
        <v>1664</v>
      </c>
      <c r="E304" s="4" t="s">
        <v>1140</v>
      </c>
      <c r="F304" s="13">
        <v>-157.92000000000002</v>
      </c>
      <c r="G304" s="13">
        <v>-157.92000000000002</v>
      </c>
      <c r="H304" s="7">
        <v>0</v>
      </c>
      <c r="I304" s="7">
        <v>-1137.92</v>
      </c>
      <c r="J304" s="7" t="e">
        <f>VLOOKUP(AtlasReport_10_Table_1[[#This Row],[Voucher]],'Sales_Delived not invoiced'!D:F,3,0)</f>
        <v>#N/A</v>
      </c>
    </row>
    <row r="305" spans="1:10" x14ac:dyDescent="0.25">
      <c r="A305" s="6">
        <v>42780</v>
      </c>
      <c r="B305" s="4" t="s">
        <v>1663</v>
      </c>
      <c r="C305" s="4" t="s">
        <v>1138</v>
      </c>
      <c r="D305" s="4" t="s">
        <v>1664</v>
      </c>
      <c r="E305" s="4" t="s">
        <v>1140</v>
      </c>
      <c r="F305" s="13">
        <v>-80</v>
      </c>
      <c r="G305" s="13">
        <v>-80</v>
      </c>
      <c r="H305" s="7">
        <v>0</v>
      </c>
      <c r="I305" s="7">
        <v>-1137.92</v>
      </c>
      <c r="J305" s="7" t="e">
        <f>VLOOKUP(AtlasReport_10_Table_1[[#This Row],[Voucher]],'Sales_Delived not invoiced'!D:F,3,0)</f>
        <v>#N/A</v>
      </c>
    </row>
    <row r="306" spans="1:10" x14ac:dyDescent="0.25">
      <c r="A306" s="6">
        <v>42780</v>
      </c>
      <c r="B306" s="4" t="s">
        <v>1665</v>
      </c>
      <c r="C306" s="4" t="s">
        <v>1138</v>
      </c>
      <c r="D306" s="4" t="s">
        <v>1666</v>
      </c>
      <c r="E306" s="4" t="s">
        <v>1140</v>
      </c>
      <c r="F306" s="13">
        <v>-680</v>
      </c>
      <c r="G306" s="13">
        <v>-680</v>
      </c>
      <c r="H306" s="7">
        <v>0</v>
      </c>
      <c r="I306" s="7">
        <v>-680</v>
      </c>
      <c r="J306" s="7" t="e">
        <f>VLOOKUP(AtlasReport_10_Table_1[[#This Row],[Voucher]],'Sales_Delived not invoiced'!D:F,3,0)</f>
        <v>#N/A</v>
      </c>
    </row>
    <row r="307" spans="1:10" x14ac:dyDescent="0.25">
      <c r="A307" s="6">
        <v>42780</v>
      </c>
      <c r="B307" s="4" t="s">
        <v>1667</v>
      </c>
      <c r="C307" s="4" t="s">
        <v>1138</v>
      </c>
      <c r="D307" s="4" t="s">
        <v>1668</v>
      </c>
      <c r="E307" s="4" t="s">
        <v>1140</v>
      </c>
      <c r="F307" s="13">
        <v>-137.30000000000001</v>
      </c>
      <c r="G307" s="13">
        <v>-137.30000000000001</v>
      </c>
      <c r="H307" s="7">
        <v>0</v>
      </c>
      <c r="I307" s="7">
        <v>-137.30000000000001</v>
      </c>
      <c r="J307" s="7" t="e">
        <f>VLOOKUP(AtlasReport_10_Table_1[[#This Row],[Voucher]],'Sales_Delived not invoiced'!D:F,3,0)</f>
        <v>#N/A</v>
      </c>
    </row>
    <row r="308" spans="1:10" x14ac:dyDescent="0.25">
      <c r="A308" s="6">
        <v>42780</v>
      </c>
      <c r="B308" s="4" t="s">
        <v>1669</v>
      </c>
      <c r="C308" s="4" t="s">
        <v>1138</v>
      </c>
      <c r="D308" s="4" t="s">
        <v>1670</v>
      </c>
      <c r="E308" s="4" t="s">
        <v>1140</v>
      </c>
      <c r="F308" s="13">
        <v>-2115.75</v>
      </c>
      <c r="G308" s="13">
        <v>-2115.75</v>
      </c>
      <c r="H308" s="7">
        <v>0</v>
      </c>
      <c r="I308" s="7">
        <v>-2115.75</v>
      </c>
      <c r="J308" s="7" t="e">
        <f>VLOOKUP(AtlasReport_10_Table_1[[#This Row],[Voucher]],'Sales_Delived not invoiced'!D:F,3,0)</f>
        <v>#N/A</v>
      </c>
    </row>
    <row r="309" spans="1:10" x14ac:dyDescent="0.25">
      <c r="A309" s="6">
        <v>42780</v>
      </c>
      <c r="B309" s="4" t="s">
        <v>679</v>
      </c>
      <c r="C309" s="4" t="s">
        <v>1138</v>
      </c>
      <c r="D309" s="4" t="s">
        <v>1671</v>
      </c>
      <c r="E309" s="4" t="s">
        <v>1140</v>
      </c>
      <c r="F309" s="13">
        <v>80</v>
      </c>
      <c r="G309" s="13">
        <v>80</v>
      </c>
      <c r="H309" s="7">
        <v>0</v>
      </c>
      <c r="I309" s="7">
        <v>1137.92</v>
      </c>
      <c r="J309" s="7" t="e">
        <f>VLOOKUP(AtlasReport_10_Table_1[[#This Row],[Voucher]],'Sales_Delived not invoiced'!D:F,3,0)</f>
        <v>#N/A</v>
      </c>
    </row>
    <row r="310" spans="1:10" x14ac:dyDescent="0.25">
      <c r="A310" s="6">
        <v>42780</v>
      </c>
      <c r="B310" s="4" t="s">
        <v>679</v>
      </c>
      <c r="C310" s="4" t="s">
        <v>1138</v>
      </c>
      <c r="D310" s="4" t="s">
        <v>1671</v>
      </c>
      <c r="E310" s="4" t="s">
        <v>1140</v>
      </c>
      <c r="F310" s="13">
        <v>157.92000000000002</v>
      </c>
      <c r="G310" s="13">
        <v>157.92000000000002</v>
      </c>
      <c r="H310" s="7">
        <v>0</v>
      </c>
      <c r="I310" s="7">
        <v>1137.92</v>
      </c>
      <c r="J310" s="7" t="e">
        <f>VLOOKUP(AtlasReport_10_Table_1[[#This Row],[Voucher]],'Sales_Delived not invoiced'!D:F,3,0)</f>
        <v>#N/A</v>
      </c>
    </row>
    <row r="311" spans="1:10" x14ac:dyDescent="0.25">
      <c r="A311" s="6">
        <v>42780</v>
      </c>
      <c r="B311" s="4" t="s">
        <v>679</v>
      </c>
      <c r="C311" s="4" t="s">
        <v>1138</v>
      </c>
      <c r="D311" s="4" t="s">
        <v>1671</v>
      </c>
      <c r="E311" s="4" t="s">
        <v>1140</v>
      </c>
      <c r="F311" s="13">
        <v>900</v>
      </c>
      <c r="G311" s="13">
        <v>900</v>
      </c>
      <c r="H311" s="7">
        <v>0</v>
      </c>
      <c r="I311" s="7">
        <v>1137.92</v>
      </c>
      <c r="J311" s="7" t="e">
        <f>VLOOKUP(AtlasReport_10_Table_1[[#This Row],[Voucher]],'Sales_Delived not invoiced'!D:F,3,0)</f>
        <v>#N/A</v>
      </c>
    </row>
    <row r="312" spans="1:10" x14ac:dyDescent="0.25">
      <c r="A312" s="6">
        <v>42780</v>
      </c>
      <c r="B312" s="4" t="s">
        <v>823</v>
      </c>
      <c r="C312" s="4" t="s">
        <v>1138</v>
      </c>
      <c r="D312" s="4" t="s">
        <v>1672</v>
      </c>
      <c r="E312" s="4" t="s">
        <v>1140</v>
      </c>
      <c r="F312" s="13">
        <v>137.30000000000001</v>
      </c>
      <c r="G312" s="13">
        <v>137.30000000000001</v>
      </c>
      <c r="H312" s="7">
        <v>0</v>
      </c>
      <c r="I312" s="7">
        <v>137.30000000000001</v>
      </c>
      <c r="J312" s="7" t="e">
        <f>VLOOKUP(AtlasReport_10_Table_1[[#This Row],[Voucher]],'Sales_Delived not invoiced'!D:F,3,0)</f>
        <v>#N/A</v>
      </c>
    </row>
    <row r="313" spans="1:10" x14ac:dyDescent="0.25">
      <c r="A313" s="6">
        <v>42787</v>
      </c>
      <c r="B313" s="4" t="s">
        <v>1673</v>
      </c>
      <c r="C313" s="4" t="s">
        <v>1138</v>
      </c>
      <c r="D313" s="4" t="s">
        <v>1674</v>
      </c>
      <c r="E313" s="4" t="s">
        <v>1140</v>
      </c>
      <c r="F313" s="13">
        <v>-165</v>
      </c>
      <c r="G313" s="13">
        <v>-165</v>
      </c>
      <c r="H313" s="7">
        <v>0</v>
      </c>
      <c r="I313" s="7">
        <v>-165</v>
      </c>
      <c r="J313" s="7" t="e">
        <f>VLOOKUP(AtlasReport_10_Table_1[[#This Row],[Voucher]],'Sales_Delived not invoiced'!D:F,3,0)</f>
        <v>#N/A</v>
      </c>
    </row>
    <row r="314" spans="1:10" x14ac:dyDescent="0.25">
      <c r="A314" s="6">
        <v>42787</v>
      </c>
      <c r="B314" s="4" t="s">
        <v>886</v>
      </c>
      <c r="C314" s="4" t="s">
        <v>1138</v>
      </c>
      <c r="D314" s="4" t="s">
        <v>1675</v>
      </c>
      <c r="E314" s="4" t="s">
        <v>1140</v>
      </c>
      <c r="F314" s="13">
        <v>147.93</v>
      </c>
      <c r="G314" s="13">
        <v>147.93</v>
      </c>
      <c r="H314" s="7">
        <v>0</v>
      </c>
      <c r="I314" s="7">
        <v>147.93</v>
      </c>
      <c r="J314" s="7" t="e">
        <f>VLOOKUP(AtlasReport_10_Table_1[[#This Row],[Voucher]],'Sales_Delived not invoiced'!D:F,3,0)</f>
        <v>#N/A</v>
      </c>
    </row>
    <row r="315" spans="1:10" x14ac:dyDescent="0.25">
      <c r="A315" s="6">
        <v>42787</v>
      </c>
      <c r="B315" s="4" t="s">
        <v>722</v>
      </c>
      <c r="C315" s="4" t="s">
        <v>1138</v>
      </c>
      <c r="D315" s="4" t="s">
        <v>1676</v>
      </c>
      <c r="E315" s="4" t="s">
        <v>1140</v>
      </c>
      <c r="F315" s="13">
        <v>165</v>
      </c>
      <c r="G315" s="13">
        <v>165</v>
      </c>
      <c r="H315" s="7">
        <v>0</v>
      </c>
      <c r="I315" s="7">
        <v>165</v>
      </c>
      <c r="J315" s="7" t="e">
        <f>VLOOKUP(AtlasReport_10_Table_1[[#This Row],[Voucher]],'Sales_Delived not invoiced'!D:F,3,0)</f>
        <v>#N/A</v>
      </c>
    </row>
    <row r="316" spans="1:10" x14ac:dyDescent="0.25">
      <c r="A316" s="6">
        <v>42789</v>
      </c>
      <c r="B316" s="4" t="s">
        <v>829</v>
      </c>
      <c r="C316" s="4" t="s">
        <v>1138</v>
      </c>
      <c r="D316" s="4" t="s">
        <v>1677</v>
      </c>
      <c r="E316" s="4" t="s">
        <v>1140</v>
      </c>
      <c r="F316" s="13">
        <v>3786</v>
      </c>
      <c r="G316" s="13">
        <v>3786</v>
      </c>
      <c r="H316" s="7">
        <v>0</v>
      </c>
      <c r="I316" s="7">
        <v>3786</v>
      </c>
      <c r="J316" s="7" t="e">
        <f>VLOOKUP(AtlasReport_10_Table_1[[#This Row],[Voucher]],'Sales_Delived not invoiced'!D:F,3,0)</f>
        <v>#N/A</v>
      </c>
    </row>
    <row r="317" spans="1:10" x14ac:dyDescent="0.25">
      <c r="A317" s="6">
        <v>42790</v>
      </c>
      <c r="B317" s="4" t="s">
        <v>1678</v>
      </c>
      <c r="C317" s="4" t="s">
        <v>1138</v>
      </c>
      <c r="D317" s="4" t="s">
        <v>1679</v>
      </c>
      <c r="E317" s="4" t="s">
        <v>1140</v>
      </c>
      <c r="F317" s="13">
        <v>-3786</v>
      </c>
      <c r="G317" s="13">
        <v>-3786</v>
      </c>
      <c r="H317" s="7">
        <v>0</v>
      </c>
      <c r="I317" s="7">
        <v>-3786</v>
      </c>
      <c r="J317" s="7" t="e">
        <f>VLOOKUP(AtlasReport_10_Table_1[[#This Row],[Voucher]],'Sales_Delived not invoiced'!D:F,3,0)</f>
        <v>#N/A</v>
      </c>
    </row>
    <row r="318" spans="1:10" x14ac:dyDescent="0.25">
      <c r="A318" s="6">
        <v>42790</v>
      </c>
      <c r="B318" s="4" t="s">
        <v>947</v>
      </c>
      <c r="C318" s="4" t="s">
        <v>1138</v>
      </c>
      <c r="D318" s="4" t="s">
        <v>1680</v>
      </c>
      <c r="E318" s="4" t="s">
        <v>1140</v>
      </c>
      <c r="F318" s="13">
        <v>266.75</v>
      </c>
      <c r="G318" s="13">
        <v>266.75</v>
      </c>
      <c r="H318" s="7">
        <v>0</v>
      </c>
      <c r="I318" s="7">
        <v>266.75</v>
      </c>
      <c r="J318" s="7" t="e">
        <f>VLOOKUP(AtlasReport_10_Table_1[[#This Row],[Voucher]],'Sales_Delived not invoiced'!D:F,3,0)</f>
        <v>#N/A</v>
      </c>
    </row>
    <row r="319" spans="1:10" x14ac:dyDescent="0.25">
      <c r="A319" s="6">
        <v>42790</v>
      </c>
      <c r="B319" s="4" t="s">
        <v>984</v>
      </c>
      <c r="C319" s="4" t="s">
        <v>1138</v>
      </c>
      <c r="D319" s="4" t="s">
        <v>1681</v>
      </c>
      <c r="E319" s="4" t="s">
        <v>1140</v>
      </c>
      <c r="F319" s="13">
        <v>206.85</v>
      </c>
      <c r="G319" s="13">
        <v>206.85</v>
      </c>
      <c r="H319" s="7">
        <v>0</v>
      </c>
      <c r="I319" s="7">
        <v>206.85</v>
      </c>
      <c r="J319" s="7" t="e">
        <f>VLOOKUP(AtlasReport_10_Table_1[[#This Row],[Voucher]],'Sales_Delived not invoiced'!D:F,3,0)</f>
        <v>#N/A</v>
      </c>
    </row>
    <row r="320" spans="1:10" x14ac:dyDescent="0.25">
      <c r="A320" s="6">
        <v>42793</v>
      </c>
      <c r="B320" s="4" t="s">
        <v>1682</v>
      </c>
      <c r="C320" s="4" t="s">
        <v>1138</v>
      </c>
      <c r="D320" s="4" t="s">
        <v>1683</v>
      </c>
      <c r="E320" s="4" t="s">
        <v>1140</v>
      </c>
      <c r="F320" s="13">
        <v>-206.85</v>
      </c>
      <c r="G320" s="13">
        <v>-206.85</v>
      </c>
      <c r="H320" s="7">
        <v>0</v>
      </c>
      <c r="I320" s="7">
        <v>-206.85</v>
      </c>
      <c r="J320" s="7" t="e">
        <f>VLOOKUP(AtlasReport_10_Table_1[[#This Row],[Voucher]],'Sales_Delived not invoiced'!D:F,3,0)</f>
        <v>#N/A</v>
      </c>
    </row>
    <row r="321" spans="1:10" x14ac:dyDescent="0.25">
      <c r="A321" s="6">
        <v>42793</v>
      </c>
      <c r="B321" s="4" t="s">
        <v>990</v>
      </c>
      <c r="C321" s="4" t="s">
        <v>1138</v>
      </c>
      <c r="D321" s="4" t="s">
        <v>1684</v>
      </c>
      <c r="E321" s="4" t="s">
        <v>1140</v>
      </c>
      <c r="F321" s="13">
        <v>3780</v>
      </c>
      <c r="G321" s="13">
        <v>3780</v>
      </c>
      <c r="H321" s="7">
        <v>0</v>
      </c>
      <c r="I321" s="7">
        <v>3780</v>
      </c>
      <c r="J321" s="7" t="e">
        <f>VLOOKUP(AtlasReport_10_Table_1[[#This Row],[Voucher]],'Sales_Delived not invoiced'!D:F,3,0)</f>
        <v>#N/A</v>
      </c>
    </row>
    <row r="322" spans="1:10" x14ac:dyDescent="0.25">
      <c r="A322" s="6">
        <v>42795</v>
      </c>
      <c r="B322" s="4" t="s">
        <v>1685</v>
      </c>
      <c r="C322" s="4" t="s">
        <v>1138</v>
      </c>
      <c r="D322" s="4" t="s">
        <v>1686</v>
      </c>
      <c r="E322" s="4" t="s">
        <v>1140</v>
      </c>
      <c r="F322" s="13">
        <v>-21010.010000000002</v>
      </c>
      <c r="G322" s="13">
        <v>-21010.010000000002</v>
      </c>
      <c r="H322" s="7">
        <v>0</v>
      </c>
      <c r="I322" s="7">
        <v>-21010.01</v>
      </c>
      <c r="J322" s="7" t="e">
        <f>VLOOKUP(AtlasReport_10_Table_1[[#This Row],[Voucher]],'Sales_Delived not invoiced'!D:F,3,0)</f>
        <v>#N/A</v>
      </c>
    </row>
    <row r="323" spans="1:10" x14ac:dyDescent="0.25">
      <c r="A323" s="6">
        <v>42795</v>
      </c>
      <c r="B323" s="4" t="s">
        <v>898</v>
      </c>
      <c r="C323" s="4" t="s">
        <v>1138</v>
      </c>
      <c r="D323" s="4" t="s">
        <v>1687</v>
      </c>
      <c r="E323" s="4" t="s">
        <v>1140</v>
      </c>
      <c r="F323" s="13">
        <v>75</v>
      </c>
      <c r="G323" s="13">
        <v>75</v>
      </c>
      <c r="H323" s="7">
        <v>0</v>
      </c>
      <c r="I323" s="7">
        <v>75</v>
      </c>
      <c r="J323" s="7" t="e">
        <f>VLOOKUP(AtlasReport_10_Table_1[[#This Row],[Voucher]],'Sales_Delived not invoiced'!D:F,3,0)</f>
        <v>#N/A</v>
      </c>
    </row>
    <row r="324" spans="1:10" x14ac:dyDescent="0.25">
      <c r="A324" s="6">
        <v>42795</v>
      </c>
      <c r="B324" s="4" t="s">
        <v>721</v>
      </c>
      <c r="C324" s="4" t="s">
        <v>1138</v>
      </c>
      <c r="D324" s="4" t="s">
        <v>1688</v>
      </c>
      <c r="E324" s="4" t="s">
        <v>1140</v>
      </c>
      <c r="F324" s="13">
        <v>50</v>
      </c>
      <c r="G324" s="13">
        <v>50</v>
      </c>
      <c r="H324" s="7">
        <v>0</v>
      </c>
      <c r="I324" s="7">
        <v>615.5</v>
      </c>
      <c r="J324" s="7" t="e">
        <f>VLOOKUP(AtlasReport_10_Table_1[[#This Row],[Voucher]],'Sales_Delived not invoiced'!D:F,3,0)</f>
        <v>#N/A</v>
      </c>
    </row>
    <row r="325" spans="1:10" x14ac:dyDescent="0.25">
      <c r="A325" s="6">
        <v>42795</v>
      </c>
      <c r="B325" s="4" t="s">
        <v>721</v>
      </c>
      <c r="C325" s="4" t="s">
        <v>1138</v>
      </c>
      <c r="D325" s="4" t="s">
        <v>1688</v>
      </c>
      <c r="E325" s="4" t="s">
        <v>1140</v>
      </c>
      <c r="F325" s="13">
        <v>565.5</v>
      </c>
      <c r="G325" s="13">
        <v>565.5</v>
      </c>
      <c r="H325" s="7">
        <v>0</v>
      </c>
      <c r="I325" s="7">
        <v>615.5</v>
      </c>
      <c r="J325" s="7" t="e">
        <f>VLOOKUP(AtlasReport_10_Table_1[[#This Row],[Voucher]],'Sales_Delived not invoiced'!D:F,3,0)</f>
        <v>#N/A</v>
      </c>
    </row>
    <row r="326" spans="1:10" x14ac:dyDescent="0.25">
      <c r="A326" s="6">
        <v>42795</v>
      </c>
      <c r="B326" s="4" t="s">
        <v>820</v>
      </c>
      <c r="C326" s="4" t="s">
        <v>1138</v>
      </c>
      <c r="D326" s="4" t="s">
        <v>1689</v>
      </c>
      <c r="E326" s="4" t="s">
        <v>1140</v>
      </c>
      <c r="F326" s="13">
        <v>21010.010000000002</v>
      </c>
      <c r="G326" s="13">
        <v>21010.010000000002</v>
      </c>
      <c r="H326" s="7">
        <v>0</v>
      </c>
      <c r="I326" s="7">
        <v>21010.01</v>
      </c>
      <c r="J326" s="7" t="e">
        <f>VLOOKUP(AtlasReport_10_Table_1[[#This Row],[Voucher]],'Sales_Delived not invoiced'!D:F,3,0)</f>
        <v>#N/A</v>
      </c>
    </row>
    <row r="327" spans="1:10" x14ac:dyDescent="0.25">
      <c r="A327" s="6">
        <v>42796</v>
      </c>
      <c r="B327" s="4" t="s">
        <v>674</v>
      </c>
      <c r="C327" s="4" t="s">
        <v>1138</v>
      </c>
      <c r="D327" s="4" t="s">
        <v>1690</v>
      </c>
      <c r="E327" s="4" t="s">
        <v>1140</v>
      </c>
      <c r="F327" s="13">
        <v>901.36</v>
      </c>
      <c r="G327" s="13">
        <v>901.36</v>
      </c>
      <c r="H327" s="7">
        <v>0</v>
      </c>
      <c r="I327" s="7">
        <v>2885.11</v>
      </c>
      <c r="J327" s="7" t="e">
        <f>VLOOKUP(AtlasReport_10_Table_1[[#This Row],[Voucher]],'Sales_Delived not invoiced'!D:F,3,0)</f>
        <v>#N/A</v>
      </c>
    </row>
    <row r="328" spans="1:10" x14ac:dyDescent="0.25">
      <c r="A328" s="6">
        <v>42796</v>
      </c>
      <c r="B328" s="4" t="s">
        <v>674</v>
      </c>
      <c r="C328" s="4" t="s">
        <v>1138</v>
      </c>
      <c r="D328" s="4" t="s">
        <v>1690</v>
      </c>
      <c r="E328" s="4" t="s">
        <v>1140</v>
      </c>
      <c r="F328" s="13">
        <v>1983.75</v>
      </c>
      <c r="G328" s="13">
        <v>1983.75</v>
      </c>
      <c r="H328" s="7">
        <v>0</v>
      </c>
      <c r="I328" s="7">
        <v>2885.11</v>
      </c>
      <c r="J328" s="7" t="e">
        <f>VLOOKUP(AtlasReport_10_Table_1[[#This Row],[Voucher]],'Sales_Delived not invoiced'!D:F,3,0)</f>
        <v>#N/A</v>
      </c>
    </row>
    <row r="329" spans="1:10" x14ac:dyDescent="0.25">
      <c r="A329" s="6">
        <v>42796</v>
      </c>
      <c r="B329" s="4" t="s">
        <v>910</v>
      </c>
      <c r="C329" s="4" t="s">
        <v>1138</v>
      </c>
      <c r="D329" s="4" t="s">
        <v>1691</v>
      </c>
      <c r="E329" s="4" t="s">
        <v>1140</v>
      </c>
      <c r="F329" s="13">
        <v>1125</v>
      </c>
      <c r="G329" s="13">
        <v>1125</v>
      </c>
      <c r="H329" s="7">
        <v>0</v>
      </c>
      <c r="I329" s="7">
        <v>35955</v>
      </c>
      <c r="J329" s="7" t="e">
        <f>VLOOKUP(AtlasReport_10_Table_1[[#This Row],[Voucher]],'Sales_Delived not invoiced'!D:F,3,0)</f>
        <v>#N/A</v>
      </c>
    </row>
    <row r="330" spans="1:10" x14ac:dyDescent="0.25">
      <c r="A330" s="6">
        <v>42796</v>
      </c>
      <c r="B330" s="4" t="s">
        <v>910</v>
      </c>
      <c r="C330" s="4" t="s">
        <v>1138</v>
      </c>
      <c r="D330" s="4" t="s">
        <v>1691</v>
      </c>
      <c r="E330" s="4" t="s">
        <v>1140</v>
      </c>
      <c r="F330" s="13">
        <v>34830</v>
      </c>
      <c r="G330" s="13">
        <v>34830</v>
      </c>
      <c r="H330" s="7">
        <v>0</v>
      </c>
      <c r="I330" s="7">
        <v>35955</v>
      </c>
      <c r="J330" s="7" t="e">
        <f>VLOOKUP(AtlasReport_10_Table_1[[#This Row],[Voucher]],'Sales_Delived not invoiced'!D:F,3,0)</f>
        <v>#N/A</v>
      </c>
    </row>
    <row r="331" spans="1:10" x14ac:dyDescent="0.25">
      <c r="A331" s="6">
        <v>42797</v>
      </c>
      <c r="B331" s="4" t="s">
        <v>1692</v>
      </c>
      <c r="C331" s="4" t="s">
        <v>1138</v>
      </c>
      <c r="D331" s="4" t="s">
        <v>1693</v>
      </c>
      <c r="E331" s="4" t="s">
        <v>1140</v>
      </c>
      <c r="F331" s="13">
        <v>-283.5</v>
      </c>
      <c r="G331" s="13">
        <v>-283.5</v>
      </c>
      <c r="H331" s="7">
        <v>0</v>
      </c>
      <c r="I331" s="7">
        <v>-283.5</v>
      </c>
      <c r="J331" s="7" t="e">
        <f>VLOOKUP(AtlasReport_10_Table_1[[#This Row],[Voucher]],'Sales_Delived not invoiced'!D:F,3,0)</f>
        <v>#N/A</v>
      </c>
    </row>
    <row r="332" spans="1:10" x14ac:dyDescent="0.25">
      <c r="A332" s="6">
        <v>42797</v>
      </c>
      <c r="B332" s="4" t="s">
        <v>1694</v>
      </c>
      <c r="C332" s="4" t="s">
        <v>1138</v>
      </c>
      <c r="D332" s="4" t="s">
        <v>1695</v>
      </c>
      <c r="E332" s="4" t="s">
        <v>1140</v>
      </c>
      <c r="F332" s="13">
        <v>-147.93</v>
      </c>
      <c r="G332" s="13">
        <v>-147.93</v>
      </c>
      <c r="H332" s="7">
        <v>0</v>
      </c>
      <c r="I332" s="7">
        <v>-147.93</v>
      </c>
      <c r="J332" s="7" t="e">
        <f>VLOOKUP(AtlasReport_10_Table_1[[#This Row],[Voucher]],'Sales_Delived not invoiced'!D:F,3,0)</f>
        <v>#N/A</v>
      </c>
    </row>
    <row r="333" spans="1:10" x14ac:dyDescent="0.25">
      <c r="A333" s="6">
        <v>42797</v>
      </c>
      <c r="B333" s="4" t="s">
        <v>1696</v>
      </c>
      <c r="C333" s="4" t="s">
        <v>1138</v>
      </c>
      <c r="D333" s="4" t="s">
        <v>1697</v>
      </c>
      <c r="E333" s="4" t="s">
        <v>1140</v>
      </c>
      <c r="F333" s="13">
        <v>-3780</v>
      </c>
      <c r="G333" s="13">
        <v>-3780</v>
      </c>
      <c r="H333" s="7">
        <v>0</v>
      </c>
      <c r="I333" s="7">
        <v>-3780</v>
      </c>
      <c r="J333" s="7" t="e">
        <f>VLOOKUP(AtlasReport_10_Table_1[[#This Row],[Voucher]],'Sales_Delived not invoiced'!D:F,3,0)</f>
        <v>#N/A</v>
      </c>
    </row>
    <row r="334" spans="1:10" x14ac:dyDescent="0.25">
      <c r="A334" s="6">
        <v>42797</v>
      </c>
      <c r="B334" s="4" t="s">
        <v>1698</v>
      </c>
      <c r="C334" s="4" t="s">
        <v>1138</v>
      </c>
      <c r="D334" s="4" t="s">
        <v>1699</v>
      </c>
      <c r="E334" s="4" t="s">
        <v>1140</v>
      </c>
      <c r="F334" s="13">
        <v>-75</v>
      </c>
      <c r="G334" s="13">
        <v>-75</v>
      </c>
      <c r="H334" s="7">
        <v>0</v>
      </c>
      <c r="I334" s="7">
        <v>-75</v>
      </c>
      <c r="J334" s="7" t="e">
        <f>VLOOKUP(AtlasReport_10_Table_1[[#This Row],[Voucher]],'Sales_Delived not invoiced'!D:F,3,0)</f>
        <v>#N/A</v>
      </c>
    </row>
    <row r="335" spans="1:10" x14ac:dyDescent="0.25">
      <c r="A335" s="6">
        <v>42797</v>
      </c>
      <c r="B335" s="4" t="s">
        <v>1700</v>
      </c>
      <c r="C335" s="4" t="s">
        <v>1138</v>
      </c>
      <c r="D335" s="4" t="s">
        <v>1701</v>
      </c>
      <c r="E335" s="4" t="s">
        <v>1140</v>
      </c>
      <c r="F335" s="13">
        <v>-10489.060000000001</v>
      </c>
      <c r="G335" s="13">
        <v>-10489.060000000001</v>
      </c>
      <c r="H335" s="7">
        <v>0</v>
      </c>
      <c r="I335" s="7">
        <v>-15067.56</v>
      </c>
      <c r="J335" s="7" t="e">
        <f>VLOOKUP(AtlasReport_10_Table_1[[#This Row],[Voucher]],'Sales_Delived not invoiced'!D:F,3,0)</f>
        <v>#N/A</v>
      </c>
    </row>
    <row r="336" spans="1:10" x14ac:dyDescent="0.25">
      <c r="A336" s="6">
        <v>42797</v>
      </c>
      <c r="B336" s="4" t="s">
        <v>1700</v>
      </c>
      <c r="C336" s="4" t="s">
        <v>1138</v>
      </c>
      <c r="D336" s="4" t="s">
        <v>1701</v>
      </c>
      <c r="E336" s="4" t="s">
        <v>1140</v>
      </c>
      <c r="F336" s="13">
        <v>-4125</v>
      </c>
      <c r="G336" s="13">
        <v>-4125</v>
      </c>
      <c r="H336" s="7">
        <v>0</v>
      </c>
      <c r="I336" s="7">
        <v>-15067.56</v>
      </c>
      <c r="J336" s="7" t="e">
        <f>VLOOKUP(AtlasReport_10_Table_1[[#This Row],[Voucher]],'Sales_Delived not invoiced'!D:F,3,0)</f>
        <v>#N/A</v>
      </c>
    </row>
    <row r="337" spans="1:10" x14ac:dyDescent="0.25">
      <c r="A337" s="6">
        <v>42797</v>
      </c>
      <c r="B337" s="4" t="s">
        <v>1700</v>
      </c>
      <c r="C337" s="4" t="s">
        <v>1138</v>
      </c>
      <c r="D337" s="4" t="s">
        <v>1701</v>
      </c>
      <c r="E337" s="4" t="s">
        <v>1140</v>
      </c>
      <c r="F337" s="13">
        <v>-261</v>
      </c>
      <c r="G337" s="13">
        <v>-261</v>
      </c>
      <c r="H337" s="7">
        <v>0</v>
      </c>
      <c r="I337" s="7">
        <v>-15067.56</v>
      </c>
      <c r="J337" s="7" t="e">
        <f>VLOOKUP(AtlasReport_10_Table_1[[#This Row],[Voucher]],'Sales_Delived not invoiced'!D:F,3,0)</f>
        <v>#N/A</v>
      </c>
    </row>
    <row r="338" spans="1:10" x14ac:dyDescent="0.25">
      <c r="A338" s="6">
        <v>42797</v>
      </c>
      <c r="B338" s="4" t="s">
        <v>1700</v>
      </c>
      <c r="C338" s="4" t="s">
        <v>1138</v>
      </c>
      <c r="D338" s="4" t="s">
        <v>1701</v>
      </c>
      <c r="E338" s="4" t="s">
        <v>1140</v>
      </c>
      <c r="F338" s="13">
        <v>-192.5</v>
      </c>
      <c r="G338" s="13">
        <v>-192.5</v>
      </c>
      <c r="H338" s="7">
        <v>0</v>
      </c>
      <c r="I338" s="7">
        <v>-15067.56</v>
      </c>
      <c r="J338" s="7" t="e">
        <f>VLOOKUP(AtlasReport_10_Table_1[[#This Row],[Voucher]],'Sales_Delived not invoiced'!D:F,3,0)</f>
        <v>#N/A</v>
      </c>
    </row>
    <row r="339" spans="1:10" x14ac:dyDescent="0.25">
      <c r="A339" s="6">
        <v>42797</v>
      </c>
      <c r="B339" s="4" t="s">
        <v>1702</v>
      </c>
      <c r="C339" s="4" t="s">
        <v>1138</v>
      </c>
      <c r="D339" s="4" t="s">
        <v>1703</v>
      </c>
      <c r="E339" s="4" t="s">
        <v>1140</v>
      </c>
      <c r="F339" s="13">
        <v>283.5</v>
      </c>
      <c r="G339" s="13">
        <v>283.5</v>
      </c>
      <c r="H339" s="7">
        <v>0</v>
      </c>
      <c r="I339" s="7">
        <v>283.5</v>
      </c>
      <c r="J339" s="7" t="e">
        <f>VLOOKUP(AtlasReport_10_Table_1[[#This Row],[Voucher]],'Sales_Delived not invoiced'!D:F,3,0)</f>
        <v>#N/A</v>
      </c>
    </row>
    <row r="340" spans="1:10" x14ac:dyDescent="0.25">
      <c r="A340" s="6">
        <v>42797</v>
      </c>
      <c r="B340" s="4" t="s">
        <v>822</v>
      </c>
      <c r="C340" s="4" t="s">
        <v>1138</v>
      </c>
      <c r="D340" s="4" t="s">
        <v>1704</v>
      </c>
      <c r="E340" s="4" t="s">
        <v>1140</v>
      </c>
      <c r="F340" s="13">
        <v>283.5</v>
      </c>
      <c r="G340" s="13">
        <v>283.5</v>
      </c>
      <c r="H340" s="7">
        <v>0</v>
      </c>
      <c r="I340" s="7">
        <v>283.5</v>
      </c>
      <c r="J340" s="7" t="e">
        <f>VLOOKUP(AtlasReport_10_Table_1[[#This Row],[Voucher]],'Sales_Delived not invoiced'!D:F,3,0)</f>
        <v>#N/A</v>
      </c>
    </row>
    <row r="341" spans="1:10" x14ac:dyDescent="0.25">
      <c r="A341" s="6">
        <v>42797</v>
      </c>
      <c r="B341" s="4" t="s">
        <v>648</v>
      </c>
      <c r="C341" s="4" t="s">
        <v>1138</v>
      </c>
      <c r="D341" s="4" t="s">
        <v>1705</v>
      </c>
      <c r="E341" s="4" t="s">
        <v>1140</v>
      </c>
      <c r="F341" s="13">
        <v>-283.5</v>
      </c>
      <c r="G341" s="13">
        <v>-283.5</v>
      </c>
      <c r="H341" s="7">
        <v>0</v>
      </c>
      <c r="I341" s="7">
        <v>-283.5</v>
      </c>
      <c r="J341" s="7" t="e">
        <f>VLOOKUP(AtlasReport_10_Table_1[[#This Row],[Voucher]],'Sales_Delived not invoiced'!D:F,3,0)</f>
        <v>#N/A</v>
      </c>
    </row>
    <row r="342" spans="1:10" x14ac:dyDescent="0.25">
      <c r="A342" s="6">
        <v>42797</v>
      </c>
      <c r="B342" s="4" t="s">
        <v>668</v>
      </c>
      <c r="C342" s="4" t="s">
        <v>1138</v>
      </c>
      <c r="D342" s="4" t="s">
        <v>1706</v>
      </c>
      <c r="E342" s="4" t="s">
        <v>1140</v>
      </c>
      <c r="F342" s="13">
        <v>192.5</v>
      </c>
      <c r="G342" s="13">
        <v>192.5</v>
      </c>
      <c r="H342" s="7">
        <v>0</v>
      </c>
      <c r="I342" s="7">
        <v>15067.56</v>
      </c>
      <c r="J342" s="7" t="e">
        <f>VLOOKUP(AtlasReport_10_Table_1[[#This Row],[Voucher]],'Sales_Delived not invoiced'!D:F,3,0)</f>
        <v>#N/A</v>
      </c>
    </row>
    <row r="343" spans="1:10" x14ac:dyDescent="0.25">
      <c r="A343" s="6">
        <v>42797</v>
      </c>
      <c r="B343" s="4" t="s">
        <v>668</v>
      </c>
      <c r="C343" s="4" t="s">
        <v>1138</v>
      </c>
      <c r="D343" s="4" t="s">
        <v>1706</v>
      </c>
      <c r="E343" s="4" t="s">
        <v>1140</v>
      </c>
      <c r="F343" s="13">
        <v>261</v>
      </c>
      <c r="G343" s="13">
        <v>261</v>
      </c>
      <c r="H343" s="7">
        <v>0</v>
      </c>
      <c r="I343" s="7">
        <v>15067.56</v>
      </c>
      <c r="J343" s="7" t="e">
        <f>VLOOKUP(AtlasReport_10_Table_1[[#This Row],[Voucher]],'Sales_Delived not invoiced'!D:F,3,0)</f>
        <v>#N/A</v>
      </c>
    </row>
    <row r="344" spans="1:10" x14ac:dyDescent="0.25">
      <c r="A344" s="6">
        <v>42797</v>
      </c>
      <c r="B344" s="4" t="s">
        <v>668</v>
      </c>
      <c r="C344" s="4" t="s">
        <v>1138</v>
      </c>
      <c r="D344" s="4" t="s">
        <v>1706</v>
      </c>
      <c r="E344" s="4" t="s">
        <v>1140</v>
      </c>
      <c r="F344" s="13">
        <v>4125</v>
      </c>
      <c r="G344" s="13">
        <v>4125</v>
      </c>
      <c r="H344" s="7">
        <v>0</v>
      </c>
      <c r="I344" s="7">
        <v>15067.56</v>
      </c>
      <c r="J344" s="7" t="e">
        <f>VLOOKUP(AtlasReport_10_Table_1[[#This Row],[Voucher]],'Sales_Delived not invoiced'!D:F,3,0)</f>
        <v>#N/A</v>
      </c>
    </row>
    <row r="345" spans="1:10" x14ac:dyDescent="0.25">
      <c r="A345" s="6">
        <v>42797</v>
      </c>
      <c r="B345" s="4" t="s">
        <v>668</v>
      </c>
      <c r="C345" s="4" t="s">
        <v>1138</v>
      </c>
      <c r="D345" s="4" t="s">
        <v>1706</v>
      </c>
      <c r="E345" s="4" t="s">
        <v>1140</v>
      </c>
      <c r="F345" s="13">
        <v>10489.060000000001</v>
      </c>
      <c r="G345" s="13">
        <v>10489.060000000001</v>
      </c>
      <c r="H345" s="7">
        <v>0</v>
      </c>
      <c r="I345" s="7">
        <v>15067.56</v>
      </c>
      <c r="J345" s="7" t="e">
        <f>VLOOKUP(AtlasReport_10_Table_1[[#This Row],[Voucher]],'Sales_Delived not invoiced'!D:F,3,0)</f>
        <v>#N/A</v>
      </c>
    </row>
    <row r="346" spans="1:10" x14ac:dyDescent="0.25">
      <c r="A346" s="6">
        <v>42797</v>
      </c>
      <c r="B346" s="4" t="s">
        <v>850</v>
      </c>
      <c r="C346" s="4" t="s">
        <v>1138</v>
      </c>
      <c r="D346" s="4" t="s">
        <v>1707</v>
      </c>
      <c r="E346" s="4" t="s">
        <v>1140</v>
      </c>
      <c r="F346" s="13">
        <v>1438.13</v>
      </c>
      <c r="G346" s="13">
        <v>1438.13</v>
      </c>
      <c r="H346" s="7">
        <v>0</v>
      </c>
      <c r="I346" s="7">
        <v>1438.13</v>
      </c>
      <c r="J346" s="7" t="e">
        <f>VLOOKUP(AtlasReport_10_Table_1[[#This Row],[Voucher]],'Sales_Delived not invoiced'!D:F,3,0)</f>
        <v>#N/A</v>
      </c>
    </row>
    <row r="347" spans="1:10" x14ac:dyDescent="0.25">
      <c r="A347" s="6">
        <v>42800</v>
      </c>
      <c r="B347" s="4" t="s">
        <v>950</v>
      </c>
      <c r="C347" s="4" t="s">
        <v>1138</v>
      </c>
      <c r="D347" s="4" t="s">
        <v>1708</v>
      </c>
      <c r="E347" s="4" t="s">
        <v>1140</v>
      </c>
      <c r="F347" s="13">
        <v>1067</v>
      </c>
      <c r="G347" s="13">
        <v>1067</v>
      </c>
      <c r="H347" s="7">
        <v>0</v>
      </c>
      <c r="I347" s="7">
        <v>1067</v>
      </c>
      <c r="J347" s="7" t="e">
        <f>VLOOKUP(AtlasReport_10_Table_1[[#This Row],[Voucher]],'Sales_Delived not invoiced'!D:F,3,0)</f>
        <v>#N/A</v>
      </c>
    </row>
    <row r="348" spans="1:10" x14ac:dyDescent="0.25">
      <c r="A348" s="6">
        <v>42800</v>
      </c>
      <c r="B348" s="4" t="s">
        <v>690</v>
      </c>
      <c r="C348" s="4" t="s">
        <v>1138</v>
      </c>
      <c r="D348" s="4" t="s">
        <v>1709</v>
      </c>
      <c r="E348" s="4" t="s">
        <v>1140</v>
      </c>
      <c r="F348" s="13">
        <v>44.64</v>
      </c>
      <c r="G348" s="13">
        <v>44.64</v>
      </c>
      <c r="H348" s="7">
        <v>0</v>
      </c>
      <c r="I348" s="7">
        <v>44.64</v>
      </c>
      <c r="J348" s="7" t="e">
        <f>VLOOKUP(AtlasReport_10_Table_1[[#This Row],[Voucher]],'Sales_Delived not invoiced'!D:F,3,0)</f>
        <v>#N/A</v>
      </c>
    </row>
    <row r="349" spans="1:10" x14ac:dyDescent="0.25">
      <c r="A349" s="6">
        <v>42800</v>
      </c>
      <c r="B349" s="4" t="s">
        <v>940</v>
      </c>
      <c r="C349" s="4" t="s">
        <v>1138</v>
      </c>
      <c r="D349" s="4" t="s">
        <v>1710</v>
      </c>
      <c r="E349" s="4" t="s">
        <v>1140</v>
      </c>
      <c r="F349" s="13">
        <v>1135.2</v>
      </c>
      <c r="G349" s="13">
        <v>1135.2</v>
      </c>
      <c r="H349" s="7">
        <v>0</v>
      </c>
      <c r="I349" s="7">
        <v>1135.2</v>
      </c>
      <c r="J349" s="7" t="e">
        <f>VLOOKUP(AtlasReport_10_Table_1[[#This Row],[Voucher]],'Sales_Delived not invoiced'!D:F,3,0)</f>
        <v>#N/A</v>
      </c>
    </row>
    <row r="350" spans="1:10" x14ac:dyDescent="0.25">
      <c r="A350" s="6">
        <v>42801</v>
      </c>
      <c r="B350" s="4" t="s">
        <v>952</v>
      </c>
      <c r="C350" s="4" t="s">
        <v>1138</v>
      </c>
      <c r="D350" s="4" t="s">
        <v>1711</v>
      </c>
      <c r="E350" s="4" t="s">
        <v>1140</v>
      </c>
      <c r="F350" s="13">
        <v>2522</v>
      </c>
      <c r="G350" s="13">
        <v>2522</v>
      </c>
      <c r="H350" s="7">
        <v>0</v>
      </c>
      <c r="I350" s="7">
        <v>2522</v>
      </c>
      <c r="J350" s="7" t="e">
        <f>VLOOKUP(AtlasReport_10_Table_1[[#This Row],[Voucher]],'Sales_Delived not invoiced'!D:F,3,0)</f>
        <v>#N/A</v>
      </c>
    </row>
    <row r="351" spans="1:10" x14ac:dyDescent="0.25">
      <c r="A351" s="6">
        <v>42801</v>
      </c>
      <c r="B351" s="4" t="s">
        <v>986</v>
      </c>
      <c r="C351" s="4" t="s">
        <v>1138</v>
      </c>
      <c r="D351" s="4" t="s">
        <v>1712</v>
      </c>
      <c r="E351" s="4" t="s">
        <v>1140</v>
      </c>
      <c r="F351" s="13">
        <v>206.85</v>
      </c>
      <c r="G351" s="13">
        <v>206.85</v>
      </c>
      <c r="H351" s="7">
        <v>0</v>
      </c>
      <c r="I351" s="7">
        <v>206.85</v>
      </c>
      <c r="J351" s="7" t="e">
        <f>VLOOKUP(AtlasReport_10_Table_1[[#This Row],[Voucher]],'Sales_Delived not invoiced'!D:F,3,0)</f>
        <v>#N/A</v>
      </c>
    </row>
    <row r="352" spans="1:10" x14ac:dyDescent="0.25">
      <c r="A352" s="6">
        <v>42801</v>
      </c>
      <c r="B352" s="4" t="s">
        <v>987</v>
      </c>
      <c r="C352" s="4" t="s">
        <v>1138</v>
      </c>
      <c r="D352" s="4" t="s">
        <v>1713</v>
      </c>
      <c r="E352" s="4" t="s">
        <v>1140</v>
      </c>
      <c r="F352" s="13">
        <v>5.66</v>
      </c>
      <c r="G352" s="13">
        <v>5.66</v>
      </c>
      <c r="H352" s="7">
        <v>0</v>
      </c>
      <c r="I352" s="7">
        <v>5.66</v>
      </c>
      <c r="J352" s="7" t="e">
        <f>VLOOKUP(AtlasReport_10_Table_1[[#This Row],[Voucher]],'Sales_Delived not invoiced'!D:F,3,0)</f>
        <v>#N/A</v>
      </c>
    </row>
    <row r="353" spans="1:10" x14ac:dyDescent="0.25">
      <c r="A353" s="6">
        <v>42803</v>
      </c>
      <c r="B353" s="4" t="s">
        <v>849</v>
      </c>
      <c r="C353" s="4" t="s">
        <v>1138</v>
      </c>
      <c r="D353" s="4" t="s">
        <v>1714</v>
      </c>
      <c r="E353" s="4" t="s">
        <v>1140</v>
      </c>
      <c r="F353" s="13">
        <v>4353.04</v>
      </c>
      <c r="G353" s="13">
        <v>4353.04</v>
      </c>
      <c r="H353" s="7">
        <v>0</v>
      </c>
      <c r="I353" s="7">
        <v>4353.04</v>
      </c>
      <c r="J353" s="7" t="e">
        <f>VLOOKUP(AtlasReport_10_Table_1[[#This Row],[Voucher]],'Sales_Delived not invoiced'!D:F,3,0)</f>
        <v>#N/A</v>
      </c>
    </row>
    <row r="354" spans="1:10" x14ac:dyDescent="0.25">
      <c r="A354" s="6">
        <v>42803</v>
      </c>
      <c r="B354" s="4" t="s">
        <v>878</v>
      </c>
      <c r="C354" s="4" t="s">
        <v>1138</v>
      </c>
      <c r="D354" s="4" t="s">
        <v>1715</v>
      </c>
      <c r="E354" s="4" t="s">
        <v>1140</v>
      </c>
      <c r="F354" s="13">
        <v>2218.88</v>
      </c>
      <c r="G354" s="13">
        <v>2218.88</v>
      </c>
      <c r="H354" s="7">
        <v>0</v>
      </c>
      <c r="I354" s="7">
        <v>2218.88</v>
      </c>
      <c r="J354" s="7" t="e">
        <f>VLOOKUP(AtlasReport_10_Table_1[[#This Row],[Voucher]],'Sales_Delived not invoiced'!D:F,3,0)</f>
        <v>#N/A</v>
      </c>
    </row>
    <row r="355" spans="1:10" x14ac:dyDescent="0.25">
      <c r="A355" s="6">
        <v>42803</v>
      </c>
      <c r="B355" s="4" t="s">
        <v>865</v>
      </c>
      <c r="C355" s="4" t="s">
        <v>1138</v>
      </c>
      <c r="D355" s="4" t="s">
        <v>1716</v>
      </c>
      <c r="E355" s="4" t="s">
        <v>1140</v>
      </c>
      <c r="F355" s="13">
        <v>2174.5</v>
      </c>
      <c r="G355" s="13">
        <v>2174.5</v>
      </c>
      <c r="H355" s="7">
        <v>0</v>
      </c>
      <c r="I355" s="7">
        <v>2174.5</v>
      </c>
      <c r="J355" s="7" t="e">
        <f>VLOOKUP(AtlasReport_10_Table_1[[#This Row],[Voucher]],'Sales_Delived not invoiced'!D:F,3,0)</f>
        <v>#N/A</v>
      </c>
    </row>
    <row r="356" spans="1:10" x14ac:dyDescent="0.25">
      <c r="A356" s="6">
        <v>42804</v>
      </c>
      <c r="B356" s="4" t="s">
        <v>1717</v>
      </c>
      <c r="C356" s="4" t="s">
        <v>1138</v>
      </c>
      <c r="D356" s="4" t="s">
        <v>1718</v>
      </c>
      <c r="E356" s="4" t="s">
        <v>1140</v>
      </c>
      <c r="F356" s="13">
        <v>-75</v>
      </c>
      <c r="G356" s="13">
        <v>-75</v>
      </c>
      <c r="H356" s="7">
        <v>0</v>
      </c>
      <c r="I356" s="7">
        <v>-75</v>
      </c>
      <c r="J356" s="7" t="e">
        <f>VLOOKUP(AtlasReport_10_Table_1[[#This Row],[Voucher]],'Sales_Delived not invoiced'!D:F,3,0)</f>
        <v>#N/A</v>
      </c>
    </row>
    <row r="357" spans="1:10" x14ac:dyDescent="0.25">
      <c r="A357" s="6">
        <v>42804</v>
      </c>
      <c r="B357" s="4" t="s">
        <v>1719</v>
      </c>
      <c r="C357" s="4" t="s">
        <v>1138</v>
      </c>
      <c r="D357" s="4" t="s">
        <v>1720</v>
      </c>
      <c r="E357" s="4" t="s">
        <v>1140</v>
      </c>
      <c r="F357" s="13">
        <v>-189</v>
      </c>
      <c r="G357" s="13">
        <v>-189</v>
      </c>
      <c r="H357" s="7">
        <v>0</v>
      </c>
      <c r="I357" s="7">
        <v>-189</v>
      </c>
      <c r="J357" s="7" t="e">
        <f>VLOOKUP(AtlasReport_10_Table_1[[#This Row],[Voucher]],'Sales_Delived not invoiced'!D:F,3,0)</f>
        <v>#N/A</v>
      </c>
    </row>
    <row r="358" spans="1:10" x14ac:dyDescent="0.25">
      <c r="A358" s="6">
        <v>42804</v>
      </c>
      <c r="B358" s="4" t="s">
        <v>1721</v>
      </c>
      <c r="C358" s="4" t="s">
        <v>1138</v>
      </c>
      <c r="D358" s="4" t="s">
        <v>1722</v>
      </c>
      <c r="E358" s="4" t="s">
        <v>1140</v>
      </c>
      <c r="F358" s="13">
        <v>-2045.95</v>
      </c>
      <c r="G358" s="13">
        <v>-2045.95</v>
      </c>
      <c r="H358" s="7">
        <v>0</v>
      </c>
      <c r="I358" s="7">
        <v>-2045.95</v>
      </c>
      <c r="J358" s="7" t="e">
        <f>VLOOKUP(AtlasReport_10_Table_1[[#This Row],[Voucher]],'Sales_Delived not invoiced'!D:F,3,0)</f>
        <v>#N/A</v>
      </c>
    </row>
    <row r="359" spans="1:10" x14ac:dyDescent="0.25">
      <c r="A359" s="6">
        <v>42804</v>
      </c>
      <c r="B359" s="4" t="s">
        <v>1723</v>
      </c>
      <c r="C359" s="4" t="s">
        <v>1138</v>
      </c>
      <c r="D359" s="4" t="s">
        <v>1724</v>
      </c>
      <c r="E359" s="4" t="s">
        <v>1140</v>
      </c>
      <c r="F359" s="13">
        <v>-212.51</v>
      </c>
      <c r="G359" s="13">
        <v>-212.51</v>
      </c>
      <c r="H359" s="7">
        <v>0</v>
      </c>
      <c r="I359" s="7">
        <v>-212.51</v>
      </c>
      <c r="J359" s="7" t="e">
        <f>VLOOKUP(AtlasReport_10_Table_1[[#This Row],[Voucher]],'Sales_Delived not invoiced'!D:F,3,0)</f>
        <v>#N/A</v>
      </c>
    </row>
    <row r="360" spans="1:10" x14ac:dyDescent="0.25">
      <c r="A360" s="6">
        <v>42804</v>
      </c>
      <c r="B360" s="4" t="s">
        <v>1725</v>
      </c>
      <c r="C360" s="4" t="s">
        <v>1138</v>
      </c>
      <c r="D360" s="4" t="s">
        <v>1726</v>
      </c>
      <c r="E360" s="4" t="s">
        <v>1140</v>
      </c>
      <c r="F360" s="13">
        <v>-565.5</v>
      </c>
      <c r="G360" s="13">
        <v>-565.5</v>
      </c>
      <c r="H360" s="7">
        <v>0</v>
      </c>
      <c r="I360" s="7">
        <v>-615.5</v>
      </c>
      <c r="J360" s="7" t="e">
        <f>VLOOKUP(AtlasReport_10_Table_1[[#This Row],[Voucher]],'Sales_Delived not invoiced'!D:F,3,0)</f>
        <v>#N/A</v>
      </c>
    </row>
    <row r="361" spans="1:10" x14ac:dyDescent="0.25">
      <c r="A361" s="6">
        <v>42804</v>
      </c>
      <c r="B361" s="4" t="s">
        <v>1725</v>
      </c>
      <c r="C361" s="4" t="s">
        <v>1138</v>
      </c>
      <c r="D361" s="4" t="s">
        <v>1726</v>
      </c>
      <c r="E361" s="4" t="s">
        <v>1140</v>
      </c>
      <c r="F361" s="13">
        <v>-50</v>
      </c>
      <c r="G361" s="13">
        <v>-50</v>
      </c>
      <c r="H361" s="7">
        <v>0</v>
      </c>
      <c r="I361" s="7">
        <v>-615.5</v>
      </c>
      <c r="J361" s="7" t="e">
        <f>VLOOKUP(AtlasReport_10_Table_1[[#This Row],[Voucher]],'Sales_Delived not invoiced'!D:F,3,0)</f>
        <v>#N/A</v>
      </c>
    </row>
    <row r="362" spans="1:10" x14ac:dyDescent="0.25">
      <c r="A362" s="6">
        <v>42804</v>
      </c>
      <c r="B362" s="4" t="s">
        <v>1727</v>
      </c>
      <c r="C362" s="4" t="s">
        <v>1138</v>
      </c>
      <c r="D362" s="4" t="s">
        <v>1728</v>
      </c>
      <c r="E362" s="4" t="s">
        <v>1140</v>
      </c>
      <c r="F362" s="13">
        <v>-266.75</v>
      </c>
      <c r="G362" s="13">
        <v>-266.75</v>
      </c>
      <c r="H362" s="7">
        <v>0</v>
      </c>
      <c r="I362" s="7">
        <v>-266.75</v>
      </c>
      <c r="J362" s="7" t="e">
        <f>VLOOKUP(AtlasReport_10_Table_1[[#This Row],[Voucher]],'Sales_Delived not invoiced'!D:F,3,0)</f>
        <v>#N/A</v>
      </c>
    </row>
    <row r="363" spans="1:10" x14ac:dyDescent="0.25">
      <c r="A363" s="6">
        <v>42804</v>
      </c>
      <c r="B363" s="4" t="s">
        <v>1729</v>
      </c>
      <c r="C363" s="4" t="s">
        <v>1138</v>
      </c>
      <c r="D363" s="4" t="s">
        <v>1730</v>
      </c>
      <c r="E363" s="4" t="s">
        <v>1140</v>
      </c>
      <c r="F363" s="13">
        <v>-2522</v>
      </c>
      <c r="G363" s="13">
        <v>-2522</v>
      </c>
      <c r="H363" s="7">
        <v>0</v>
      </c>
      <c r="I363" s="7">
        <v>-2522</v>
      </c>
      <c r="J363" s="7" t="e">
        <f>VLOOKUP(AtlasReport_10_Table_1[[#This Row],[Voucher]],'Sales_Delived not invoiced'!D:F,3,0)</f>
        <v>#N/A</v>
      </c>
    </row>
    <row r="364" spans="1:10" x14ac:dyDescent="0.25">
      <c r="A364" s="6">
        <v>42804</v>
      </c>
      <c r="B364" s="4" t="s">
        <v>1731</v>
      </c>
      <c r="C364" s="4" t="s">
        <v>1138</v>
      </c>
      <c r="D364" s="4" t="s">
        <v>1732</v>
      </c>
      <c r="E364" s="4" t="s">
        <v>1140</v>
      </c>
      <c r="F364" s="13">
        <v>-1067</v>
      </c>
      <c r="G364" s="13">
        <v>-1067</v>
      </c>
      <c r="H364" s="7">
        <v>0</v>
      </c>
      <c r="I364" s="7">
        <v>-1067</v>
      </c>
      <c r="J364" s="7" t="e">
        <f>VLOOKUP(AtlasReport_10_Table_1[[#This Row],[Voucher]],'Sales_Delived not invoiced'!D:F,3,0)</f>
        <v>#N/A</v>
      </c>
    </row>
    <row r="365" spans="1:10" x14ac:dyDescent="0.25">
      <c r="A365" s="6">
        <v>42804</v>
      </c>
      <c r="B365" s="4" t="s">
        <v>988</v>
      </c>
      <c r="C365" s="4" t="s">
        <v>1138</v>
      </c>
      <c r="D365" s="4" t="s">
        <v>1733</v>
      </c>
      <c r="E365" s="4" t="s">
        <v>1140</v>
      </c>
      <c r="F365" s="13">
        <v>189</v>
      </c>
      <c r="G365" s="13">
        <v>189</v>
      </c>
      <c r="H365" s="7">
        <v>0</v>
      </c>
      <c r="I365" s="7">
        <v>189</v>
      </c>
      <c r="J365" s="7" t="e">
        <f>VLOOKUP(AtlasReport_10_Table_1[[#This Row],[Voucher]],'Sales_Delived not invoiced'!D:F,3,0)</f>
        <v>#N/A</v>
      </c>
    </row>
    <row r="366" spans="1:10" x14ac:dyDescent="0.25">
      <c r="A366" s="6">
        <v>42804</v>
      </c>
      <c r="B366" s="4" t="s">
        <v>718</v>
      </c>
      <c r="C366" s="4" t="s">
        <v>1138</v>
      </c>
      <c r="D366" s="4" t="s">
        <v>1734</v>
      </c>
      <c r="E366" s="4" t="s">
        <v>1140</v>
      </c>
      <c r="F366" s="13">
        <v>75</v>
      </c>
      <c r="G366" s="13">
        <v>75</v>
      </c>
      <c r="H366" s="7">
        <v>0</v>
      </c>
      <c r="I366" s="7">
        <v>75</v>
      </c>
      <c r="J366" s="7" t="e">
        <f>VLOOKUP(AtlasReport_10_Table_1[[#This Row],[Voucher]],'Sales_Delived not invoiced'!D:F,3,0)</f>
        <v>#N/A</v>
      </c>
    </row>
    <row r="367" spans="1:10" x14ac:dyDescent="0.25">
      <c r="A367" s="6">
        <v>42804</v>
      </c>
      <c r="B367" s="4" t="s">
        <v>951</v>
      </c>
      <c r="C367" s="4" t="s">
        <v>1138</v>
      </c>
      <c r="D367" s="4" t="s">
        <v>1735</v>
      </c>
      <c r="E367" s="4" t="s">
        <v>1140</v>
      </c>
      <c r="F367" s="13">
        <v>727.5</v>
      </c>
      <c r="G367" s="13">
        <v>727.5</v>
      </c>
      <c r="H367" s="7">
        <v>0</v>
      </c>
      <c r="I367" s="7">
        <v>727.5</v>
      </c>
      <c r="J367" s="7" t="e">
        <f>VLOOKUP(AtlasReport_10_Table_1[[#This Row],[Voucher]],'Sales_Delived not invoiced'!D:F,3,0)</f>
        <v>#N/A</v>
      </c>
    </row>
    <row r="368" spans="1:10" x14ac:dyDescent="0.25">
      <c r="A368" s="6">
        <v>42807</v>
      </c>
      <c r="B368" s="4" t="s">
        <v>1736</v>
      </c>
      <c r="C368" s="4" t="s">
        <v>1138</v>
      </c>
      <c r="D368" s="4" t="s">
        <v>1737</v>
      </c>
      <c r="E368" s="4" t="s">
        <v>1140</v>
      </c>
      <c r="F368" s="13">
        <v>-6267.75</v>
      </c>
      <c r="G368" s="13">
        <v>-6267.75</v>
      </c>
      <c r="H368" s="7">
        <v>0</v>
      </c>
      <c r="I368" s="7">
        <v>-7392.75</v>
      </c>
      <c r="J368" s="7" t="e">
        <f>VLOOKUP(AtlasReport_10_Table_1[[#This Row],[Voucher]],'Sales_Delived not invoiced'!D:F,3,0)</f>
        <v>#N/A</v>
      </c>
    </row>
    <row r="369" spans="1:10" x14ac:dyDescent="0.25">
      <c r="A369" s="6">
        <v>42807</v>
      </c>
      <c r="B369" s="4" t="s">
        <v>1736</v>
      </c>
      <c r="C369" s="4" t="s">
        <v>1138</v>
      </c>
      <c r="D369" s="4" t="s">
        <v>1737</v>
      </c>
      <c r="E369" s="4" t="s">
        <v>1140</v>
      </c>
      <c r="F369" s="13">
        <v>-1125</v>
      </c>
      <c r="G369" s="13">
        <v>-1125</v>
      </c>
      <c r="H369" s="7">
        <v>0</v>
      </c>
      <c r="I369" s="7">
        <v>-7392.75</v>
      </c>
      <c r="J369" s="7" t="e">
        <f>VLOOKUP(AtlasReport_10_Table_1[[#This Row],[Voucher]],'Sales_Delived not invoiced'!D:F,3,0)</f>
        <v>#N/A</v>
      </c>
    </row>
    <row r="370" spans="1:10" x14ac:dyDescent="0.25">
      <c r="A370" s="6">
        <v>42807</v>
      </c>
      <c r="B370" s="4" t="s">
        <v>1738</v>
      </c>
      <c r="C370" s="4" t="s">
        <v>1138</v>
      </c>
      <c r="D370" s="4" t="s">
        <v>1739</v>
      </c>
      <c r="E370" s="4" t="s">
        <v>1140</v>
      </c>
      <c r="F370" s="13">
        <v>-48494.06</v>
      </c>
      <c r="G370" s="13">
        <v>-48494.06</v>
      </c>
      <c r="H370" s="7">
        <v>0</v>
      </c>
      <c r="I370" s="7">
        <v>-49619.06</v>
      </c>
      <c r="J370" s="7" t="e">
        <f>VLOOKUP(AtlasReport_10_Table_1[[#This Row],[Voucher]],'Sales_Delived not invoiced'!D:F,3,0)</f>
        <v>#N/A</v>
      </c>
    </row>
    <row r="371" spans="1:10" x14ac:dyDescent="0.25">
      <c r="A371" s="6">
        <v>42807</v>
      </c>
      <c r="B371" s="4" t="s">
        <v>1738</v>
      </c>
      <c r="C371" s="4" t="s">
        <v>1138</v>
      </c>
      <c r="D371" s="4" t="s">
        <v>1739</v>
      </c>
      <c r="E371" s="4" t="s">
        <v>1140</v>
      </c>
      <c r="F371" s="13">
        <v>-1125</v>
      </c>
      <c r="G371" s="13">
        <v>-1125</v>
      </c>
      <c r="H371" s="7">
        <v>0</v>
      </c>
      <c r="I371" s="7">
        <v>-49619.06</v>
      </c>
      <c r="J371" s="7" t="e">
        <f>VLOOKUP(AtlasReport_10_Table_1[[#This Row],[Voucher]],'Sales_Delived not invoiced'!D:F,3,0)</f>
        <v>#N/A</v>
      </c>
    </row>
    <row r="372" spans="1:10" x14ac:dyDescent="0.25">
      <c r="A372" s="6">
        <v>42807</v>
      </c>
      <c r="B372" s="4" t="s">
        <v>781</v>
      </c>
      <c r="C372" s="4" t="s">
        <v>1138</v>
      </c>
      <c r="D372" s="4" t="s">
        <v>1740</v>
      </c>
      <c r="E372" s="4" t="s">
        <v>1140</v>
      </c>
      <c r="F372" s="13">
        <v>659.7</v>
      </c>
      <c r="G372" s="13">
        <v>659.7</v>
      </c>
      <c r="H372" s="7">
        <v>0</v>
      </c>
      <c r="I372" s="7">
        <v>659.7</v>
      </c>
      <c r="J372" s="7" t="e">
        <f>VLOOKUP(AtlasReport_10_Table_1[[#This Row],[Voucher]],'Sales_Delived not invoiced'!D:F,3,0)</f>
        <v>#N/A</v>
      </c>
    </row>
    <row r="373" spans="1:10" x14ac:dyDescent="0.25">
      <c r="A373" s="6">
        <v>42807</v>
      </c>
      <c r="B373" s="4" t="s">
        <v>848</v>
      </c>
      <c r="C373" s="4" t="s">
        <v>1138</v>
      </c>
      <c r="D373" s="4" t="s">
        <v>1741</v>
      </c>
      <c r="E373" s="4" t="s">
        <v>1140</v>
      </c>
      <c r="F373" s="13">
        <v>258.38</v>
      </c>
      <c r="G373" s="13">
        <v>258.38</v>
      </c>
      <c r="H373" s="7">
        <v>0</v>
      </c>
      <c r="I373" s="7">
        <v>258.38</v>
      </c>
      <c r="J373" s="7" t="e">
        <f>VLOOKUP(AtlasReport_10_Table_1[[#This Row],[Voucher]],'Sales_Delived not invoiced'!D:F,3,0)</f>
        <v>#N/A</v>
      </c>
    </row>
    <row r="374" spans="1:10" x14ac:dyDescent="0.25">
      <c r="A374" s="6">
        <v>42807</v>
      </c>
      <c r="B374" s="4" t="s">
        <v>948</v>
      </c>
      <c r="C374" s="4" t="s">
        <v>1138</v>
      </c>
      <c r="D374" s="4" t="s">
        <v>1742</v>
      </c>
      <c r="E374" s="4" t="s">
        <v>1140</v>
      </c>
      <c r="F374" s="13">
        <v>2754.8</v>
      </c>
      <c r="G374" s="13">
        <v>2754.8</v>
      </c>
      <c r="H374" s="7">
        <v>0</v>
      </c>
      <c r="I374" s="7">
        <v>2754.8</v>
      </c>
      <c r="J374" s="7" t="e">
        <f>VLOOKUP(AtlasReport_10_Table_1[[#This Row],[Voucher]],'Sales_Delived not invoiced'!D:F,3,0)</f>
        <v>#N/A</v>
      </c>
    </row>
    <row r="375" spans="1:10" x14ac:dyDescent="0.25">
      <c r="A375" s="6">
        <v>42807</v>
      </c>
      <c r="B375" s="4" t="s">
        <v>913</v>
      </c>
      <c r="C375" s="4" t="s">
        <v>1138</v>
      </c>
      <c r="D375" s="4" t="s">
        <v>1743</v>
      </c>
      <c r="E375" s="4" t="s">
        <v>1140</v>
      </c>
      <c r="F375" s="13">
        <v>11080.130000000001</v>
      </c>
      <c r="G375" s="13">
        <v>11080.130000000001</v>
      </c>
      <c r="H375" s="7">
        <v>0</v>
      </c>
      <c r="I375" s="7">
        <v>11080.13</v>
      </c>
      <c r="J375" s="7" t="e">
        <f>VLOOKUP(AtlasReport_10_Table_1[[#This Row],[Voucher]],'Sales_Delived not invoiced'!D:F,3,0)</f>
        <v>#N/A</v>
      </c>
    </row>
    <row r="376" spans="1:10" x14ac:dyDescent="0.25">
      <c r="A376" s="6">
        <v>42807</v>
      </c>
      <c r="B376" s="4" t="s">
        <v>937</v>
      </c>
      <c r="C376" s="4" t="s">
        <v>1138</v>
      </c>
      <c r="D376" s="4" t="s">
        <v>1744</v>
      </c>
      <c r="E376" s="4" t="s">
        <v>1140</v>
      </c>
      <c r="F376" s="13">
        <v>6267.75</v>
      </c>
      <c r="G376" s="13">
        <v>6267.75</v>
      </c>
      <c r="H376" s="7">
        <v>0</v>
      </c>
      <c r="I376" s="7">
        <v>6267.75</v>
      </c>
      <c r="J376" s="7" t="e">
        <f>VLOOKUP(AtlasReport_10_Table_1[[#This Row],[Voucher]],'Sales_Delived not invoiced'!D:F,3,0)</f>
        <v>#N/A</v>
      </c>
    </row>
    <row r="377" spans="1:10" x14ac:dyDescent="0.25">
      <c r="A377" s="6">
        <v>42807</v>
      </c>
      <c r="B377" s="4" t="s">
        <v>964</v>
      </c>
      <c r="C377" s="4" t="s">
        <v>1138</v>
      </c>
      <c r="D377" s="4" t="s">
        <v>1745</v>
      </c>
      <c r="E377" s="4" t="s">
        <v>1140</v>
      </c>
      <c r="F377" s="13">
        <v>1125</v>
      </c>
      <c r="G377" s="13">
        <v>1125</v>
      </c>
      <c r="H377" s="7">
        <v>0</v>
      </c>
      <c r="I377" s="7">
        <v>1125</v>
      </c>
      <c r="J377" s="7" t="e">
        <f>VLOOKUP(AtlasReport_10_Table_1[[#This Row],[Voucher]],'Sales_Delived not invoiced'!D:F,3,0)</f>
        <v>#N/A</v>
      </c>
    </row>
    <row r="378" spans="1:10" x14ac:dyDescent="0.25">
      <c r="A378" s="6">
        <v>42807</v>
      </c>
      <c r="B378" s="4" t="s">
        <v>881</v>
      </c>
      <c r="C378" s="4" t="s">
        <v>1138</v>
      </c>
      <c r="D378" s="4" t="s">
        <v>1746</v>
      </c>
      <c r="E378" s="4" t="s">
        <v>1140</v>
      </c>
      <c r="F378" s="13">
        <v>1125</v>
      </c>
      <c r="G378" s="13">
        <v>1125</v>
      </c>
      <c r="H378" s="7">
        <v>0</v>
      </c>
      <c r="I378" s="7">
        <v>49619.06</v>
      </c>
      <c r="J378" s="7" t="e">
        <f>VLOOKUP(AtlasReport_10_Table_1[[#This Row],[Voucher]],'Sales_Delived not invoiced'!D:F,3,0)</f>
        <v>#N/A</v>
      </c>
    </row>
    <row r="379" spans="1:10" x14ac:dyDescent="0.25">
      <c r="A379" s="6">
        <v>42807</v>
      </c>
      <c r="B379" s="4" t="s">
        <v>881</v>
      </c>
      <c r="C379" s="4" t="s">
        <v>1138</v>
      </c>
      <c r="D379" s="4" t="s">
        <v>1746</v>
      </c>
      <c r="E379" s="4" t="s">
        <v>1140</v>
      </c>
      <c r="F379" s="13">
        <v>48494.06</v>
      </c>
      <c r="G379" s="13">
        <v>48494.06</v>
      </c>
      <c r="H379" s="7">
        <v>0</v>
      </c>
      <c r="I379" s="7">
        <v>49619.06</v>
      </c>
      <c r="J379" s="7" t="e">
        <f>VLOOKUP(AtlasReport_10_Table_1[[#This Row],[Voucher]],'Sales_Delived not invoiced'!D:F,3,0)</f>
        <v>#N/A</v>
      </c>
    </row>
    <row r="380" spans="1:10" x14ac:dyDescent="0.25">
      <c r="A380" s="6">
        <v>42807</v>
      </c>
      <c r="B380" s="4" t="s">
        <v>949</v>
      </c>
      <c r="C380" s="4" t="s">
        <v>1138</v>
      </c>
      <c r="D380" s="4" t="s">
        <v>1747</v>
      </c>
      <c r="E380" s="4" t="s">
        <v>1140</v>
      </c>
      <c r="F380" s="13">
        <v>4001.25</v>
      </c>
      <c r="G380" s="13">
        <v>4001.25</v>
      </c>
      <c r="H380" s="7">
        <v>0</v>
      </c>
      <c r="I380" s="7">
        <v>4001.25</v>
      </c>
      <c r="J380" s="7" t="e">
        <f>VLOOKUP(AtlasReport_10_Table_1[[#This Row],[Voucher]],'Sales_Delived not invoiced'!D:F,3,0)</f>
        <v>#N/A</v>
      </c>
    </row>
    <row r="381" spans="1:10" x14ac:dyDescent="0.25">
      <c r="A381" s="6">
        <v>42809</v>
      </c>
      <c r="B381" s="4" t="s">
        <v>1748</v>
      </c>
      <c r="C381" s="4" t="s">
        <v>1138</v>
      </c>
      <c r="D381" s="4" t="s">
        <v>1749</v>
      </c>
      <c r="E381" s="4" t="s">
        <v>1140</v>
      </c>
      <c r="F381" s="13">
        <v>2458.56</v>
      </c>
      <c r="G381" s="13">
        <v>2458.56</v>
      </c>
      <c r="H381" s="7">
        <v>0</v>
      </c>
      <c r="I381" s="7">
        <v>2458.56</v>
      </c>
      <c r="J381" s="7" t="e">
        <f>VLOOKUP(AtlasReport_10_Table_1[[#This Row],[Voucher]],'Sales_Delived not invoiced'!D:F,3,0)</f>
        <v>#N/A</v>
      </c>
    </row>
    <row r="382" spans="1:10" x14ac:dyDescent="0.25">
      <c r="A382" s="6">
        <v>42809</v>
      </c>
      <c r="B382" s="4" t="s">
        <v>1750</v>
      </c>
      <c r="C382" s="4" t="s">
        <v>1138</v>
      </c>
      <c r="D382" s="4" t="s">
        <v>1751</v>
      </c>
      <c r="E382" s="4" t="s">
        <v>1140</v>
      </c>
      <c r="F382" s="13">
        <v>-125</v>
      </c>
      <c r="G382" s="13">
        <v>-125</v>
      </c>
      <c r="H382" s="7">
        <v>0</v>
      </c>
      <c r="I382" s="7">
        <v>-125</v>
      </c>
      <c r="J382" s="7" t="e">
        <f>VLOOKUP(AtlasReport_10_Table_1[[#This Row],[Voucher]],'Sales_Delived not invoiced'!D:F,3,0)</f>
        <v>#N/A</v>
      </c>
    </row>
    <row r="383" spans="1:10" x14ac:dyDescent="0.25">
      <c r="A383" s="6">
        <v>42809</v>
      </c>
      <c r="B383" s="4" t="s">
        <v>965</v>
      </c>
      <c r="C383" s="4" t="s">
        <v>1138</v>
      </c>
      <c r="D383" s="4" t="s">
        <v>1752</v>
      </c>
      <c r="E383" s="4" t="s">
        <v>1140</v>
      </c>
      <c r="F383" s="13">
        <v>125</v>
      </c>
      <c r="G383" s="13">
        <v>125</v>
      </c>
      <c r="H383" s="7">
        <v>0</v>
      </c>
      <c r="I383" s="7">
        <v>125</v>
      </c>
      <c r="J383" s="7" t="e">
        <f>VLOOKUP(AtlasReport_10_Table_1[[#This Row],[Voucher]],'Sales_Delived not invoiced'!D:F,3,0)</f>
        <v>#N/A</v>
      </c>
    </row>
    <row r="384" spans="1:10" x14ac:dyDescent="0.25">
      <c r="A384" s="6">
        <v>42809</v>
      </c>
      <c r="B384" s="4" t="s">
        <v>639</v>
      </c>
      <c r="C384" s="4" t="s">
        <v>1138</v>
      </c>
      <c r="D384" s="4" t="s">
        <v>1753</v>
      </c>
      <c r="E384" s="4" t="s">
        <v>1140</v>
      </c>
      <c r="F384" s="13">
        <v>-2458.56</v>
      </c>
      <c r="G384" s="13">
        <v>-2458.56</v>
      </c>
      <c r="H384" s="7">
        <v>0</v>
      </c>
      <c r="I384" s="7">
        <v>-2458.56</v>
      </c>
      <c r="J384" s="7" t="e">
        <f>VLOOKUP(AtlasReport_10_Table_1[[#This Row],[Voucher]],'Sales_Delived not invoiced'!D:F,3,0)</f>
        <v>#N/A</v>
      </c>
    </row>
    <row r="385" spans="1:10" x14ac:dyDescent="0.25">
      <c r="A385" s="6">
        <v>42809</v>
      </c>
      <c r="B385" s="4" t="s">
        <v>720</v>
      </c>
      <c r="C385" s="4" t="s">
        <v>1138</v>
      </c>
      <c r="D385" s="4" t="s">
        <v>1754</v>
      </c>
      <c r="E385" s="4" t="s">
        <v>1140</v>
      </c>
      <c r="F385" s="13">
        <v>200</v>
      </c>
      <c r="G385" s="13">
        <v>200</v>
      </c>
      <c r="H385" s="7">
        <v>0</v>
      </c>
      <c r="I385" s="7">
        <v>2641.98</v>
      </c>
      <c r="J385" s="7" t="e">
        <f>VLOOKUP(AtlasReport_10_Table_1[[#This Row],[Voucher]],'Sales_Delived not invoiced'!D:F,3,0)</f>
        <v>#N/A</v>
      </c>
    </row>
    <row r="386" spans="1:10" x14ac:dyDescent="0.25">
      <c r="A386" s="6">
        <v>42809</v>
      </c>
      <c r="B386" s="4" t="s">
        <v>720</v>
      </c>
      <c r="C386" s="4" t="s">
        <v>1138</v>
      </c>
      <c r="D386" s="4" t="s">
        <v>1754</v>
      </c>
      <c r="E386" s="4" t="s">
        <v>1140</v>
      </c>
      <c r="F386" s="13">
        <v>2441.98</v>
      </c>
      <c r="G386" s="13">
        <v>2441.98</v>
      </c>
      <c r="H386" s="7">
        <v>0</v>
      </c>
      <c r="I386" s="7">
        <v>2641.98</v>
      </c>
      <c r="J386" s="7" t="e">
        <f>VLOOKUP(AtlasReport_10_Table_1[[#This Row],[Voucher]],'Sales_Delived not invoiced'!D:F,3,0)</f>
        <v>#N/A</v>
      </c>
    </row>
    <row r="387" spans="1:10" x14ac:dyDescent="0.25">
      <c r="A387" s="6">
        <v>42809</v>
      </c>
      <c r="B387" s="4" t="s">
        <v>736</v>
      </c>
      <c r="C387" s="4" t="s">
        <v>1138</v>
      </c>
      <c r="D387" s="4" t="s">
        <v>1755</v>
      </c>
      <c r="E387" s="4" t="s">
        <v>1140</v>
      </c>
      <c r="F387" s="13">
        <v>750</v>
      </c>
      <c r="G387" s="13">
        <v>750</v>
      </c>
      <c r="H387" s="7">
        <v>0</v>
      </c>
      <c r="I387" s="7">
        <v>2590.5</v>
      </c>
      <c r="J387" s="7" t="e">
        <f>VLOOKUP(AtlasReport_10_Table_1[[#This Row],[Voucher]],'Sales_Delived not invoiced'!D:F,3,0)</f>
        <v>#N/A</v>
      </c>
    </row>
    <row r="388" spans="1:10" x14ac:dyDescent="0.25">
      <c r="A388" s="6">
        <v>42809</v>
      </c>
      <c r="B388" s="4" t="s">
        <v>736</v>
      </c>
      <c r="C388" s="4" t="s">
        <v>1138</v>
      </c>
      <c r="D388" s="4" t="s">
        <v>1755</v>
      </c>
      <c r="E388" s="4" t="s">
        <v>1140</v>
      </c>
      <c r="F388" s="13">
        <v>1840.5</v>
      </c>
      <c r="G388" s="13">
        <v>1840.5</v>
      </c>
      <c r="H388" s="7">
        <v>0</v>
      </c>
      <c r="I388" s="7">
        <v>2590.5</v>
      </c>
      <c r="J388" s="7" t="e">
        <f>VLOOKUP(AtlasReport_10_Table_1[[#This Row],[Voucher]],'Sales_Delived not invoiced'!D:F,3,0)</f>
        <v>#N/A</v>
      </c>
    </row>
    <row r="389" spans="1:10" x14ac:dyDescent="0.25">
      <c r="A389" s="6">
        <v>42809</v>
      </c>
      <c r="B389" s="4" t="s">
        <v>966</v>
      </c>
      <c r="C389" s="4" t="s">
        <v>1138</v>
      </c>
      <c r="D389" s="4" t="s">
        <v>1756</v>
      </c>
      <c r="E389" s="4" t="s">
        <v>1140</v>
      </c>
      <c r="F389" s="13">
        <v>125</v>
      </c>
      <c r="G389" s="13">
        <v>125</v>
      </c>
      <c r="H389" s="7">
        <v>0</v>
      </c>
      <c r="I389" s="7">
        <v>125</v>
      </c>
      <c r="J389" s="7" t="e">
        <f>VLOOKUP(AtlasReport_10_Table_1[[#This Row],[Voucher]],'Sales_Delived not invoiced'!D:F,3,0)</f>
        <v>#N/A</v>
      </c>
    </row>
    <row r="390" spans="1:10" x14ac:dyDescent="0.25">
      <c r="A390" s="6">
        <v>42809</v>
      </c>
      <c r="B390" s="4" t="s">
        <v>608</v>
      </c>
      <c r="C390" s="4" t="s">
        <v>1138</v>
      </c>
      <c r="D390" s="4" t="s">
        <v>1757</v>
      </c>
      <c r="E390" s="4" t="s">
        <v>1140</v>
      </c>
      <c r="F390" s="13">
        <v>-125</v>
      </c>
      <c r="G390" s="13">
        <v>-125</v>
      </c>
      <c r="H390" s="7">
        <v>0</v>
      </c>
      <c r="I390" s="7">
        <v>-125</v>
      </c>
      <c r="J390" s="7" t="e">
        <f>VLOOKUP(AtlasReport_10_Table_1[[#This Row],[Voucher]],'Sales_Delived not invoiced'!D:F,3,0)</f>
        <v>#N/A</v>
      </c>
    </row>
    <row r="391" spans="1:10" x14ac:dyDescent="0.25">
      <c r="A391" s="6">
        <v>42810</v>
      </c>
      <c r="B391" s="4" t="s">
        <v>737</v>
      </c>
      <c r="C391" s="4" t="s">
        <v>1138</v>
      </c>
      <c r="D391" s="4" t="s">
        <v>1758</v>
      </c>
      <c r="E391" s="4" t="s">
        <v>1140</v>
      </c>
      <c r="F391" s="13">
        <v>1312.5</v>
      </c>
      <c r="G391" s="13">
        <v>1312.5</v>
      </c>
      <c r="H391" s="7">
        <v>0</v>
      </c>
      <c r="I391" s="7">
        <v>1312.5</v>
      </c>
      <c r="J391" s="7" t="e">
        <f>VLOOKUP(AtlasReport_10_Table_1[[#This Row],[Voucher]],'Sales_Delived not invoiced'!D:F,3,0)</f>
        <v>#N/A</v>
      </c>
    </row>
    <row r="392" spans="1:10" x14ac:dyDescent="0.25">
      <c r="A392" s="6">
        <v>42810</v>
      </c>
      <c r="B392" s="4" t="s">
        <v>782</v>
      </c>
      <c r="C392" s="4" t="s">
        <v>1138</v>
      </c>
      <c r="D392" s="4" t="s">
        <v>1759</v>
      </c>
      <c r="E392" s="4" t="s">
        <v>1140</v>
      </c>
      <c r="F392" s="13">
        <v>2646</v>
      </c>
      <c r="G392" s="13">
        <v>2646</v>
      </c>
      <c r="H392" s="7">
        <v>0</v>
      </c>
      <c r="I392" s="7">
        <v>2646</v>
      </c>
      <c r="J392" s="7" t="e">
        <f>VLOOKUP(AtlasReport_10_Table_1[[#This Row],[Voucher]],'Sales_Delived not invoiced'!D:F,3,0)</f>
        <v>#N/A</v>
      </c>
    </row>
    <row r="393" spans="1:10" x14ac:dyDescent="0.25">
      <c r="A393" s="6">
        <v>42810</v>
      </c>
      <c r="B393" s="4" t="s">
        <v>955</v>
      </c>
      <c r="C393" s="4" t="s">
        <v>1138</v>
      </c>
      <c r="D393" s="4" t="s">
        <v>1760</v>
      </c>
      <c r="E393" s="4" t="s">
        <v>1140</v>
      </c>
      <c r="F393" s="13">
        <v>1661.13</v>
      </c>
      <c r="G393" s="13">
        <v>1661.13</v>
      </c>
      <c r="H393" s="7">
        <v>0</v>
      </c>
      <c r="I393" s="7">
        <v>1661.13</v>
      </c>
      <c r="J393" s="7" t="e">
        <f>VLOOKUP(AtlasReport_10_Table_1[[#This Row],[Voucher]],'Sales_Delived not invoiced'!D:F,3,0)</f>
        <v>#N/A</v>
      </c>
    </row>
    <row r="394" spans="1:10" x14ac:dyDescent="0.25">
      <c r="A394" s="6">
        <v>42811</v>
      </c>
      <c r="B394" s="4" t="s">
        <v>1761</v>
      </c>
      <c r="C394" s="4" t="s">
        <v>1138</v>
      </c>
      <c r="D394" s="4" t="s">
        <v>1762</v>
      </c>
      <c r="E394" s="4" t="s">
        <v>1140</v>
      </c>
      <c r="F394" s="13">
        <v>-1840.5</v>
      </c>
      <c r="G394" s="13">
        <v>-1840.5</v>
      </c>
      <c r="H394" s="7">
        <v>0</v>
      </c>
      <c r="I394" s="7">
        <v>-2590.5</v>
      </c>
      <c r="J394" s="7" t="e">
        <f>VLOOKUP(AtlasReport_10_Table_1[[#This Row],[Voucher]],'Sales_Delived not invoiced'!D:F,3,0)</f>
        <v>#N/A</v>
      </c>
    </row>
    <row r="395" spans="1:10" x14ac:dyDescent="0.25">
      <c r="A395" s="6">
        <v>42811</v>
      </c>
      <c r="B395" s="4" t="s">
        <v>1761</v>
      </c>
      <c r="C395" s="4" t="s">
        <v>1138</v>
      </c>
      <c r="D395" s="4" t="s">
        <v>1762</v>
      </c>
      <c r="E395" s="4" t="s">
        <v>1140</v>
      </c>
      <c r="F395" s="13">
        <v>-750</v>
      </c>
      <c r="G395" s="13">
        <v>-750</v>
      </c>
      <c r="H395" s="7">
        <v>0</v>
      </c>
      <c r="I395" s="7">
        <v>-2590.5</v>
      </c>
      <c r="J395" s="7" t="e">
        <f>VLOOKUP(AtlasReport_10_Table_1[[#This Row],[Voucher]],'Sales_Delived not invoiced'!D:F,3,0)</f>
        <v>#N/A</v>
      </c>
    </row>
    <row r="396" spans="1:10" x14ac:dyDescent="0.25">
      <c r="A396" s="6">
        <v>42811</v>
      </c>
      <c r="B396" s="4" t="s">
        <v>1763</v>
      </c>
      <c r="C396" s="4" t="s">
        <v>1138</v>
      </c>
      <c r="D396" s="4" t="s">
        <v>1764</v>
      </c>
      <c r="E396" s="4" t="s">
        <v>1140</v>
      </c>
      <c r="F396" s="13">
        <v>-1983.75</v>
      </c>
      <c r="G396" s="13">
        <v>-1983.75</v>
      </c>
      <c r="H396" s="7">
        <v>0</v>
      </c>
      <c r="I396" s="7">
        <v>-3544.81</v>
      </c>
      <c r="J396" s="7" t="e">
        <f>VLOOKUP(AtlasReport_10_Table_1[[#This Row],[Voucher]],'Sales_Delived not invoiced'!D:F,3,0)</f>
        <v>#N/A</v>
      </c>
    </row>
    <row r="397" spans="1:10" x14ac:dyDescent="0.25">
      <c r="A397" s="6">
        <v>42811</v>
      </c>
      <c r="B397" s="4" t="s">
        <v>1763</v>
      </c>
      <c r="C397" s="4" t="s">
        <v>1138</v>
      </c>
      <c r="D397" s="4" t="s">
        <v>1764</v>
      </c>
      <c r="E397" s="4" t="s">
        <v>1140</v>
      </c>
      <c r="F397" s="13">
        <v>-901.36</v>
      </c>
      <c r="G397" s="13">
        <v>-901.36</v>
      </c>
      <c r="H397" s="7">
        <v>0</v>
      </c>
      <c r="I397" s="7">
        <v>-3544.81</v>
      </c>
      <c r="J397" s="7" t="e">
        <f>VLOOKUP(AtlasReport_10_Table_1[[#This Row],[Voucher]],'Sales_Delived not invoiced'!D:F,3,0)</f>
        <v>#N/A</v>
      </c>
    </row>
    <row r="398" spans="1:10" x14ac:dyDescent="0.25">
      <c r="A398" s="6">
        <v>42811</v>
      </c>
      <c r="B398" s="4" t="s">
        <v>1763</v>
      </c>
      <c r="C398" s="4" t="s">
        <v>1138</v>
      </c>
      <c r="D398" s="4" t="s">
        <v>1764</v>
      </c>
      <c r="E398" s="4" t="s">
        <v>1140</v>
      </c>
      <c r="F398" s="13">
        <v>-659.7</v>
      </c>
      <c r="G398" s="13">
        <v>-659.7</v>
      </c>
      <c r="H398" s="7">
        <v>0</v>
      </c>
      <c r="I398" s="7">
        <v>-3544.81</v>
      </c>
      <c r="J398" s="7" t="e">
        <f>VLOOKUP(AtlasReport_10_Table_1[[#This Row],[Voucher]],'Sales_Delived not invoiced'!D:F,3,0)</f>
        <v>#N/A</v>
      </c>
    </row>
    <row r="399" spans="1:10" x14ac:dyDescent="0.25">
      <c r="A399" s="6">
        <v>42811</v>
      </c>
      <c r="B399" s="4" t="s">
        <v>1765</v>
      </c>
      <c r="C399" s="4" t="s">
        <v>1138</v>
      </c>
      <c r="D399" s="4" t="s">
        <v>1766</v>
      </c>
      <c r="E399" s="4" t="s">
        <v>1140</v>
      </c>
      <c r="F399" s="13">
        <v>-258.38</v>
      </c>
      <c r="G399" s="13">
        <v>-258.38</v>
      </c>
      <c r="H399" s="7">
        <v>0</v>
      </c>
      <c r="I399" s="7">
        <v>-258.38</v>
      </c>
      <c r="J399" s="7" t="e">
        <f>VLOOKUP(AtlasReport_10_Table_1[[#This Row],[Voucher]],'Sales_Delived not invoiced'!D:F,3,0)</f>
        <v>#N/A</v>
      </c>
    </row>
    <row r="400" spans="1:10" x14ac:dyDescent="0.25">
      <c r="A400" s="6">
        <v>42811</v>
      </c>
      <c r="B400" s="4" t="s">
        <v>882</v>
      </c>
      <c r="C400" s="4" t="s">
        <v>1138</v>
      </c>
      <c r="D400" s="4" t="s">
        <v>1767</v>
      </c>
      <c r="E400" s="4" t="s">
        <v>1140</v>
      </c>
      <c r="F400" s="13">
        <v>125.3</v>
      </c>
      <c r="G400" s="13">
        <v>125.3</v>
      </c>
      <c r="H400" s="7">
        <v>0</v>
      </c>
      <c r="I400" s="7">
        <v>125.3</v>
      </c>
      <c r="J400" s="7" t="e">
        <f>VLOOKUP(AtlasReport_10_Table_1[[#This Row],[Voucher]],'Sales_Delived not invoiced'!D:F,3,0)</f>
        <v>#N/A</v>
      </c>
    </row>
    <row r="401" spans="1:10" x14ac:dyDescent="0.25">
      <c r="A401" s="6">
        <v>42811</v>
      </c>
      <c r="B401" s="4" t="s">
        <v>638</v>
      </c>
      <c r="C401" s="4" t="s">
        <v>1138</v>
      </c>
      <c r="D401" s="4" t="s">
        <v>1768</v>
      </c>
      <c r="E401" s="4" t="s">
        <v>1140</v>
      </c>
      <c r="F401" s="13">
        <v>-2174.5</v>
      </c>
      <c r="G401" s="13">
        <v>-2174.5</v>
      </c>
      <c r="H401" s="7">
        <v>0</v>
      </c>
      <c r="I401" s="7">
        <v>-2174.5</v>
      </c>
      <c r="J401" s="7" t="e">
        <f>VLOOKUP(AtlasReport_10_Table_1[[#This Row],[Voucher]],'Sales_Delived not invoiced'!D:F,3,0)</f>
        <v>#N/A</v>
      </c>
    </row>
    <row r="402" spans="1:10" x14ac:dyDescent="0.25">
      <c r="A402" s="6">
        <v>42811</v>
      </c>
      <c r="B402" s="4" t="s">
        <v>876</v>
      </c>
      <c r="C402" s="4" t="s">
        <v>1138</v>
      </c>
      <c r="D402" s="4" t="s">
        <v>1769</v>
      </c>
      <c r="E402" s="4" t="s">
        <v>1140</v>
      </c>
      <c r="F402" s="13">
        <v>1212.5</v>
      </c>
      <c r="G402" s="13">
        <v>1212.5</v>
      </c>
      <c r="H402" s="7">
        <v>0</v>
      </c>
      <c r="I402" s="7">
        <v>1212.5</v>
      </c>
      <c r="J402" s="7" t="e">
        <f>VLOOKUP(AtlasReport_10_Table_1[[#This Row],[Voucher]],'Sales_Delived not invoiced'!D:F,3,0)</f>
        <v>#N/A</v>
      </c>
    </row>
    <row r="403" spans="1:10" x14ac:dyDescent="0.25">
      <c r="A403" s="6">
        <v>42811</v>
      </c>
      <c r="B403" s="4" t="s">
        <v>802</v>
      </c>
      <c r="C403" s="4" t="s">
        <v>1138</v>
      </c>
      <c r="D403" s="4" t="s">
        <v>1770</v>
      </c>
      <c r="E403" s="4" t="s">
        <v>1140</v>
      </c>
      <c r="F403" s="13">
        <v>1650</v>
      </c>
      <c r="G403" s="13">
        <v>1650</v>
      </c>
      <c r="H403" s="7">
        <v>0</v>
      </c>
      <c r="I403" s="7">
        <v>6128.93</v>
      </c>
      <c r="J403" s="7" t="e">
        <f>VLOOKUP(AtlasReport_10_Table_1[[#This Row],[Voucher]],'Sales_Delived not invoiced'!D:F,3,0)</f>
        <v>#N/A</v>
      </c>
    </row>
    <row r="404" spans="1:10" x14ac:dyDescent="0.25">
      <c r="A404" s="6">
        <v>42811</v>
      </c>
      <c r="B404" s="4" t="s">
        <v>802</v>
      </c>
      <c r="C404" s="4" t="s">
        <v>1138</v>
      </c>
      <c r="D404" s="4" t="s">
        <v>1770</v>
      </c>
      <c r="E404" s="4" t="s">
        <v>1140</v>
      </c>
      <c r="F404" s="13">
        <v>4478.93</v>
      </c>
      <c r="G404" s="13">
        <v>4478.93</v>
      </c>
      <c r="H404" s="7">
        <v>0</v>
      </c>
      <c r="I404" s="7">
        <v>6128.93</v>
      </c>
      <c r="J404" s="7" t="e">
        <f>VLOOKUP(AtlasReport_10_Table_1[[#This Row],[Voucher]],'Sales_Delived not invoiced'!D:F,3,0)</f>
        <v>#N/A</v>
      </c>
    </row>
    <row r="405" spans="1:10" x14ac:dyDescent="0.25">
      <c r="A405" s="6">
        <v>42811</v>
      </c>
      <c r="B405" s="4" t="s">
        <v>636</v>
      </c>
      <c r="C405" s="4" t="s">
        <v>1138</v>
      </c>
      <c r="D405" s="4" t="s">
        <v>1771</v>
      </c>
      <c r="E405" s="4" t="s">
        <v>1140</v>
      </c>
      <c r="F405" s="13">
        <v>-125.3</v>
      </c>
      <c r="G405" s="13">
        <v>-125.3</v>
      </c>
      <c r="H405" s="7">
        <v>0</v>
      </c>
      <c r="I405" s="7">
        <v>-125.3</v>
      </c>
      <c r="J405" s="7" t="e">
        <f>VLOOKUP(AtlasReport_10_Table_1[[#This Row],[Voucher]],'Sales_Delived not invoiced'!D:F,3,0)</f>
        <v>#N/A</v>
      </c>
    </row>
    <row r="406" spans="1:10" x14ac:dyDescent="0.25">
      <c r="A406" s="6">
        <v>42811</v>
      </c>
      <c r="B406" s="4" t="s">
        <v>896</v>
      </c>
      <c r="C406" s="4" t="s">
        <v>1138</v>
      </c>
      <c r="D406" s="4" t="s">
        <v>1772</v>
      </c>
      <c r="E406" s="4" t="s">
        <v>1140</v>
      </c>
      <c r="F406" s="13">
        <v>125.3</v>
      </c>
      <c r="G406" s="13">
        <v>125.3</v>
      </c>
      <c r="H406" s="7">
        <v>0</v>
      </c>
      <c r="I406" s="7">
        <v>125.3</v>
      </c>
      <c r="J406" s="7" t="e">
        <f>VLOOKUP(AtlasReport_10_Table_1[[#This Row],[Voucher]],'Sales_Delived not invoiced'!D:F,3,0)</f>
        <v>#N/A</v>
      </c>
    </row>
    <row r="407" spans="1:10" x14ac:dyDescent="0.25">
      <c r="A407" s="6">
        <v>42814</v>
      </c>
      <c r="B407" s="4" t="s">
        <v>637</v>
      </c>
      <c r="C407" s="4" t="s">
        <v>1138</v>
      </c>
      <c r="D407" s="4" t="s">
        <v>1773</v>
      </c>
      <c r="E407" s="4" t="s">
        <v>1140</v>
      </c>
      <c r="F407" s="13">
        <v>-2218.88</v>
      </c>
      <c r="G407" s="13">
        <v>-2218.88</v>
      </c>
      <c r="H407" s="7">
        <v>0</v>
      </c>
      <c r="I407" s="7">
        <v>-2218.88</v>
      </c>
      <c r="J407" s="7" t="e">
        <f>VLOOKUP(AtlasReport_10_Table_1[[#This Row],[Voucher]],'Sales_Delived not invoiced'!D:F,3,0)</f>
        <v>#N/A</v>
      </c>
    </row>
    <row r="408" spans="1:10" x14ac:dyDescent="0.25">
      <c r="A408" s="6">
        <v>42815</v>
      </c>
      <c r="B408" s="4" t="s">
        <v>1774</v>
      </c>
      <c r="C408" s="4" t="s">
        <v>1138</v>
      </c>
      <c r="D408" s="4" t="s">
        <v>1775</v>
      </c>
      <c r="E408" s="4" t="s">
        <v>1140</v>
      </c>
      <c r="F408" s="13">
        <v>-1312.5</v>
      </c>
      <c r="G408" s="13">
        <v>-1312.5</v>
      </c>
      <c r="H408" s="7">
        <v>0</v>
      </c>
      <c r="I408" s="7">
        <v>-1312.5</v>
      </c>
      <c r="J408" s="7" t="e">
        <f>VLOOKUP(AtlasReport_10_Table_1[[#This Row],[Voucher]],'Sales_Delived not invoiced'!D:F,3,0)</f>
        <v>#N/A</v>
      </c>
    </row>
    <row r="409" spans="1:10" x14ac:dyDescent="0.25">
      <c r="A409" s="6">
        <v>42816</v>
      </c>
      <c r="B409" s="4" t="s">
        <v>869</v>
      </c>
      <c r="C409" s="4" t="s">
        <v>1138</v>
      </c>
      <c r="D409" s="4" t="s">
        <v>1776</v>
      </c>
      <c r="E409" s="4" t="s">
        <v>1140</v>
      </c>
      <c r="F409" s="13">
        <v>2099.0300000000002</v>
      </c>
      <c r="G409" s="13">
        <v>2099.0300000000002</v>
      </c>
      <c r="H409" s="7">
        <v>0</v>
      </c>
      <c r="I409" s="7">
        <v>2099.0300000000002</v>
      </c>
      <c r="J409" s="7" t="e">
        <f>VLOOKUP(AtlasReport_10_Table_1[[#This Row],[Voucher]],'Sales_Delived not invoiced'!D:F,3,0)</f>
        <v>#N/A</v>
      </c>
    </row>
    <row r="410" spans="1:10" x14ac:dyDescent="0.25">
      <c r="A410" s="6">
        <v>42816</v>
      </c>
      <c r="B410" s="4" t="s">
        <v>877</v>
      </c>
      <c r="C410" s="4" t="s">
        <v>1138</v>
      </c>
      <c r="D410" s="4" t="s">
        <v>1777</v>
      </c>
      <c r="E410" s="4" t="s">
        <v>1140</v>
      </c>
      <c r="F410" s="13">
        <v>281.3</v>
      </c>
      <c r="G410" s="13">
        <v>281.3</v>
      </c>
      <c r="H410" s="7">
        <v>0</v>
      </c>
      <c r="I410" s="7">
        <v>281.3</v>
      </c>
      <c r="J410" s="7" t="e">
        <f>VLOOKUP(AtlasReport_10_Table_1[[#This Row],[Voucher]],'Sales_Delived not invoiced'!D:F,3,0)</f>
        <v>#N/A</v>
      </c>
    </row>
    <row r="411" spans="1:10" x14ac:dyDescent="0.25">
      <c r="A411" s="6">
        <v>42817</v>
      </c>
      <c r="B411" s="4" t="s">
        <v>719</v>
      </c>
      <c r="C411" s="4" t="s">
        <v>1138</v>
      </c>
      <c r="D411" s="4" t="s">
        <v>1778</v>
      </c>
      <c r="E411" s="4" t="s">
        <v>1140</v>
      </c>
      <c r="F411" s="13">
        <v>50</v>
      </c>
      <c r="G411" s="13">
        <v>50</v>
      </c>
      <c r="H411" s="7">
        <v>0</v>
      </c>
      <c r="I411" s="7">
        <v>615.5</v>
      </c>
      <c r="J411" s="7" t="e">
        <f>VLOOKUP(AtlasReport_10_Table_1[[#This Row],[Voucher]],'Sales_Delived not invoiced'!D:F,3,0)</f>
        <v>#N/A</v>
      </c>
    </row>
    <row r="412" spans="1:10" x14ac:dyDescent="0.25">
      <c r="A412" s="6">
        <v>42817</v>
      </c>
      <c r="B412" s="4" t="s">
        <v>719</v>
      </c>
      <c r="C412" s="4" t="s">
        <v>1138</v>
      </c>
      <c r="D412" s="4" t="s">
        <v>1778</v>
      </c>
      <c r="E412" s="4" t="s">
        <v>1140</v>
      </c>
      <c r="F412" s="13">
        <v>565.5</v>
      </c>
      <c r="G412" s="13">
        <v>565.5</v>
      </c>
      <c r="H412" s="7">
        <v>0</v>
      </c>
      <c r="I412" s="7">
        <v>615.5</v>
      </c>
      <c r="J412" s="7" t="e">
        <f>VLOOKUP(AtlasReport_10_Table_1[[#This Row],[Voucher]],'Sales_Delived not invoiced'!D:F,3,0)</f>
        <v>#N/A</v>
      </c>
    </row>
    <row r="413" spans="1:10" x14ac:dyDescent="0.25">
      <c r="A413" s="6">
        <v>42817</v>
      </c>
      <c r="B413" s="4" t="s">
        <v>784</v>
      </c>
      <c r="C413" s="4" t="s">
        <v>1138</v>
      </c>
      <c r="D413" s="4" t="s">
        <v>1779</v>
      </c>
      <c r="E413" s="4" t="s">
        <v>1140</v>
      </c>
      <c r="F413" s="13">
        <v>1584</v>
      </c>
      <c r="G413" s="13">
        <v>1584</v>
      </c>
      <c r="H413" s="7">
        <v>0</v>
      </c>
      <c r="I413" s="7">
        <v>1584</v>
      </c>
      <c r="J413" s="7" t="e">
        <f>VLOOKUP(AtlasReport_10_Table_1[[#This Row],[Voucher]],'Sales_Delived not invoiced'!D:F,3,0)</f>
        <v>#N/A</v>
      </c>
    </row>
    <row r="414" spans="1:10" x14ac:dyDescent="0.25">
      <c r="A414" s="6">
        <v>42818</v>
      </c>
      <c r="B414" s="4" t="s">
        <v>1780</v>
      </c>
      <c r="C414" s="4" t="s">
        <v>1138</v>
      </c>
      <c r="D414" s="4" t="s">
        <v>1781</v>
      </c>
      <c r="E414" s="4" t="s">
        <v>1140</v>
      </c>
      <c r="F414" s="13">
        <v>-2646</v>
      </c>
      <c r="G414" s="13">
        <v>-2646</v>
      </c>
      <c r="H414" s="7">
        <v>0</v>
      </c>
      <c r="I414" s="7">
        <v>-2646</v>
      </c>
      <c r="J414" s="7" t="e">
        <f>VLOOKUP(AtlasReport_10_Table_1[[#This Row],[Voucher]],'Sales_Delived not invoiced'!D:F,3,0)</f>
        <v>#N/A</v>
      </c>
    </row>
    <row r="415" spans="1:10" x14ac:dyDescent="0.25">
      <c r="A415" s="6">
        <v>42821</v>
      </c>
      <c r="B415" s="4" t="s">
        <v>908</v>
      </c>
      <c r="C415" s="4" t="s">
        <v>1138</v>
      </c>
      <c r="D415" s="4" t="s">
        <v>1782</v>
      </c>
      <c r="E415" s="4" t="s">
        <v>1140</v>
      </c>
      <c r="F415" s="13">
        <v>64813.86</v>
      </c>
      <c r="G415" s="13">
        <v>64813.86</v>
      </c>
      <c r="H415" s="7">
        <v>0</v>
      </c>
      <c r="I415" s="7">
        <v>64813.86</v>
      </c>
      <c r="J415" s="7" t="e">
        <f>VLOOKUP(AtlasReport_10_Table_1[[#This Row],[Voucher]],'Sales_Delived not invoiced'!D:F,3,0)</f>
        <v>#N/A</v>
      </c>
    </row>
    <row r="416" spans="1:10" x14ac:dyDescent="0.25">
      <c r="A416" s="6">
        <v>42822</v>
      </c>
      <c r="B416" s="4" t="s">
        <v>1783</v>
      </c>
      <c r="C416" s="4" t="s">
        <v>1138</v>
      </c>
      <c r="D416" s="4" t="s">
        <v>1784</v>
      </c>
      <c r="E416" s="4" t="s">
        <v>1140</v>
      </c>
      <c r="F416" s="13">
        <v>-1135.2</v>
      </c>
      <c r="G416" s="13">
        <v>-1135.2</v>
      </c>
      <c r="H416" s="7">
        <v>0</v>
      </c>
      <c r="I416" s="7">
        <v>-1135.2</v>
      </c>
      <c r="J416" s="7" t="e">
        <f>VLOOKUP(AtlasReport_10_Table_1[[#This Row],[Voucher]],'Sales_Delived not invoiced'!D:F,3,0)</f>
        <v>#N/A</v>
      </c>
    </row>
    <row r="417" spans="1:10" x14ac:dyDescent="0.25">
      <c r="A417" s="6">
        <v>42822</v>
      </c>
      <c r="B417" s="4" t="s">
        <v>1785</v>
      </c>
      <c r="C417" s="4" t="s">
        <v>1138</v>
      </c>
      <c r="D417" s="4" t="s">
        <v>1786</v>
      </c>
      <c r="E417" s="4" t="s">
        <v>1140</v>
      </c>
      <c r="F417" s="13">
        <v>-727.5</v>
      </c>
      <c r="G417" s="13">
        <v>-727.5</v>
      </c>
      <c r="H417" s="7">
        <v>0</v>
      </c>
      <c r="I417" s="7">
        <v>-727.5</v>
      </c>
      <c r="J417" s="7" t="e">
        <f>VLOOKUP(AtlasReport_10_Table_1[[#This Row],[Voucher]],'Sales_Delived not invoiced'!D:F,3,0)</f>
        <v>#N/A</v>
      </c>
    </row>
    <row r="418" spans="1:10" x14ac:dyDescent="0.25">
      <c r="A418" s="6">
        <v>42822</v>
      </c>
      <c r="B418" s="4" t="s">
        <v>1787</v>
      </c>
      <c r="C418" s="4" t="s">
        <v>1138</v>
      </c>
      <c r="D418" s="4" t="s">
        <v>1788</v>
      </c>
      <c r="E418" s="4" t="s">
        <v>1140</v>
      </c>
      <c r="F418" s="13">
        <v>-1438.13</v>
      </c>
      <c r="G418" s="13">
        <v>-1438.13</v>
      </c>
      <c r="H418" s="7">
        <v>0</v>
      </c>
      <c r="I418" s="7">
        <v>-1438.13</v>
      </c>
      <c r="J418" s="7" t="e">
        <f>VLOOKUP(AtlasReport_10_Table_1[[#This Row],[Voucher]],'Sales_Delived not invoiced'!D:F,3,0)</f>
        <v>#N/A</v>
      </c>
    </row>
    <row r="419" spans="1:10" x14ac:dyDescent="0.25">
      <c r="A419" s="6">
        <v>42822</v>
      </c>
      <c r="B419" s="4" t="s">
        <v>1789</v>
      </c>
      <c r="C419" s="4" t="s">
        <v>1138</v>
      </c>
      <c r="D419" s="4" t="s">
        <v>1790</v>
      </c>
      <c r="E419" s="4" t="s">
        <v>1140</v>
      </c>
      <c r="F419" s="13">
        <v>-4001.25</v>
      </c>
      <c r="G419" s="13">
        <v>-4001.25</v>
      </c>
      <c r="H419" s="7">
        <v>0</v>
      </c>
      <c r="I419" s="7">
        <v>-4001.25</v>
      </c>
      <c r="J419" s="7" t="e">
        <f>VLOOKUP(AtlasReport_10_Table_1[[#This Row],[Voucher]],'Sales_Delived not invoiced'!D:F,3,0)</f>
        <v>#N/A</v>
      </c>
    </row>
    <row r="420" spans="1:10" x14ac:dyDescent="0.25">
      <c r="A420" s="6">
        <v>42822</v>
      </c>
      <c r="B420" s="4" t="s">
        <v>836</v>
      </c>
      <c r="C420" s="4" t="s">
        <v>1138</v>
      </c>
      <c r="D420" s="4" t="s">
        <v>1791</v>
      </c>
      <c r="E420" s="4" t="s">
        <v>1140</v>
      </c>
      <c r="F420" s="13">
        <v>163.80000000000001</v>
      </c>
      <c r="G420" s="13">
        <v>163.80000000000001</v>
      </c>
      <c r="H420" s="7">
        <v>0</v>
      </c>
      <c r="I420" s="7">
        <v>163.80000000000001</v>
      </c>
      <c r="J420" s="7" t="e">
        <f>VLOOKUP(AtlasReport_10_Table_1[[#This Row],[Voucher]],'Sales_Delived not invoiced'!D:F,3,0)</f>
        <v>#N/A</v>
      </c>
    </row>
    <row r="421" spans="1:10" x14ac:dyDescent="0.25">
      <c r="A421" s="6">
        <v>42822</v>
      </c>
      <c r="B421" s="4" t="s">
        <v>800</v>
      </c>
      <c r="C421" s="4" t="s">
        <v>1138</v>
      </c>
      <c r="D421" s="4" t="s">
        <v>1792</v>
      </c>
      <c r="E421" s="4" t="s">
        <v>1140</v>
      </c>
      <c r="F421" s="13">
        <v>4262.38</v>
      </c>
      <c r="G421" s="13">
        <v>4262.38</v>
      </c>
      <c r="H421" s="7">
        <v>0</v>
      </c>
      <c r="I421" s="7">
        <v>4262.38</v>
      </c>
      <c r="J421" s="7" t="e">
        <f>VLOOKUP(AtlasReport_10_Table_1[[#This Row],[Voucher]],'Sales_Delived not invoiced'!D:F,3,0)</f>
        <v>#N/A</v>
      </c>
    </row>
    <row r="422" spans="1:10" x14ac:dyDescent="0.25">
      <c r="A422" s="6">
        <v>42822</v>
      </c>
      <c r="B422" s="4" t="s">
        <v>689</v>
      </c>
      <c r="C422" s="4" t="s">
        <v>1138</v>
      </c>
      <c r="D422" s="4" t="s">
        <v>1793</v>
      </c>
      <c r="E422" s="4" t="s">
        <v>1140</v>
      </c>
      <c r="F422" s="13">
        <v>38.5</v>
      </c>
      <c r="G422" s="13">
        <v>38.5</v>
      </c>
      <c r="H422" s="7">
        <v>0</v>
      </c>
      <c r="I422" s="7">
        <v>38.5</v>
      </c>
      <c r="J422" s="7" t="e">
        <f>VLOOKUP(AtlasReport_10_Table_1[[#This Row],[Voucher]],'Sales_Delived not invoiced'!D:F,3,0)</f>
        <v>#N/A</v>
      </c>
    </row>
    <row r="423" spans="1:10" x14ac:dyDescent="0.25">
      <c r="A423" s="6">
        <v>42823</v>
      </c>
      <c r="B423" s="4" t="s">
        <v>1794</v>
      </c>
      <c r="C423" s="4" t="s">
        <v>1138</v>
      </c>
      <c r="D423" s="4" t="s">
        <v>1795</v>
      </c>
      <c r="E423" s="4" t="s">
        <v>1140</v>
      </c>
      <c r="F423" s="13">
        <v>-38.5</v>
      </c>
      <c r="G423" s="13">
        <v>-38.5</v>
      </c>
      <c r="H423" s="7">
        <v>0</v>
      </c>
      <c r="I423" s="7">
        <v>-38.5</v>
      </c>
      <c r="J423" s="7" t="e">
        <f>VLOOKUP(AtlasReport_10_Table_1[[#This Row],[Voucher]],'Sales_Delived not invoiced'!D:F,3,0)</f>
        <v>#N/A</v>
      </c>
    </row>
    <row r="424" spans="1:10" x14ac:dyDescent="0.25">
      <c r="A424" s="6">
        <v>42823</v>
      </c>
      <c r="B424" s="4" t="s">
        <v>1796</v>
      </c>
      <c r="C424" s="4" t="s">
        <v>1138</v>
      </c>
      <c r="D424" s="4" t="s">
        <v>1797</v>
      </c>
      <c r="E424" s="4" t="s">
        <v>1140</v>
      </c>
      <c r="F424" s="13">
        <v>-163.80000000000001</v>
      </c>
      <c r="G424" s="13">
        <v>-163.80000000000001</v>
      </c>
      <c r="H424" s="7">
        <v>0</v>
      </c>
      <c r="I424" s="7">
        <v>-163.80000000000001</v>
      </c>
      <c r="J424" s="7" t="e">
        <f>VLOOKUP(AtlasReport_10_Table_1[[#This Row],[Voucher]],'Sales_Delived not invoiced'!D:F,3,0)</f>
        <v>#N/A</v>
      </c>
    </row>
    <row r="425" spans="1:10" x14ac:dyDescent="0.25">
      <c r="A425" s="6">
        <v>42823</v>
      </c>
      <c r="B425" s="4" t="s">
        <v>1798</v>
      </c>
      <c r="C425" s="4" t="s">
        <v>1138</v>
      </c>
      <c r="D425" s="4" t="s">
        <v>1799</v>
      </c>
      <c r="E425" s="4" t="s">
        <v>1140</v>
      </c>
      <c r="F425" s="13">
        <v>-44.64</v>
      </c>
      <c r="G425" s="13">
        <v>-44.64</v>
      </c>
      <c r="H425" s="7">
        <v>0</v>
      </c>
      <c r="I425" s="7">
        <v>-44.64</v>
      </c>
      <c r="J425" s="7" t="e">
        <f>VLOOKUP(AtlasReport_10_Table_1[[#This Row],[Voucher]],'Sales_Delived not invoiced'!D:F,3,0)</f>
        <v>#N/A</v>
      </c>
    </row>
    <row r="426" spans="1:10" x14ac:dyDescent="0.25">
      <c r="A426" s="6">
        <v>42823</v>
      </c>
      <c r="B426" s="4" t="s">
        <v>1800</v>
      </c>
      <c r="C426" s="4" t="s">
        <v>1138</v>
      </c>
      <c r="D426" s="4" t="s">
        <v>1801</v>
      </c>
      <c r="E426" s="4" t="s">
        <v>1140</v>
      </c>
      <c r="F426" s="13">
        <v>-11080.130000000001</v>
      </c>
      <c r="G426" s="13">
        <v>-11080.130000000001</v>
      </c>
      <c r="H426" s="7">
        <v>0</v>
      </c>
      <c r="I426" s="7">
        <v>-11080.13</v>
      </c>
      <c r="J426" s="7" t="e">
        <f>VLOOKUP(AtlasReport_10_Table_1[[#This Row],[Voucher]],'Sales_Delived not invoiced'!D:F,3,0)</f>
        <v>#N/A</v>
      </c>
    </row>
    <row r="427" spans="1:10" x14ac:dyDescent="0.25">
      <c r="A427" s="6">
        <v>42823</v>
      </c>
      <c r="B427" s="4" t="s">
        <v>1802</v>
      </c>
      <c r="C427" s="4" t="s">
        <v>1138</v>
      </c>
      <c r="D427" s="4" t="s">
        <v>1803</v>
      </c>
      <c r="E427" s="4" t="s">
        <v>1140</v>
      </c>
      <c r="F427" s="13">
        <v>-846.8</v>
      </c>
      <c r="G427" s="13">
        <v>-846.8</v>
      </c>
      <c r="H427" s="7">
        <v>0</v>
      </c>
      <c r="I427" s="7">
        <v>-896.8</v>
      </c>
      <c r="J427" s="7" t="e">
        <f>VLOOKUP(AtlasReport_10_Table_1[[#This Row],[Voucher]],'Sales_Delived not invoiced'!D:F,3,0)</f>
        <v>#N/A</v>
      </c>
    </row>
    <row r="428" spans="1:10" x14ac:dyDescent="0.25">
      <c r="A428" s="6">
        <v>42823</v>
      </c>
      <c r="B428" s="4" t="s">
        <v>1802</v>
      </c>
      <c r="C428" s="4" t="s">
        <v>1138</v>
      </c>
      <c r="D428" s="4" t="s">
        <v>1803</v>
      </c>
      <c r="E428" s="4" t="s">
        <v>1140</v>
      </c>
      <c r="F428" s="13">
        <v>-50</v>
      </c>
      <c r="G428" s="13">
        <v>-50</v>
      </c>
      <c r="H428" s="7">
        <v>0</v>
      </c>
      <c r="I428" s="7">
        <v>-896.8</v>
      </c>
      <c r="J428" s="7" t="e">
        <f>VLOOKUP(AtlasReport_10_Table_1[[#This Row],[Voucher]],'Sales_Delived not invoiced'!D:F,3,0)</f>
        <v>#N/A</v>
      </c>
    </row>
    <row r="429" spans="1:10" x14ac:dyDescent="0.25">
      <c r="A429" s="6">
        <v>42823</v>
      </c>
      <c r="B429" s="4" t="s">
        <v>1804</v>
      </c>
      <c r="C429" s="4" t="s">
        <v>1138</v>
      </c>
      <c r="D429" s="4" t="s">
        <v>1805</v>
      </c>
      <c r="E429" s="4" t="s">
        <v>1140</v>
      </c>
      <c r="F429" s="13">
        <v>-125.3</v>
      </c>
      <c r="G429" s="13">
        <v>-125.3</v>
      </c>
      <c r="H429" s="7">
        <v>0</v>
      </c>
      <c r="I429" s="7">
        <v>-125.3</v>
      </c>
      <c r="J429" s="7" t="e">
        <f>VLOOKUP(AtlasReport_10_Table_1[[#This Row],[Voucher]],'Sales_Delived not invoiced'!D:F,3,0)</f>
        <v>#N/A</v>
      </c>
    </row>
    <row r="430" spans="1:10" x14ac:dyDescent="0.25">
      <c r="A430" s="6">
        <v>42823</v>
      </c>
      <c r="B430" s="4" t="s">
        <v>1806</v>
      </c>
      <c r="C430" s="4" t="s">
        <v>1138</v>
      </c>
      <c r="D430" s="4" t="s">
        <v>1807</v>
      </c>
      <c r="E430" s="4" t="s">
        <v>1140</v>
      </c>
      <c r="F430" s="13">
        <v>-1661.13</v>
      </c>
      <c r="G430" s="13">
        <v>-1661.13</v>
      </c>
      <c r="H430" s="7">
        <v>0</v>
      </c>
      <c r="I430" s="7">
        <v>-1661.13</v>
      </c>
      <c r="J430" s="7" t="e">
        <f>VLOOKUP(AtlasReport_10_Table_1[[#This Row],[Voucher]],'Sales_Delived not invoiced'!D:F,3,0)</f>
        <v>#N/A</v>
      </c>
    </row>
    <row r="431" spans="1:10" x14ac:dyDescent="0.25">
      <c r="A431" s="6">
        <v>42823</v>
      </c>
      <c r="B431" s="4" t="s">
        <v>1808</v>
      </c>
      <c r="C431" s="4" t="s">
        <v>1138</v>
      </c>
      <c r="D431" s="4" t="s">
        <v>1809</v>
      </c>
      <c r="E431" s="4" t="s">
        <v>1140</v>
      </c>
      <c r="F431" s="13">
        <v>-2441.98</v>
      </c>
      <c r="G431" s="13">
        <v>-2441.98</v>
      </c>
      <c r="H431" s="7">
        <v>0</v>
      </c>
      <c r="I431" s="7">
        <v>-2641.98</v>
      </c>
      <c r="J431" s="7" t="e">
        <f>VLOOKUP(AtlasReport_10_Table_1[[#This Row],[Voucher]],'Sales_Delived not invoiced'!D:F,3,0)</f>
        <v>#N/A</v>
      </c>
    </row>
    <row r="432" spans="1:10" x14ac:dyDescent="0.25">
      <c r="A432" s="6">
        <v>42823</v>
      </c>
      <c r="B432" s="4" t="s">
        <v>1808</v>
      </c>
      <c r="C432" s="4" t="s">
        <v>1138</v>
      </c>
      <c r="D432" s="4" t="s">
        <v>1809</v>
      </c>
      <c r="E432" s="4" t="s">
        <v>1140</v>
      </c>
      <c r="F432" s="13">
        <v>-200</v>
      </c>
      <c r="G432" s="13">
        <v>-200</v>
      </c>
      <c r="H432" s="7">
        <v>0</v>
      </c>
      <c r="I432" s="7">
        <v>-2641.98</v>
      </c>
      <c r="J432" s="7" t="e">
        <f>VLOOKUP(AtlasReport_10_Table_1[[#This Row],[Voucher]],'Sales_Delived not invoiced'!D:F,3,0)</f>
        <v>#N/A</v>
      </c>
    </row>
    <row r="433" spans="1:10" x14ac:dyDescent="0.25">
      <c r="A433" s="6">
        <v>42823</v>
      </c>
      <c r="B433" s="4" t="s">
        <v>1810</v>
      </c>
      <c r="C433" s="4" t="s">
        <v>1138</v>
      </c>
      <c r="D433" s="4" t="s">
        <v>1811</v>
      </c>
      <c r="E433" s="4" t="s">
        <v>1140</v>
      </c>
      <c r="F433" s="13">
        <v>-1212.5</v>
      </c>
      <c r="G433" s="13">
        <v>-1212.5</v>
      </c>
      <c r="H433" s="7">
        <v>0</v>
      </c>
      <c r="I433" s="7">
        <v>-1212.5</v>
      </c>
      <c r="J433" s="7" t="e">
        <f>VLOOKUP(AtlasReport_10_Table_1[[#This Row],[Voucher]],'Sales_Delived not invoiced'!D:F,3,0)</f>
        <v>#N/A</v>
      </c>
    </row>
    <row r="434" spans="1:10" x14ac:dyDescent="0.25">
      <c r="A434" s="6">
        <v>42823</v>
      </c>
      <c r="B434" s="4" t="s">
        <v>1812</v>
      </c>
      <c r="C434" s="4" t="s">
        <v>1138</v>
      </c>
      <c r="D434" s="4" t="s">
        <v>1813</v>
      </c>
      <c r="E434" s="4" t="s">
        <v>1140</v>
      </c>
      <c r="F434" s="13">
        <v>-1584</v>
      </c>
      <c r="G434" s="13">
        <v>-1584</v>
      </c>
      <c r="H434" s="7">
        <v>0</v>
      </c>
      <c r="I434" s="7">
        <v>-1584</v>
      </c>
      <c r="J434" s="7" t="e">
        <f>VLOOKUP(AtlasReport_10_Table_1[[#This Row],[Voucher]],'Sales_Delived not invoiced'!D:F,3,0)</f>
        <v>#N/A</v>
      </c>
    </row>
    <row r="435" spans="1:10" x14ac:dyDescent="0.25">
      <c r="A435" s="6">
        <v>42823</v>
      </c>
      <c r="B435" s="4" t="s">
        <v>1814</v>
      </c>
      <c r="C435" s="4" t="s">
        <v>1138</v>
      </c>
      <c r="D435" s="4" t="s">
        <v>1815</v>
      </c>
      <c r="E435" s="4" t="s">
        <v>1140</v>
      </c>
      <c r="F435" s="13">
        <v>-2150</v>
      </c>
      <c r="G435" s="13">
        <v>-2150</v>
      </c>
      <c r="H435" s="7">
        <v>0</v>
      </c>
      <c r="I435" s="7">
        <v>-4649.3999999999996</v>
      </c>
      <c r="J435" s="7" t="e">
        <f>VLOOKUP(AtlasReport_10_Table_1[[#This Row],[Voucher]],'Sales_Delived not invoiced'!D:F,3,0)</f>
        <v>#N/A</v>
      </c>
    </row>
    <row r="436" spans="1:10" x14ac:dyDescent="0.25">
      <c r="A436" s="6">
        <v>42823</v>
      </c>
      <c r="B436" s="4" t="s">
        <v>1814</v>
      </c>
      <c r="C436" s="4" t="s">
        <v>1138</v>
      </c>
      <c r="D436" s="4" t="s">
        <v>1815</v>
      </c>
      <c r="E436" s="4" t="s">
        <v>1140</v>
      </c>
      <c r="F436" s="13">
        <v>-1350</v>
      </c>
      <c r="G436" s="13">
        <v>-1350</v>
      </c>
      <c r="H436" s="7">
        <v>0</v>
      </c>
      <c r="I436" s="7">
        <v>-4649.3999999999996</v>
      </c>
      <c r="J436" s="7" t="e">
        <f>VLOOKUP(AtlasReport_10_Table_1[[#This Row],[Voucher]],'Sales_Delived not invoiced'!D:F,3,0)</f>
        <v>#N/A</v>
      </c>
    </row>
    <row r="437" spans="1:10" x14ac:dyDescent="0.25">
      <c r="A437" s="6">
        <v>42823</v>
      </c>
      <c r="B437" s="4" t="s">
        <v>1814</v>
      </c>
      <c r="C437" s="4" t="s">
        <v>1138</v>
      </c>
      <c r="D437" s="4" t="s">
        <v>1815</v>
      </c>
      <c r="E437" s="4" t="s">
        <v>1140</v>
      </c>
      <c r="F437" s="13">
        <v>-640</v>
      </c>
      <c r="G437" s="13">
        <v>-640</v>
      </c>
      <c r="H437" s="7">
        <v>0</v>
      </c>
      <c r="I437" s="7">
        <v>-4649.3999999999996</v>
      </c>
      <c r="J437" s="7" t="e">
        <f>VLOOKUP(AtlasReport_10_Table_1[[#This Row],[Voucher]],'Sales_Delived not invoiced'!D:F,3,0)</f>
        <v>#N/A</v>
      </c>
    </row>
    <row r="438" spans="1:10" x14ac:dyDescent="0.25">
      <c r="A438" s="6">
        <v>42823</v>
      </c>
      <c r="B438" s="4" t="s">
        <v>1814</v>
      </c>
      <c r="C438" s="4" t="s">
        <v>1138</v>
      </c>
      <c r="D438" s="4" t="s">
        <v>1815</v>
      </c>
      <c r="E438" s="4" t="s">
        <v>1140</v>
      </c>
      <c r="F438" s="13">
        <v>-509.4</v>
      </c>
      <c r="G438" s="13">
        <v>-509.4</v>
      </c>
      <c r="H438" s="7">
        <v>0</v>
      </c>
      <c r="I438" s="7">
        <v>-4649.3999999999996</v>
      </c>
      <c r="J438" s="7" t="e">
        <f>VLOOKUP(AtlasReport_10_Table_1[[#This Row],[Voucher]],'Sales_Delived not invoiced'!D:F,3,0)</f>
        <v>#N/A</v>
      </c>
    </row>
    <row r="439" spans="1:10" x14ac:dyDescent="0.25">
      <c r="A439" s="6">
        <v>42823</v>
      </c>
      <c r="B439" s="4" t="s">
        <v>1816</v>
      </c>
      <c r="C439" s="4" t="s">
        <v>1138</v>
      </c>
      <c r="D439" s="4" t="s">
        <v>1817</v>
      </c>
      <c r="E439" s="4" t="s">
        <v>1140</v>
      </c>
      <c r="F439" s="13">
        <v>-4361</v>
      </c>
      <c r="G439" s="13">
        <v>-4361</v>
      </c>
      <c r="H439" s="7">
        <v>0</v>
      </c>
      <c r="I439" s="7">
        <v>-6681.5</v>
      </c>
      <c r="J439" s="7" t="e">
        <f>VLOOKUP(AtlasReport_10_Table_1[[#This Row],[Voucher]],'Sales_Delived not invoiced'!D:F,3,0)</f>
        <v>#N/A</v>
      </c>
    </row>
    <row r="440" spans="1:10" x14ac:dyDescent="0.25">
      <c r="A440" s="6">
        <v>42823</v>
      </c>
      <c r="B440" s="4" t="s">
        <v>1816</v>
      </c>
      <c r="C440" s="4" t="s">
        <v>1138</v>
      </c>
      <c r="D440" s="4" t="s">
        <v>1817</v>
      </c>
      <c r="E440" s="4" t="s">
        <v>1140</v>
      </c>
      <c r="F440" s="13">
        <v>-2320.5</v>
      </c>
      <c r="G440" s="13">
        <v>-2320.5</v>
      </c>
      <c r="H440" s="7">
        <v>0</v>
      </c>
      <c r="I440" s="7">
        <v>-6681.5</v>
      </c>
      <c r="J440" s="7" t="e">
        <f>VLOOKUP(AtlasReport_10_Table_1[[#This Row],[Voucher]],'Sales_Delived not invoiced'!D:F,3,0)</f>
        <v>#N/A</v>
      </c>
    </row>
    <row r="441" spans="1:10" x14ac:dyDescent="0.25">
      <c r="A441" s="6">
        <v>42823</v>
      </c>
      <c r="B441" s="4" t="s">
        <v>688</v>
      </c>
      <c r="C441" s="4" t="s">
        <v>1138</v>
      </c>
      <c r="D441" s="4" t="s">
        <v>1818</v>
      </c>
      <c r="E441" s="4" t="s">
        <v>1140</v>
      </c>
      <c r="F441" s="13">
        <v>2320.5</v>
      </c>
      <c r="G441" s="13">
        <v>2320.5</v>
      </c>
      <c r="H441" s="7">
        <v>0</v>
      </c>
      <c r="I441" s="7">
        <v>6681.5</v>
      </c>
      <c r="J441" s="7" t="e">
        <f>VLOOKUP(AtlasReport_10_Table_1[[#This Row],[Voucher]],'Sales_Delived not invoiced'!D:F,3,0)</f>
        <v>#N/A</v>
      </c>
    </row>
    <row r="442" spans="1:10" x14ac:dyDescent="0.25">
      <c r="A442" s="6">
        <v>42823</v>
      </c>
      <c r="B442" s="4" t="s">
        <v>688</v>
      </c>
      <c r="C442" s="4" t="s">
        <v>1138</v>
      </c>
      <c r="D442" s="4" t="s">
        <v>1818</v>
      </c>
      <c r="E442" s="4" t="s">
        <v>1140</v>
      </c>
      <c r="F442" s="13">
        <v>4361</v>
      </c>
      <c r="G442" s="13">
        <v>4361</v>
      </c>
      <c r="H442" s="7">
        <v>0</v>
      </c>
      <c r="I442" s="7">
        <v>6681.5</v>
      </c>
      <c r="J442" s="7" t="e">
        <f>VLOOKUP(AtlasReport_10_Table_1[[#This Row],[Voucher]],'Sales_Delived not invoiced'!D:F,3,0)</f>
        <v>#N/A</v>
      </c>
    </row>
    <row r="443" spans="1:10" x14ac:dyDescent="0.25">
      <c r="A443" s="6">
        <v>42823</v>
      </c>
      <c r="B443" s="4" t="s">
        <v>960</v>
      </c>
      <c r="C443" s="4" t="s">
        <v>1138</v>
      </c>
      <c r="D443" s="4" t="s">
        <v>1819</v>
      </c>
      <c r="E443" s="4" t="s">
        <v>1140</v>
      </c>
      <c r="F443" s="13">
        <v>509.4</v>
      </c>
      <c r="G443" s="13">
        <v>509.4</v>
      </c>
      <c r="H443" s="7">
        <v>0</v>
      </c>
      <c r="I443" s="7">
        <v>4649.3999999999996</v>
      </c>
      <c r="J443" s="7" t="e">
        <f>VLOOKUP(AtlasReport_10_Table_1[[#This Row],[Voucher]],'Sales_Delived not invoiced'!D:F,3,0)</f>
        <v>#N/A</v>
      </c>
    </row>
    <row r="444" spans="1:10" x14ac:dyDescent="0.25">
      <c r="A444" s="6">
        <v>42823</v>
      </c>
      <c r="B444" s="4" t="s">
        <v>960</v>
      </c>
      <c r="C444" s="4" t="s">
        <v>1138</v>
      </c>
      <c r="D444" s="4" t="s">
        <v>1819</v>
      </c>
      <c r="E444" s="4" t="s">
        <v>1140</v>
      </c>
      <c r="F444" s="13">
        <v>640</v>
      </c>
      <c r="G444" s="13">
        <v>640</v>
      </c>
      <c r="H444" s="7">
        <v>0</v>
      </c>
      <c r="I444" s="7">
        <v>4649.3999999999996</v>
      </c>
      <c r="J444" s="7" t="e">
        <f>VLOOKUP(AtlasReport_10_Table_1[[#This Row],[Voucher]],'Sales_Delived not invoiced'!D:F,3,0)</f>
        <v>#N/A</v>
      </c>
    </row>
    <row r="445" spans="1:10" x14ac:dyDescent="0.25">
      <c r="A445" s="6">
        <v>42823</v>
      </c>
      <c r="B445" s="4" t="s">
        <v>960</v>
      </c>
      <c r="C445" s="4" t="s">
        <v>1138</v>
      </c>
      <c r="D445" s="4" t="s">
        <v>1819</v>
      </c>
      <c r="E445" s="4" t="s">
        <v>1140</v>
      </c>
      <c r="F445" s="13">
        <v>1350</v>
      </c>
      <c r="G445" s="13">
        <v>1350</v>
      </c>
      <c r="H445" s="7">
        <v>0</v>
      </c>
      <c r="I445" s="7">
        <v>4649.3999999999996</v>
      </c>
      <c r="J445" s="7" t="e">
        <f>VLOOKUP(AtlasReport_10_Table_1[[#This Row],[Voucher]],'Sales_Delived not invoiced'!D:F,3,0)</f>
        <v>#N/A</v>
      </c>
    </row>
    <row r="446" spans="1:10" x14ac:dyDescent="0.25">
      <c r="A446" s="6">
        <v>42823</v>
      </c>
      <c r="B446" s="4" t="s">
        <v>960</v>
      </c>
      <c r="C446" s="4" t="s">
        <v>1138</v>
      </c>
      <c r="D446" s="4" t="s">
        <v>1819</v>
      </c>
      <c r="E446" s="4" t="s">
        <v>1140</v>
      </c>
      <c r="F446" s="13">
        <v>2150</v>
      </c>
      <c r="G446" s="13">
        <v>2150</v>
      </c>
      <c r="H446" s="7">
        <v>0</v>
      </c>
      <c r="I446" s="7">
        <v>4649.3999999999996</v>
      </c>
      <c r="J446" s="7" t="e">
        <f>VLOOKUP(AtlasReport_10_Table_1[[#This Row],[Voucher]],'Sales_Delived not invoiced'!D:F,3,0)</f>
        <v>#N/A</v>
      </c>
    </row>
    <row r="447" spans="1:10" x14ac:dyDescent="0.25">
      <c r="A447" s="6">
        <v>42823</v>
      </c>
      <c r="B447" s="4" t="s">
        <v>953</v>
      </c>
      <c r="C447" s="4" t="s">
        <v>1138</v>
      </c>
      <c r="D447" s="4" t="s">
        <v>1820</v>
      </c>
      <c r="E447" s="4" t="s">
        <v>1140</v>
      </c>
      <c r="F447" s="13">
        <v>6741.5</v>
      </c>
      <c r="G447" s="13">
        <v>6741.5</v>
      </c>
      <c r="H447" s="7">
        <v>0</v>
      </c>
      <c r="I447" s="7">
        <v>6741.5</v>
      </c>
      <c r="J447" s="7" t="e">
        <f>VLOOKUP(AtlasReport_10_Table_1[[#This Row],[Voucher]],'Sales_Delived not invoiced'!D:F,3,0)</f>
        <v>#N/A</v>
      </c>
    </row>
    <row r="448" spans="1:10" x14ac:dyDescent="0.25">
      <c r="A448" s="6">
        <v>42824</v>
      </c>
      <c r="B448" s="4" t="s">
        <v>843</v>
      </c>
      <c r="C448" s="4" t="s">
        <v>1138</v>
      </c>
      <c r="D448" s="4" t="s">
        <v>1821</v>
      </c>
      <c r="E448" s="4" t="s">
        <v>1140</v>
      </c>
      <c r="F448" s="13">
        <v>516.75</v>
      </c>
      <c r="G448" s="13">
        <v>516.75</v>
      </c>
      <c r="H448" s="7">
        <v>0</v>
      </c>
      <c r="I448" s="7">
        <v>516.75</v>
      </c>
      <c r="J448" s="7" t="e">
        <f>VLOOKUP(AtlasReport_10_Table_1[[#This Row],[Voucher]],'Sales_Delived not invoiced'!D:F,3,0)</f>
        <v>#N/A</v>
      </c>
    </row>
    <row r="449" spans="1:10" x14ac:dyDescent="0.25">
      <c r="A449" s="6">
        <v>42824</v>
      </c>
      <c r="B449" s="4" t="s">
        <v>799</v>
      </c>
      <c r="C449" s="4" t="s">
        <v>1138</v>
      </c>
      <c r="D449" s="4" t="s">
        <v>1822</v>
      </c>
      <c r="E449" s="4" t="s">
        <v>1140</v>
      </c>
      <c r="F449" s="13">
        <v>1650</v>
      </c>
      <c r="G449" s="13">
        <v>1650</v>
      </c>
      <c r="H449" s="7">
        <v>0</v>
      </c>
      <c r="I449" s="7">
        <v>5297.8</v>
      </c>
      <c r="J449" s="7" t="e">
        <f>VLOOKUP(AtlasReport_10_Table_1[[#This Row],[Voucher]],'Sales_Delived not invoiced'!D:F,3,0)</f>
        <v>#N/A</v>
      </c>
    </row>
    <row r="450" spans="1:10" x14ac:dyDescent="0.25">
      <c r="A450" s="6">
        <v>42824</v>
      </c>
      <c r="B450" s="4" t="s">
        <v>799</v>
      </c>
      <c r="C450" s="4" t="s">
        <v>1138</v>
      </c>
      <c r="D450" s="4" t="s">
        <v>1822</v>
      </c>
      <c r="E450" s="4" t="s">
        <v>1140</v>
      </c>
      <c r="F450" s="13">
        <v>3647.8</v>
      </c>
      <c r="G450" s="13">
        <v>3647.8</v>
      </c>
      <c r="H450" s="7">
        <v>0</v>
      </c>
      <c r="I450" s="7">
        <v>5297.8</v>
      </c>
      <c r="J450" s="7" t="e">
        <f>VLOOKUP(AtlasReport_10_Table_1[[#This Row],[Voucher]],'Sales_Delived not invoiced'!D:F,3,0)</f>
        <v>#N/A</v>
      </c>
    </row>
    <row r="451" spans="1:10" x14ac:dyDescent="0.25">
      <c r="A451" s="6">
        <v>42828</v>
      </c>
      <c r="B451" s="4" t="s">
        <v>871</v>
      </c>
      <c r="C451" s="4" t="s">
        <v>1138</v>
      </c>
      <c r="D451" s="4" t="s">
        <v>1823</v>
      </c>
      <c r="E451" s="4" t="s">
        <v>1140</v>
      </c>
      <c r="F451" s="13">
        <v>4916.25</v>
      </c>
      <c r="G451" s="13">
        <v>4916.25</v>
      </c>
      <c r="H451" s="7">
        <v>0</v>
      </c>
      <c r="I451" s="7">
        <v>4916.25</v>
      </c>
      <c r="J451" s="7" t="e">
        <f>VLOOKUP(AtlasReport_10_Table_1[[#This Row],[Voucher]],'Sales_Delived not invoiced'!D:F,3,0)</f>
        <v>#N/A</v>
      </c>
    </row>
    <row r="452" spans="1:10" x14ac:dyDescent="0.25">
      <c r="A452" s="6">
        <v>42828</v>
      </c>
      <c r="B452" s="4" t="s">
        <v>874</v>
      </c>
      <c r="C452" s="4" t="s">
        <v>1138</v>
      </c>
      <c r="D452" s="4" t="s">
        <v>1824</v>
      </c>
      <c r="E452" s="4" t="s">
        <v>1140</v>
      </c>
      <c r="F452" s="13">
        <v>2643.75</v>
      </c>
      <c r="G452" s="13">
        <v>2643.75</v>
      </c>
      <c r="H452" s="7">
        <v>0</v>
      </c>
      <c r="I452" s="7">
        <v>2643.75</v>
      </c>
      <c r="J452" s="7" t="e">
        <f>VLOOKUP(AtlasReport_10_Table_1[[#This Row],[Voucher]],'Sales_Delived not invoiced'!D:F,3,0)</f>
        <v>#N/A</v>
      </c>
    </row>
    <row r="453" spans="1:10" x14ac:dyDescent="0.25">
      <c r="A453" s="6">
        <v>42828</v>
      </c>
      <c r="B453" s="4" t="s">
        <v>711</v>
      </c>
      <c r="C453" s="4" t="s">
        <v>1138</v>
      </c>
      <c r="D453" s="4" t="s">
        <v>1825</v>
      </c>
      <c r="E453" s="4" t="s">
        <v>1140</v>
      </c>
      <c r="F453" s="13">
        <v>80</v>
      </c>
      <c r="G453" s="13">
        <v>80</v>
      </c>
      <c r="H453" s="7">
        <v>0</v>
      </c>
      <c r="I453" s="7">
        <v>509.78</v>
      </c>
      <c r="J453" s="7" t="e">
        <f>VLOOKUP(AtlasReport_10_Table_1[[#This Row],[Voucher]],'Sales_Delived not invoiced'!D:F,3,0)</f>
        <v>#N/A</v>
      </c>
    </row>
    <row r="454" spans="1:10" x14ac:dyDescent="0.25">
      <c r="A454" s="6">
        <v>42828</v>
      </c>
      <c r="B454" s="4" t="s">
        <v>711</v>
      </c>
      <c r="C454" s="4" t="s">
        <v>1138</v>
      </c>
      <c r="D454" s="4" t="s">
        <v>1825</v>
      </c>
      <c r="E454" s="4" t="s">
        <v>1140</v>
      </c>
      <c r="F454" s="13">
        <v>429.78000000000003</v>
      </c>
      <c r="G454" s="13">
        <v>429.78000000000003</v>
      </c>
      <c r="H454" s="7">
        <v>0</v>
      </c>
      <c r="I454" s="7">
        <v>509.78</v>
      </c>
      <c r="J454" s="7" t="e">
        <f>VLOOKUP(AtlasReport_10_Table_1[[#This Row],[Voucher]],'Sales_Delived not invoiced'!D:F,3,0)</f>
        <v>#N/A</v>
      </c>
    </row>
    <row r="455" spans="1:10" x14ac:dyDescent="0.25">
      <c r="A455" s="6">
        <v>42829</v>
      </c>
      <c r="B455" s="4" t="s">
        <v>890</v>
      </c>
      <c r="C455" s="4" t="s">
        <v>1138</v>
      </c>
      <c r="D455" s="4" t="s">
        <v>1826</v>
      </c>
      <c r="E455" s="4" t="s">
        <v>1140</v>
      </c>
      <c r="F455" s="13">
        <v>727.5</v>
      </c>
      <c r="G455" s="13">
        <v>727.5</v>
      </c>
      <c r="H455" s="7">
        <v>0</v>
      </c>
      <c r="I455" s="7">
        <v>727.5</v>
      </c>
      <c r="J455" s="7" t="e">
        <f>VLOOKUP(AtlasReport_10_Table_1[[#This Row],[Voucher]],'Sales_Delived not invoiced'!D:F,3,0)</f>
        <v>#N/A</v>
      </c>
    </row>
    <row r="456" spans="1:10" x14ac:dyDescent="0.25">
      <c r="A456" s="6">
        <v>42829</v>
      </c>
      <c r="B456" s="4" t="s">
        <v>622</v>
      </c>
      <c r="C456" s="4" t="s">
        <v>1138</v>
      </c>
      <c r="D456" s="4" t="s">
        <v>1827</v>
      </c>
      <c r="E456" s="4" t="s">
        <v>1140</v>
      </c>
      <c r="F456" s="13">
        <v>204.20999999999998</v>
      </c>
      <c r="G456" s="13">
        <v>204.20999999999998</v>
      </c>
      <c r="H456" s="7">
        <v>0</v>
      </c>
      <c r="I456" s="7">
        <v>204.21</v>
      </c>
      <c r="J456" s="7" t="e">
        <f>VLOOKUP(AtlasReport_10_Table_1[[#This Row],[Voucher]],'Sales_Delived not invoiced'!D:F,3,0)</f>
        <v>#N/A</v>
      </c>
    </row>
    <row r="457" spans="1:10" x14ac:dyDescent="0.25">
      <c r="A457" s="6">
        <v>42830</v>
      </c>
      <c r="B457" s="4" t="s">
        <v>1828</v>
      </c>
      <c r="C457" s="4" t="s">
        <v>1138</v>
      </c>
      <c r="D457" s="4" t="s">
        <v>1829</v>
      </c>
      <c r="E457" s="4" t="s">
        <v>1140</v>
      </c>
      <c r="F457" s="13">
        <v>-2643.75</v>
      </c>
      <c r="G457" s="13">
        <v>-2643.75</v>
      </c>
      <c r="H457" s="7">
        <v>0</v>
      </c>
      <c r="I457" s="7">
        <v>-2643.75</v>
      </c>
      <c r="J457" s="7" t="e">
        <f>VLOOKUP(AtlasReport_10_Table_1[[#This Row],[Voucher]],'Sales_Delived not invoiced'!D:F,3,0)</f>
        <v>#N/A</v>
      </c>
    </row>
    <row r="458" spans="1:10" x14ac:dyDescent="0.25">
      <c r="A458" s="6">
        <v>42830</v>
      </c>
      <c r="B458" s="4" t="s">
        <v>851</v>
      </c>
      <c r="C458" s="4" t="s">
        <v>1138</v>
      </c>
      <c r="D458" s="4" t="s">
        <v>1830</v>
      </c>
      <c r="E458" s="4" t="s">
        <v>1140</v>
      </c>
      <c r="F458" s="13">
        <v>120</v>
      </c>
      <c r="G458" s="13">
        <v>120</v>
      </c>
      <c r="H458" s="7">
        <v>0</v>
      </c>
      <c r="I458" s="7">
        <v>9363</v>
      </c>
      <c r="J458" s="7" t="e">
        <f>VLOOKUP(AtlasReport_10_Table_1[[#This Row],[Voucher]],'Sales_Delived not invoiced'!D:F,3,0)</f>
        <v>#N/A</v>
      </c>
    </row>
    <row r="459" spans="1:10" x14ac:dyDescent="0.25">
      <c r="A459" s="6">
        <v>42830</v>
      </c>
      <c r="B459" s="4" t="s">
        <v>851</v>
      </c>
      <c r="C459" s="4" t="s">
        <v>1138</v>
      </c>
      <c r="D459" s="4" t="s">
        <v>1830</v>
      </c>
      <c r="E459" s="4" t="s">
        <v>1140</v>
      </c>
      <c r="F459" s="13">
        <v>4563</v>
      </c>
      <c r="G459" s="13">
        <v>4563</v>
      </c>
      <c r="H459" s="7">
        <v>0</v>
      </c>
      <c r="I459" s="7">
        <v>9363</v>
      </c>
      <c r="J459" s="7" t="e">
        <f>VLOOKUP(AtlasReport_10_Table_1[[#This Row],[Voucher]],'Sales_Delived not invoiced'!D:F,3,0)</f>
        <v>#N/A</v>
      </c>
    </row>
    <row r="460" spans="1:10" x14ac:dyDescent="0.25">
      <c r="A460" s="6">
        <v>42830</v>
      </c>
      <c r="B460" s="4" t="s">
        <v>851</v>
      </c>
      <c r="C460" s="4" t="s">
        <v>1138</v>
      </c>
      <c r="D460" s="4" t="s">
        <v>1830</v>
      </c>
      <c r="E460" s="4" t="s">
        <v>1140</v>
      </c>
      <c r="F460" s="13">
        <v>4680</v>
      </c>
      <c r="G460" s="13">
        <v>4680</v>
      </c>
      <c r="H460" s="7">
        <v>0</v>
      </c>
      <c r="I460" s="7">
        <v>9363</v>
      </c>
      <c r="J460" s="7" t="e">
        <f>VLOOKUP(AtlasReport_10_Table_1[[#This Row],[Voucher]],'Sales_Delived not invoiced'!D:F,3,0)</f>
        <v>#N/A</v>
      </c>
    </row>
    <row r="461" spans="1:10" x14ac:dyDescent="0.25">
      <c r="A461" s="6">
        <v>42831</v>
      </c>
      <c r="B461" s="4" t="s">
        <v>973</v>
      </c>
      <c r="C461" s="4" t="s">
        <v>1138</v>
      </c>
      <c r="D461" s="4" t="s">
        <v>1831</v>
      </c>
      <c r="E461" s="4" t="s">
        <v>1140</v>
      </c>
      <c r="F461" s="13">
        <v>603.5</v>
      </c>
      <c r="G461" s="13">
        <v>603.5</v>
      </c>
      <c r="H461" s="7">
        <v>0</v>
      </c>
      <c r="I461" s="7">
        <v>603.5</v>
      </c>
      <c r="J461" s="7" t="e">
        <f>VLOOKUP(AtlasReport_10_Table_1[[#This Row],[Voucher]],'Sales_Delived not invoiced'!D:F,3,0)</f>
        <v>#N/A</v>
      </c>
    </row>
    <row r="462" spans="1:10" x14ac:dyDescent="0.25">
      <c r="A462" s="6">
        <v>42831</v>
      </c>
      <c r="B462" s="4" t="s">
        <v>714</v>
      </c>
      <c r="C462" s="4" t="s">
        <v>1138</v>
      </c>
      <c r="D462" s="4" t="s">
        <v>1832</v>
      </c>
      <c r="E462" s="4" t="s">
        <v>1140</v>
      </c>
      <c r="F462" s="13">
        <v>200</v>
      </c>
      <c r="G462" s="13">
        <v>200</v>
      </c>
      <c r="H462" s="7">
        <v>0</v>
      </c>
      <c r="I462" s="7">
        <v>9629.75</v>
      </c>
      <c r="J462" s="7" t="e">
        <f>VLOOKUP(AtlasReport_10_Table_1[[#This Row],[Voucher]],'Sales_Delived not invoiced'!D:F,3,0)</f>
        <v>#N/A</v>
      </c>
    </row>
    <row r="463" spans="1:10" x14ac:dyDescent="0.25">
      <c r="A463" s="6">
        <v>42831</v>
      </c>
      <c r="B463" s="4" t="s">
        <v>714</v>
      </c>
      <c r="C463" s="4" t="s">
        <v>1138</v>
      </c>
      <c r="D463" s="4" t="s">
        <v>1832</v>
      </c>
      <c r="E463" s="4" t="s">
        <v>1140</v>
      </c>
      <c r="F463" s="13">
        <v>9429.75</v>
      </c>
      <c r="G463" s="13">
        <v>9429.75</v>
      </c>
      <c r="H463" s="7">
        <v>0</v>
      </c>
      <c r="I463" s="7">
        <v>9629.75</v>
      </c>
      <c r="J463" s="7" t="e">
        <f>VLOOKUP(AtlasReport_10_Table_1[[#This Row],[Voucher]],'Sales_Delived not invoiced'!D:F,3,0)</f>
        <v>#N/A</v>
      </c>
    </row>
    <row r="464" spans="1:10" x14ac:dyDescent="0.25">
      <c r="A464" s="6">
        <v>42831</v>
      </c>
      <c r="B464" s="4" t="s">
        <v>687</v>
      </c>
      <c r="C464" s="4" t="s">
        <v>1138</v>
      </c>
      <c r="D464" s="4" t="s">
        <v>1833</v>
      </c>
      <c r="E464" s="4" t="s">
        <v>1140</v>
      </c>
      <c r="F464" s="13">
        <v>396</v>
      </c>
      <c r="G464" s="13">
        <v>396</v>
      </c>
      <c r="H464" s="7">
        <v>0</v>
      </c>
      <c r="I464" s="7">
        <v>396</v>
      </c>
      <c r="J464" s="7" t="e">
        <f>VLOOKUP(AtlasReport_10_Table_1[[#This Row],[Voucher]],'Sales_Delived not invoiced'!D:F,3,0)</f>
        <v>#N/A</v>
      </c>
    </row>
    <row r="465" spans="1:10" x14ac:dyDescent="0.25">
      <c r="A465" s="6">
        <v>42832</v>
      </c>
      <c r="B465" s="4" t="s">
        <v>1834</v>
      </c>
      <c r="C465" s="4" t="s">
        <v>1138</v>
      </c>
      <c r="D465" s="4" t="s">
        <v>1835</v>
      </c>
      <c r="E465" s="4" t="s">
        <v>1140</v>
      </c>
      <c r="F465" s="13">
        <v>-6741.5</v>
      </c>
      <c r="G465" s="13">
        <v>-6741.5</v>
      </c>
      <c r="H465" s="7">
        <v>0</v>
      </c>
      <c r="I465" s="7">
        <v>-6741.5</v>
      </c>
      <c r="J465" s="7" t="e">
        <f>VLOOKUP(AtlasReport_10_Table_1[[#This Row],[Voucher]],'Sales_Delived not invoiced'!D:F,3,0)</f>
        <v>#N/A</v>
      </c>
    </row>
    <row r="466" spans="1:10" x14ac:dyDescent="0.25">
      <c r="A466" s="6">
        <v>42832</v>
      </c>
      <c r="B466" s="4" t="s">
        <v>1836</v>
      </c>
      <c r="C466" s="4" t="s">
        <v>1138</v>
      </c>
      <c r="D466" s="4" t="s">
        <v>1837</v>
      </c>
      <c r="E466" s="4" t="s">
        <v>1140</v>
      </c>
      <c r="F466" s="13">
        <v>-429.78000000000003</v>
      </c>
      <c r="G466" s="13">
        <v>-429.78000000000003</v>
      </c>
      <c r="H466" s="7">
        <v>0</v>
      </c>
      <c r="I466" s="7">
        <v>-509.78</v>
      </c>
      <c r="J466" s="7" t="e">
        <f>VLOOKUP(AtlasReport_10_Table_1[[#This Row],[Voucher]],'Sales_Delived not invoiced'!D:F,3,0)</f>
        <v>#N/A</v>
      </c>
    </row>
    <row r="467" spans="1:10" x14ac:dyDescent="0.25">
      <c r="A467" s="6">
        <v>42832</v>
      </c>
      <c r="B467" s="4" t="s">
        <v>1836</v>
      </c>
      <c r="C467" s="4" t="s">
        <v>1138</v>
      </c>
      <c r="D467" s="4" t="s">
        <v>1837</v>
      </c>
      <c r="E467" s="4" t="s">
        <v>1140</v>
      </c>
      <c r="F467" s="13">
        <v>-80</v>
      </c>
      <c r="G467" s="13">
        <v>-80</v>
      </c>
      <c r="H467" s="7">
        <v>0</v>
      </c>
      <c r="I467" s="7">
        <v>-509.78</v>
      </c>
      <c r="J467" s="7" t="e">
        <f>VLOOKUP(AtlasReport_10_Table_1[[#This Row],[Voucher]],'Sales_Delived not invoiced'!D:F,3,0)</f>
        <v>#N/A</v>
      </c>
    </row>
    <row r="468" spans="1:10" x14ac:dyDescent="0.25">
      <c r="A468" s="6">
        <v>42832</v>
      </c>
      <c r="B468" s="4" t="s">
        <v>1838</v>
      </c>
      <c r="C468" s="4" t="s">
        <v>1138</v>
      </c>
      <c r="D468" s="4" t="s">
        <v>1839</v>
      </c>
      <c r="E468" s="4" t="s">
        <v>1140</v>
      </c>
      <c r="F468" s="13">
        <v>-727.5</v>
      </c>
      <c r="G468" s="13">
        <v>-727.5</v>
      </c>
      <c r="H468" s="7">
        <v>0</v>
      </c>
      <c r="I468" s="7">
        <v>-727.5</v>
      </c>
      <c r="J468" s="7" t="e">
        <f>VLOOKUP(AtlasReport_10_Table_1[[#This Row],[Voucher]],'Sales_Delived not invoiced'!D:F,3,0)</f>
        <v>#N/A</v>
      </c>
    </row>
    <row r="469" spans="1:10" x14ac:dyDescent="0.25">
      <c r="A469" s="6">
        <v>42832</v>
      </c>
      <c r="B469" s="4" t="s">
        <v>1840</v>
      </c>
      <c r="C469" s="4" t="s">
        <v>1138</v>
      </c>
      <c r="D469" s="4" t="s">
        <v>1841</v>
      </c>
      <c r="E469" s="4" t="s">
        <v>1140</v>
      </c>
      <c r="F469" s="13">
        <v>-603.5</v>
      </c>
      <c r="G469" s="13">
        <v>-603.5</v>
      </c>
      <c r="H469" s="7">
        <v>0</v>
      </c>
      <c r="I469" s="7">
        <v>-603.5</v>
      </c>
      <c r="J469" s="7" t="e">
        <f>VLOOKUP(AtlasReport_10_Table_1[[#This Row],[Voucher]],'Sales_Delived not invoiced'!D:F,3,0)</f>
        <v>#N/A</v>
      </c>
    </row>
    <row r="470" spans="1:10" x14ac:dyDescent="0.25">
      <c r="A470" s="6">
        <v>42832</v>
      </c>
      <c r="B470" s="4" t="s">
        <v>1842</v>
      </c>
      <c r="C470" s="4" t="s">
        <v>1138</v>
      </c>
      <c r="D470" s="4" t="s">
        <v>1843</v>
      </c>
      <c r="E470" s="4" t="s">
        <v>1140</v>
      </c>
      <c r="F470" s="13">
        <v>-4065.75</v>
      </c>
      <c r="G470" s="13">
        <v>-4065.75</v>
      </c>
      <c r="H470" s="7">
        <v>0</v>
      </c>
      <c r="I470" s="7">
        <v>-4410.79</v>
      </c>
      <c r="J470" s="7" t="e">
        <f>VLOOKUP(AtlasReport_10_Table_1[[#This Row],[Voucher]],'Sales_Delived not invoiced'!D:F,3,0)</f>
        <v>#N/A</v>
      </c>
    </row>
    <row r="471" spans="1:10" x14ac:dyDescent="0.25">
      <c r="A471" s="6">
        <v>42832</v>
      </c>
      <c r="B471" s="4" t="s">
        <v>1842</v>
      </c>
      <c r="C471" s="4" t="s">
        <v>1138</v>
      </c>
      <c r="D471" s="4" t="s">
        <v>1843</v>
      </c>
      <c r="E471" s="4" t="s">
        <v>1140</v>
      </c>
      <c r="F471" s="13">
        <v>-345.04</v>
      </c>
      <c r="G471" s="13">
        <v>-345.04</v>
      </c>
      <c r="H471" s="7">
        <v>0</v>
      </c>
      <c r="I471" s="7">
        <v>-4410.79</v>
      </c>
      <c r="J471" s="7" t="e">
        <f>VLOOKUP(AtlasReport_10_Table_1[[#This Row],[Voucher]],'Sales_Delived not invoiced'!D:F,3,0)</f>
        <v>#N/A</v>
      </c>
    </row>
    <row r="472" spans="1:10" x14ac:dyDescent="0.25">
      <c r="A472" s="6">
        <v>42832</v>
      </c>
      <c r="B472" s="4" t="s">
        <v>1844</v>
      </c>
      <c r="C472" s="4" t="s">
        <v>1138</v>
      </c>
      <c r="D472" s="4" t="s">
        <v>1845</v>
      </c>
      <c r="E472" s="4" t="s">
        <v>1140</v>
      </c>
      <c r="F472" s="13">
        <v>-4353.04</v>
      </c>
      <c r="G472" s="13">
        <v>-4353.04</v>
      </c>
      <c r="H472" s="7">
        <v>0</v>
      </c>
      <c r="I472" s="7">
        <v>-4353.04</v>
      </c>
      <c r="J472" s="7" t="e">
        <f>VLOOKUP(AtlasReport_10_Table_1[[#This Row],[Voucher]],'Sales_Delived not invoiced'!D:F,3,0)</f>
        <v>#N/A</v>
      </c>
    </row>
    <row r="473" spans="1:10" x14ac:dyDescent="0.25">
      <c r="A473" s="6">
        <v>42832</v>
      </c>
      <c r="B473" s="4" t="s">
        <v>1846</v>
      </c>
      <c r="C473" s="4" t="s">
        <v>1138</v>
      </c>
      <c r="D473" s="4" t="s">
        <v>1847</v>
      </c>
      <c r="E473" s="4" t="s">
        <v>1140</v>
      </c>
      <c r="F473" s="13">
        <v>-396</v>
      </c>
      <c r="G473" s="13">
        <v>-396</v>
      </c>
      <c r="H473" s="7">
        <v>0</v>
      </c>
      <c r="I473" s="7">
        <v>-396</v>
      </c>
      <c r="J473" s="7" t="e">
        <f>VLOOKUP(AtlasReport_10_Table_1[[#This Row],[Voucher]],'Sales_Delived not invoiced'!D:F,3,0)</f>
        <v>#N/A</v>
      </c>
    </row>
    <row r="474" spans="1:10" x14ac:dyDescent="0.25">
      <c r="A474" s="6">
        <v>42832</v>
      </c>
      <c r="B474" s="4" t="s">
        <v>742</v>
      </c>
      <c r="C474" s="4" t="s">
        <v>1138</v>
      </c>
      <c r="D474" s="4" t="s">
        <v>1848</v>
      </c>
      <c r="E474" s="4" t="s">
        <v>1140</v>
      </c>
      <c r="F474" s="13">
        <v>1312.5</v>
      </c>
      <c r="G474" s="13">
        <v>1312.5</v>
      </c>
      <c r="H474" s="7">
        <v>0</v>
      </c>
      <c r="I474" s="7">
        <v>1312.5</v>
      </c>
      <c r="J474" s="7" t="e">
        <f>VLOOKUP(AtlasReport_10_Table_1[[#This Row],[Voucher]],'Sales_Delived not invoiced'!D:F,3,0)</f>
        <v>#N/A</v>
      </c>
    </row>
    <row r="475" spans="1:10" x14ac:dyDescent="0.25">
      <c r="A475" s="6">
        <v>42832</v>
      </c>
      <c r="B475" s="4" t="s">
        <v>912</v>
      </c>
      <c r="C475" s="4" t="s">
        <v>1138</v>
      </c>
      <c r="D475" s="4" t="s">
        <v>1849</v>
      </c>
      <c r="E475" s="4" t="s">
        <v>1140</v>
      </c>
      <c r="F475" s="13">
        <v>345.04</v>
      </c>
      <c r="G475" s="13">
        <v>345.04</v>
      </c>
      <c r="H475" s="7">
        <v>0</v>
      </c>
      <c r="I475" s="7">
        <v>4410.79</v>
      </c>
      <c r="J475" s="7" t="e">
        <f>VLOOKUP(AtlasReport_10_Table_1[[#This Row],[Voucher]],'Sales_Delived not invoiced'!D:F,3,0)</f>
        <v>#N/A</v>
      </c>
    </row>
    <row r="476" spans="1:10" x14ac:dyDescent="0.25">
      <c r="A476" s="6">
        <v>42832</v>
      </c>
      <c r="B476" s="4" t="s">
        <v>912</v>
      </c>
      <c r="C476" s="4" t="s">
        <v>1138</v>
      </c>
      <c r="D476" s="4" t="s">
        <v>1849</v>
      </c>
      <c r="E476" s="4" t="s">
        <v>1140</v>
      </c>
      <c r="F476" s="13">
        <v>4065.75</v>
      </c>
      <c r="G476" s="13">
        <v>4065.75</v>
      </c>
      <c r="H476" s="7">
        <v>0</v>
      </c>
      <c r="I476" s="7">
        <v>4410.79</v>
      </c>
      <c r="J476" s="7" t="e">
        <f>VLOOKUP(AtlasReport_10_Table_1[[#This Row],[Voucher]],'Sales_Delived not invoiced'!D:F,3,0)</f>
        <v>#N/A</v>
      </c>
    </row>
    <row r="477" spans="1:10" x14ac:dyDescent="0.25">
      <c r="A477" s="6">
        <v>42832</v>
      </c>
      <c r="B477" s="4" t="s">
        <v>631</v>
      </c>
      <c r="C477" s="4" t="s">
        <v>1138</v>
      </c>
      <c r="D477" s="4" t="s">
        <v>1850</v>
      </c>
      <c r="E477" s="4" t="s">
        <v>1140</v>
      </c>
      <c r="F477" s="13">
        <v>-1181.25</v>
      </c>
      <c r="G477" s="13">
        <v>-1181.25</v>
      </c>
      <c r="H477" s="7">
        <v>0</v>
      </c>
      <c r="I477" s="7">
        <v>-1181.25</v>
      </c>
      <c r="J477" s="7" t="e">
        <f>VLOOKUP(AtlasReport_10_Table_1[[#This Row],[Voucher]],'Sales_Delived not invoiced'!D:F,3,0)</f>
        <v>#N/A</v>
      </c>
    </row>
    <row r="478" spans="1:10" x14ac:dyDescent="0.25">
      <c r="A478" s="6">
        <v>42835</v>
      </c>
      <c r="B478" s="4" t="s">
        <v>1851</v>
      </c>
      <c r="C478" s="4" t="s">
        <v>1138</v>
      </c>
      <c r="D478" s="4" t="s">
        <v>1852</v>
      </c>
      <c r="E478" s="4" t="s">
        <v>1140</v>
      </c>
      <c r="F478" s="13">
        <v>-2099.0300000000002</v>
      </c>
      <c r="G478" s="13">
        <v>-2099.0300000000002</v>
      </c>
      <c r="H478" s="7">
        <v>0</v>
      </c>
      <c r="I478" s="7">
        <v>-2099.0300000000002</v>
      </c>
      <c r="J478" s="7" t="e">
        <f>VLOOKUP(AtlasReport_10_Table_1[[#This Row],[Voucher]],'Sales_Delived not invoiced'!D:F,3,0)</f>
        <v>#N/A</v>
      </c>
    </row>
    <row r="479" spans="1:10" x14ac:dyDescent="0.25">
      <c r="A479" s="6">
        <v>42835</v>
      </c>
      <c r="B479" s="4" t="s">
        <v>1853</v>
      </c>
      <c r="C479" s="4" t="s">
        <v>1138</v>
      </c>
      <c r="D479" s="4" t="s">
        <v>1854</v>
      </c>
      <c r="E479" s="4" t="s">
        <v>1140</v>
      </c>
      <c r="F479" s="13">
        <v>-1312.5</v>
      </c>
      <c r="G479" s="13">
        <v>-1312.5</v>
      </c>
      <c r="H479" s="7">
        <v>0</v>
      </c>
      <c r="I479" s="7">
        <v>-1312.5</v>
      </c>
      <c r="J479" s="7" t="e">
        <f>VLOOKUP(AtlasReport_10_Table_1[[#This Row],[Voucher]],'Sales_Delived not invoiced'!D:F,3,0)</f>
        <v>#N/A</v>
      </c>
    </row>
    <row r="480" spans="1:10" x14ac:dyDescent="0.25">
      <c r="A480" s="6">
        <v>42835</v>
      </c>
      <c r="B480" s="4" t="s">
        <v>1855</v>
      </c>
      <c r="C480" s="4" t="s">
        <v>1138</v>
      </c>
      <c r="D480" s="4" t="s">
        <v>1856</v>
      </c>
      <c r="E480" s="4" t="s">
        <v>1140</v>
      </c>
      <c r="F480" s="13">
        <v>-4916.25</v>
      </c>
      <c r="G480" s="13">
        <v>-4916.25</v>
      </c>
      <c r="H480" s="7">
        <v>0</v>
      </c>
      <c r="I480" s="7">
        <v>-4916.25</v>
      </c>
      <c r="J480" s="7" t="e">
        <f>VLOOKUP(AtlasReport_10_Table_1[[#This Row],[Voucher]],'Sales_Delived not invoiced'!D:F,3,0)</f>
        <v>#N/A</v>
      </c>
    </row>
    <row r="481" spans="1:10" x14ac:dyDescent="0.25">
      <c r="A481" s="6">
        <v>42835</v>
      </c>
      <c r="B481" s="4" t="s">
        <v>1857</v>
      </c>
      <c r="C481" s="4" t="s">
        <v>1138</v>
      </c>
      <c r="D481" s="4" t="s">
        <v>1858</v>
      </c>
      <c r="E481" s="4" t="s">
        <v>1140</v>
      </c>
      <c r="F481" s="13">
        <v>-774</v>
      </c>
      <c r="G481" s="13">
        <v>-774</v>
      </c>
      <c r="H481" s="7">
        <v>0</v>
      </c>
      <c r="I481" s="7">
        <v>-924</v>
      </c>
      <c r="J481" s="7" t="e">
        <f>VLOOKUP(AtlasReport_10_Table_1[[#This Row],[Voucher]],'Sales_Delived not invoiced'!D:F,3,0)</f>
        <v>#N/A</v>
      </c>
    </row>
    <row r="482" spans="1:10" x14ac:dyDescent="0.25">
      <c r="A482" s="6">
        <v>42835</v>
      </c>
      <c r="B482" s="4" t="s">
        <v>1857</v>
      </c>
      <c r="C482" s="4" t="s">
        <v>1138</v>
      </c>
      <c r="D482" s="4" t="s">
        <v>1858</v>
      </c>
      <c r="E482" s="4" t="s">
        <v>1140</v>
      </c>
      <c r="F482" s="13">
        <v>-150</v>
      </c>
      <c r="G482" s="13">
        <v>-150</v>
      </c>
      <c r="H482" s="7">
        <v>0</v>
      </c>
      <c r="I482" s="7">
        <v>-924</v>
      </c>
      <c r="J482" s="7" t="e">
        <f>VLOOKUP(AtlasReport_10_Table_1[[#This Row],[Voucher]],'Sales_Delived not invoiced'!D:F,3,0)</f>
        <v>#N/A</v>
      </c>
    </row>
    <row r="483" spans="1:10" x14ac:dyDescent="0.25">
      <c r="A483" s="6">
        <v>42835</v>
      </c>
      <c r="B483" s="4" t="s">
        <v>961</v>
      </c>
      <c r="C483" s="4" t="s">
        <v>1138</v>
      </c>
      <c r="D483" s="4" t="s">
        <v>1859</v>
      </c>
      <c r="E483" s="4" t="s">
        <v>1140</v>
      </c>
      <c r="F483" s="13">
        <v>2789</v>
      </c>
      <c r="G483" s="13">
        <v>2789</v>
      </c>
      <c r="H483" s="7">
        <v>0</v>
      </c>
      <c r="I483" s="7">
        <v>2789</v>
      </c>
      <c r="J483" s="7" t="e">
        <f>VLOOKUP(AtlasReport_10_Table_1[[#This Row],[Voucher]],'Sales_Delived not invoiced'!D:F,3,0)</f>
        <v>#N/A</v>
      </c>
    </row>
    <row r="484" spans="1:10" x14ac:dyDescent="0.25">
      <c r="A484" s="6">
        <v>42835</v>
      </c>
      <c r="B484" s="4" t="s">
        <v>620</v>
      </c>
      <c r="C484" s="4" t="s">
        <v>1138</v>
      </c>
      <c r="D484" s="4" t="s">
        <v>1860</v>
      </c>
      <c r="E484" s="4" t="s">
        <v>1140</v>
      </c>
      <c r="F484" s="13">
        <v>-7239.3</v>
      </c>
      <c r="G484" s="13">
        <v>-7239.3</v>
      </c>
      <c r="H484" s="7">
        <v>0</v>
      </c>
      <c r="I484" s="7">
        <v>-7239.3</v>
      </c>
      <c r="J484" s="7" t="e">
        <f>VLOOKUP(AtlasReport_10_Table_1[[#This Row],[Voucher]],'Sales_Delived not invoiced'!D:F,3,0)</f>
        <v>#N/A</v>
      </c>
    </row>
    <row r="485" spans="1:10" x14ac:dyDescent="0.25">
      <c r="A485" s="6">
        <v>42835</v>
      </c>
      <c r="B485" s="4" t="s">
        <v>633</v>
      </c>
      <c r="C485" s="4" t="s">
        <v>1138</v>
      </c>
      <c r="D485" s="4" t="s">
        <v>1861</v>
      </c>
      <c r="E485" s="4" t="s">
        <v>1140</v>
      </c>
      <c r="F485" s="13">
        <v>-2739.96</v>
      </c>
      <c r="G485" s="13">
        <v>-2739.96</v>
      </c>
      <c r="H485" s="7">
        <v>0</v>
      </c>
      <c r="I485" s="7">
        <v>-2739.96</v>
      </c>
      <c r="J485" s="7" t="e">
        <f>VLOOKUP(AtlasReport_10_Table_1[[#This Row],[Voucher]],'Sales_Delived not invoiced'!D:F,3,0)</f>
        <v>#N/A</v>
      </c>
    </row>
    <row r="486" spans="1:10" x14ac:dyDescent="0.25">
      <c r="A486" s="6">
        <v>42835</v>
      </c>
      <c r="B486" s="4" t="s">
        <v>640</v>
      </c>
      <c r="C486" s="4" t="s">
        <v>1138</v>
      </c>
      <c r="D486" s="4" t="s">
        <v>1862</v>
      </c>
      <c r="E486" s="4" t="s">
        <v>1140</v>
      </c>
      <c r="F486" s="13">
        <v>-558.16000000000008</v>
      </c>
      <c r="G486" s="13">
        <v>-558.16000000000008</v>
      </c>
      <c r="H486" s="7">
        <v>0</v>
      </c>
      <c r="I486" s="7">
        <v>-558.16</v>
      </c>
      <c r="J486" s="7" t="e">
        <f>VLOOKUP(AtlasReport_10_Table_1[[#This Row],[Voucher]],'Sales_Delived not invoiced'!D:F,3,0)</f>
        <v>#N/A</v>
      </c>
    </row>
    <row r="487" spans="1:10" x14ac:dyDescent="0.25">
      <c r="A487" s="6">
        <v>42835</v>
      </c>
      <c r="B487" s="4" t="s">
        <v>641</v>
      </c>
      <c r="C487" s="4" t="s">
        <v>1138</v>
      </c>
      <c r="D487" s="4" t="s">
        <v>1863</v>
      </c>
      <c r="E487" s="4" t="s">
        <v>1140</v>
      </c>
      <c r="F487" s="13">
        <v>-1287.0999999999999</v>
      </c>
      <c r="G487" s="13">
        <v>-1287.0999999999999</v>
      </c>
      <c r="H487" s="7">
        <v>0</v>
      </c>
      <c r="I487" s="7">
        <v>-1287.0999999999999</v>
      </c>
      <c r="J487" s="7" t="e">
        <f>VLOOKUP(AtlasReport_10_Table_1[[#This Row],[Voucher]],'Sales_Delived not invoiced'!D:F,3,0)</f>
        <v>#N/A</v>
      </c>
    </row>
    <row r="488" spans="1:10" x14ac:dyDescent="0.25">
      <c r="A488" s="6">
        <v>42835</v>
      </c>
      <c r="B488" s="4" t="s">
        <v>801</v>
      </c>
      <c r="C488" s="4" t="s">
        <v>1138</v>
      </c>
      <c r="D488" s="4" t="s">
        <v>1864</v>
      </c>
      <c r="E488" s="4" t="s">
        <v>1140</v>
      </c>
      <c r="F488" s="13">
        <v>594.75</v>
      </c>
      <c r="G488" s="13">
        <v>594.75</v>
      </c>
      <c r="H488" s="7">
        <v>0</v>
      </c>
      <c r="I488" s="7">
        <v>594.75</v>
      </c>
      <c r="J488" s="7" t="e">
        <f>VLOOKUP(AtlasReport_10_Table_1[[#This Row],[Voucher]],'Sales_Delived not invoiced'!D:F,3,0)</f>
        <v>#N/A</v>
      </c>
    </row>
    <row r="489" spans="1:10" x14ac:dyDescent="0.25">
      <c r="A489" s="6">
        <v>42835</v>
      </c>
      <c r="B489" s="4" t="s">
        <v>654</v>
      </c>
      <c r="C489" s="4" t="s">
        <v>1138</v>
      </c>
      <c r="D489" s="4" t="s">
        <v>1865</v>
      </c>
      <c r="E489" s="4" t="s">
        <v>1140</v>
      </c>
      <c r="F489" s="13">
        <v>-594.75</v>
      </c>
      <c r="G489" s="13">
        <v>-594.75</v>
      </c>
      <c r="H489" s="7">
        <v>0</v>
      </c>
      <c r="I489" s="7">
        <v>-594.75</v>
      </c>
      <c r="J489" s="7" t="e">
        <f>VLOOKUP(AtlasReport_10_Table_1[[#This Row],[Voucher]],'Sales_Delived not invoiced'!D:F,3,0)</f>
        <v>#N/A</v>
      </c>
    </row>
    <row r="490" spans="1:10" x14ac:dyDescent="0.25">
      <c r="A490" s="6">
        <v>42835</v>
      </c>
      <c r="B490" s="4" t="s">
        <v>713</v>
      </c>
      <c r="C490" s="4" t="s">
        <v>1138</v>
      </c>
      <c r="D490" s="4" t="s">
        <v>1866</v>
      </c>
      <c r="E490" s="4" t="s">
        <v>1140</v>
      </c>
      <c r="F490" s="13">
        <v>150</v>
      </c>
      <c r="G490" s="13">
        <v>150</v>
      </c>
      <c r="H490" s="7">
        <v>0</v>
      </c>
      <c r="I490" s="7">
        <v>924</v>
      </c>
      <c r="J490" s="7" t="e">
        <f>VLOOKUP(AtlasReport_10_Table_1[[#This Row],[Voucher]],'Sales_Delived not invoiced'!D:F,3,0)</f>
        <v>#N/A</v>
      </c>
    </row>
    <row r="491" spans="1:10" x14ac:dyDescent="0.25">
      <c r="A491" s="6">
        <v>42835</v>
      </c>
      <c r="B491" s="4" t="s">
        <v>713</v>
      </c>
      <c r="C491" s="4" t="s">
        <v>1138</v>
      </c>
      <c r="D491" s="4" t="s">
        <v>1866</v>
      </c>
      <c r="E491" s="4" t="s">
        <v>1140</v>
      </c>
      <c r="F491" s="13">
        <v>774</v>
      </c>
      <c r="G491" s="13">
        <v>774</v>
      </c>
      <c r="H491" s="7">
        <v>0</v>
      </c>
      <c r="I491" s="7">
        <v>924</v>
      </c>
      <c r="J491" s="7" t="e">
        <f>VLOOKUP(AtlasReport_10_Table_1[[#This Row],[Voucher]],'Sales_Delived not invoiced'!D:F,3,0)</f>
        <v>#N/A</v>
      </c>
    </row>
    <row r="492" spans="1:10" x14ac:dyDescent="0.25">
      <c r="A492" s="6">
        <v>42836</v>
      </c>
      <c r="B492" s="4" t="s">
        <v>866</v>
      </c>
      <c r="C492" s="4" t="s">
        <v>1138</v>
      </c>
      <c r="D492" s="4" t="s">
        <v>1867</v>
      </c>
      <c r="E492" s="4" t="s">
        <v>1140</v>
      </c>
      <c r="F492" s="13">
        <v>30939.909999999996</v>
      </c>
      <c r="G492" s="13">
        <v>30939.909999999996</v>
      </c>
      <c r="H492" s="7">
        <v>0</v>
      </c>
      <c r="I492" s="7">
        <v>30939.91</v>
      </c>
      <c r="J492" s="7" t="e">
        <f>VLOOKUP(AtlasReport_10_Table_1[[#This Row],[Voucher]],'Sales_Delived not invoiced'!D:F,3,0)</f>
        <v>#N/A</v>
      </c>
    </row>
    <row r="493" spans="1:10" x14ac:dyDescent="0.25">
      <c r="A493" s="6">
        <v>42836</v>
      </c>
      <c r="B493" s="4" t="s">
        <v>974</v>
      </c>
      <c r="C493" s="4" t="s">
        <v>1138</v>
      </c>
      <c r="D493" s="4" t="s">
        <v>1868</v>
      </c>
      <c r="E493" s="4" t="s">
        <v>1140</v>
      </c>
      <c r="F493" s="13">
        <v>340</v>
      </c>
      <c r="G493" s="13">
        <v>340</v>
      </c>
      <c r="H493" s="7">
        <v>0</v>
      </c>
      <c r="I493" s="7">
        <v>340</v>
      </c>
      <c r="J493" s="7" t="e">
        <f>VLOOKUP(AtlasReport_10_Table_1[[#This Row],[Voucher]],'Sales_Delived not invoiced'!D:F,3,0)</f>
        <v>#N/A</v>
      </c>
    </row>
    <row r="494" spans="1:10" x14ac:dyDescent="0.25">
      <c r="A494" s="6">
        <v>42836</v>
      </c>
      <c r="B494" s="4" t="s">
        <v>975</v>
      </c>
      <c r="C494" s="4" t="s">
        <v>1138</v>
      </c>
      <c r="D494" s="4" t="s">
        <v>1869</v>
      </c>
      <c r="E494" s="4" t="s">
        <v>1140</v>
      </c>
      <c r="F494" s="13">
        <v>340</v>
      </c>
      <c r="G494" s="13">
        <v>340</v>
      </c>
      <c r="H494" s="7">
        <v>0</v>
      </c>
      <c r="I494" s="7">
        <v>340</v>
      </c>
      <c r="J494" s="7" t="e">
        <f>VLOOKUP(AtlasReport_10_Table_1[[#This Row],[Voucher]],'Sales_Delived not invoiced'!D:F,3,0)</f>
        <v>#N/A</v>
      </c>
    </row>
    <row r="495" spans="1:10" x14ac:dyDescent="0.25">
      <c r="A495" s="6">
        <v>42836</v>
      </c>
      <c r="B495" s="4" t="s">
        <v>976</v>
      </c>
      <c r="C495" s="4" t="s">
        <v>1138</v>
      </c>
      <c r="D495" s="4" t="s">
        <v>1870</v>
      </c>
      <c r="E495" s="4" t="s">
        <v>1140</v>
      </c>
      <c r="F495" s="13">
        <v>340</v>
      </c>
      <c r="G495" s="13">
        <v>340</v>
      </c>
      <c r="H495" s="7">
        <v>0</v>
      </c>
      <c r="I495" s="7">
        <v>340</v>
      </c>
      <c r="J495" s="7" t="e">
        <f>VLOOKUP(AtlasReport_10_Table_1[[#This Row],[Voucher]],'Sales_Delived not invoiced'!D:F,3,0)</f>
        <v>#N/A</v>
      </c>
    </row>
    <row r="496" spans="1:10" x14ac:dyDescent="0.25">
      <c r="A496" s="6">
        <v>42836</v>
      </c>
      <c r="B496" s="4" t="s">
        <v>715</v>
      </c>
      <c r="C496" s="4" t="s">
        <v>1138</v>
      </c>
      <c r="D496" s="4" t="s">
        <v>1871</v>
      </c>
      <c r="E496" s="4" t="s">
        <v>1140</v>
      </c>
      <c r="F496" s="13">
        <v>45</v>
      </c>
      <c r="G496" s="13">
        <v>45</v>
      </c>
      <c r="H496" s="7">
        <v>0</v>
      </c>
      <c r="I496" s="7">
        <v>45</v>
      </c>
      <c r="J496" s="7" t="e">
        <f>VLOOKUP(AtlasReport_10_Table_1[[#This Row],[Voucher]],'Sales_Delived not invoiced'!D:F,3,0)</f>
        <v>#N/A</v>
      </c>
    </row>
    <row r="497" spans="1:10" x14ac:dyDescent="0.25">
      <c r="A497" s="6">
        <v>42836</v>
      </c>
      <c r="B497" s="4" t="s">
        <v>716</v>
      </c>
      <c r="C497" s="4" t="s">
        <v>1138</v>
      </c>
      <c r="D497" s="4" t="s">
        <v>1872</v>
      </c>
      <c r="E497" s="4" t="s">
        <v>1140</v>
      </c>
      <c r="F497" s="13">
        <v>45</v>
      </c>
      <c r="G497" s="13">
        <v>45</v>
      </c>
      <c r="H497" s="7">
        <v>0</v>
      </c>
      <c r="I497" s="7">
        <v>45</v>
      </c>
      <c r="J497" s="7" t="e">
        <f>VLOOKUP(AtlasReport_10_Table_1[[#This Row],[Voucher]],'Sales_Delived not invoiced'!D:F,3,0)</f>
        <v>#N/A</v>
      </c>
    </row>
    <row r="498" spans="1:10" x14ac:dyDescent="0.25">
      <c r="A498" s="6">
        <v>42836</v>
      </c>
      <c r="B498" s="4" t="s">
        <v>717</v>
      </c>
      <c r="C498" s="4" t="s">
        <v>1138</v>
      </c>
      <c r="D498" s="4" t="s">
        <v>1873</v>
      </c>
      <c r="E498" s="4" t="s">
        <v>1140</v>
      </c>
      <c r="F498" s="13">
        <v>45</v>
      </c>
      <c r="G498" s="13">
        <v>45</v>
      </c>
      <c r="H498" s="7">
        <v>0</v>
      </c>
      <c r="I498" s="7">
        <v>45</v>
      </c>
      <c r="J498" s="7" t="e">
        <f>VLOOKUP(AtlasReport_10_Table_1[[#This Row],[Voucher]],'Sales_Delived not invoiced'!D:F,3,0)</f>
        <v>#N/A</v>
      </c>
    </row>
    <row r="499" spans="1:10" x14ac:dyDescent="0.25">
      <c r="A499" s="6">
        <v>42837</v>
      </c>
      <c r="B499" s="4" t="s">
        <v>1874</v>
      </c>
      <c r="C499" s="4" t="s">
        <v>1138</v>
      </c>
      <c r="D499" s="4" t="s">
        <v>1875</v>
      </c>
      <c r="E499" s="4" t="s">
        <v>1140</v>
      </c>
      <c r="F499" s="13">
        <v>-340</v>
      </c>
      <c r="G499" s="13">
        <v>-340</v>
      </c>
      <c r="H499" s="7">
        <v>0</v>
      </c>
      <c r="I499" s="7">
        <v>-385</v>
      </c>
      <c r="J499" s="7" t="e">
        <f>VLOOKUP(AtlasReport_10_Table_1[[#This Row],[Voucher]],'Sales_Delived not invoiced'!D:F,3,0)</f>
        <v>#N/A</v>
      </c>
    </row>
    <row r="500" spans="1:10" x14ac:dyDescent="0.25">
      <c r="A500" s="6">
        <v>42837</v>
      </c>
      <c r="B500" s="4" t="s">
        <v>1874</v>
      </c>
      <c r="C500" s="4" t="s">
        <v>1138</v>
      </c>
      <c r="D500" s="4" t="s">
        <v>1875</v>
      </c>
      <c r="E500" s="4" t="s">
        <v>1140</v>
      </c>
      <c r="F500" s="13">
        <v>-45</v>
      </c>
      <c r="G500" s="13">
        <v>-45</v>
      </c>
      <c r="H500" s="7">
        <v>0</v>
      </c>
      <c r="I500" s="7">
        <v>-385</v>
      </c>
      <c r="J500" s="7" t="e">
        <f>VLOOKUP(AtlasReport_10_Table_1[[#This Row],[Voucher]],'Sales_Delived not invoiced'!D:F,3,0)</f>
        <v>#N/A</v>
      </c>
    </row>
    <row r="501" spans="1:10" x14ac:dyDescent="0.25">
      <c r="A501" s="6">
        <v>42837</v>
      </c>
      <c r="B501" s="4" t="s">
        <v>1876</v>
      </c>
      <c r="C501" s="4" t="s">
        <v>1138</v>
      </c>
      <c r="D501" s="4" t="s">
        <v>1877</v>
      </c>
      <c r="E501" s="4" t="s">
        <v>1140</v>
      </c>
      <c r="F501" s="13">
        <v>-340</v>
      </c>
      <c r="G501" s="13">
        <v>-340</v>
      </c>
      <c r="H501" s="7">
        <v>0</v>
      </c>
      <c r="I501" s="7">
        <v>-385</v>
      </c>
      <c r="J501" s="7" t="e">
        <f>VLOOKUP(AtlasReport_10_Table_1[[#This Row],[Voucher]],'Sales_Delived not invoiced'!D:F,3,0)</f>
        <v>#N/A</v>
      </c>
    </row>
    <row r="502" spans="1:10" x14ac:dyDescent="0.25">
      <c r="A502" s="6">
        <v>42837</v>
      </c>
      <c r="B502" s="4" t="s">
        <v>1876</v>
      </c>
      <c r="C502" s="4" t="s">
        <v>1138</v>
      </c>
      <c r="D502" s="4" t="s">
        <v>1877</v>
      </c>
      <c r="E502" s="4" t="s">
        <v>1140</v>
      </c>
      <c r="F502" s="13">
        <v>-45</v>
      </c>
      <c r="G502" s="13">
        <v>-45</v>
      </c>
      <c r="H502" s="7">
        <v>0</v>
      </c>
      <c r="I502" s="7">
        <v>-385</v>
      </c>
      <c r="J502" s="7" t="e">
        <f>VLOOKUP(AtlasReport_10_Table_1[[#This Row],[Voucher]],'Sales_Delived not invoiced'!D:F,3,0)</f>
        <v>#N/A</v>
      </c>
    </row>
    <row r="503" spans="1:10" x14ac:dyDescent="0.25">
      <c r="A503" s="6">
        <v>42837</v>
      </c>
      <c r="B503" s="4" t="s">
        <v>1878</v>
      </c>
      <c r="C503" s="4" t="s">
        <v>1138</v>
      </c>
      <c r="D503" s="4" t="s">
        <v>1879</v>
      </c>
      <c r="E503" s="4" t="s">
        <v>1140</v>
      </c>
      <c r="F503" s="13">
        <v>-340</v>
      </c>
      <c r="G503" s="13">
        <v>-340</v>
      </c>
      <c r="H503" s="7">
        <v>0</v>
      </c>
      <c r="I503" s="7">
        <v>-385</v>
      </c>
      <c r="J503" s="7" t="e">
        <f>VLOOKUP(AtlasReport_10_Table_1[[#This Row],[Voucher]],'Sales_Delived not invoiced'!D:F,3,0)</f>
        <v>#N/A</v>
      </c>
    </row>
    <row r="504" spans="1:10" x14ac:dyDescent="0.25">
      <c r="A504" s="6">
        <v>42837</v>
      </c>
      <c r="B504" s="4" t="s">
        <v>1878</v>
      </c>
      <c r="C504" s="4" t="s">
        <v>1138</v>
      </c>
      <c r="D504" s="4" t="s">
        <v>1879</v>
      </c>
      <c r="E504" s="4" t="s">
        <v>1140</v>
      </c>
      <c r="F504" s="13">
        <v>-45</v>
      </c>
      <c r="G504" s="13">
        <v>-45</v>
      </c>
      <c r="H504" s="7">
        <v>0</v>
      </c>
      <c r="I504" s="7">
        <v>-385</v>
      </c>
      <c r="J504" s="7" t="e">
        <f>VLOOKUP(AtlasReport_10_Table_1[[#This Row],[Voucher]],'Sales_Delived not invoiced'!D:F,3,0)</f>
        <v>#N/A</v>
      </c>
    </row>
    <row r="505" spans="1:10" x14ac:dyDescent="0.25">
      <c r="A505" s="6">
        <v>42837</v>
      </c>
      <c r="B505" s="4" t="s">
        <v>1880</v>
      </c>
      <c r="C505" s="4" t="s">
        <v>1138</v>
      </c>
      <c r="D505" s="4" t="s">
        <v>1881</v>
      </c>
      <c r="E505" s="4" t="s">
        <v>1140</v>
      </c>
      <c r="F505" s="13">
        <v>-2754.8</v>
      </c>
      <c r="G505" s="13">
        <v>-2754.8</v>
      </c>
      <c r="H505" s="7">
        <v>0</v>
      </c>
      <c r="I505" s="7">
        <v>-2754.8</v>
      </c>
      <c r="J505" s="7" t="e">
        <f>VLOOKUP(AtlasReport_10_Table_1[[#This Row],[Voucher]],'Sales_Delived not invoiced'!D:F,3,0)</f>
        <v>#N/A</v>
      </c>
    </row>
    <row r="506" spans="1:10" x14ac:dyDescent="0.25">
      <c r="A506" s="6">
        <v>42837</v>
      </c>
      <c r="B506" s="4" t="s">
        <v>1882</v>
      </c>
      <c r="C506" s="4" t="s">
        <v>1138</v>
      </c>
      <c r="D506" s="4" t="s">
        <v>1883</v>
      </c>
      <c r="E506" s="4" t="s">
        <v>1140</v>
      </c>
      <c r="F506" s="13">
        <v>-4680</v>
      </c>
      <c r="G506" s="13">
        <v>-4680</v>
      </c>
      <c r="H506" s="7">
        <v>0</v>
      </c>
      <c r="I506" s="7">
        <v>-9363</v>
      </c>
      <c r="J506" s="7" t="e">
        <f>VLOOKUP(AtlasReport_10_Table_1[[#This Row],[Voucher]],'Sales_Delived not invoiced'!D:F,3,0)</f>
        <v>#N/A</v>
      </c>
    </row>
    <row r="507" spans="1:10" x14ac:dyDescent="0.25">
      <c r="A507" s="6">
        <v>42837</v>
      </c>
      <c r="B507" s="4" t="s">
        <v>1882</v>
      </c>
      <c r="C507" s="4" t="s">
        <v>1138</v>
      </c>
      <c r="D507" s="4" t="s">
        <v>1883</v>
      </c>
      <c r="E507" s="4" t="s">
        <v>1140</v>
      </c>
      <c r="F507" s="13">
        <v>-4563</v>
      </c>
      <c r="G507" s="13">
        <v>-4563</v>
      </c>
      <c r="H507" s="7">
        <v>0</v>
      </c>
      <c r="I507" s="7">
        <v>-9363</v>
      </c>
      <c r="J507" s="7" t="e">
        <f>VLOOKUP(AtlasReport_10_Table_1[[#This Row],[Voucher]],'Sales_Delived not invoiced'!D:F,3,0)</f>
        <v>#N/A</v>
      </c>
    </row>
    <row r="508" spans="1:10" x14ac:dyDescent="0.25">
      <c r="A508" s="6">
        <v>42837</v>
      </c>
      <c r="B508" s="4" t="s">
        <v>1882</v>
      </c>
      <c r="C508" s="4" t="s">
        <v>1138</v>
      </c>
      <c r="D508" s="4" t="s">
        <v>1883</v>
      </c>
      <c r="E508" s="4" t="s">
        <v>1140</v>
      </c>
      <c r="F508" s="13">
        <v>-120</v>
      </c>
      <c r="G508" s="13">
        <v>-120</v>
      </c>
      <c r="H508" s="7">
        <v>0</v>
      </c>
      <c r="I508" s="7">
        <v>-9363</v>
      </c>
      <c r="J508" s="7" t="e">
        <f>VLOOKUP(AtlasReport_10_Table_1[[#This Row],[Voucher]],'Sales_Delived not invoiced'!D:F,3,0)</f>
        <v>#N/A</v>
      </c>
    </row>
    <row r="509" spans="1:10" x14ac:dyDescent="0.25">
      <c r="A509" s="6">
        <v>42837</v>
      </c>
      <c r="B509" s="4" t="s">
        <v>1884</v>
      </c>
      <c r="C509" s="4" t="s">
        <v>1138</v>
      </c>
      <c r="D509" s="4" t="s">
        <v>1885</v>
      </c>
      <c r="E509" s="4" t="s">
        <v>1140</v>
      </c>
      <c r="F509" s="13">
        <v>-1125</v>
      </c>
      <c r="G509" s="13">
        <v>-1125</v>
      </c>
      <c r="H509" s="7">
        <v>0</v>
      </c>
      <c r="I509" s="7">
        <v>-1125</v>
      </c>
      <c r="J509" s="7" t="e">
        <f>VLOOKUP(AtlasReport_10_Table_1[[#This Row],[Voucher]],'Sales_Delived not invoiced'!D:F,3,0)</f>
        <v>#N/A</v>
      </c>
    </row>
    <row r="510" spans="1:10" x14ac:dyDescent="0.25">
      <c r="A510" s="6">
        <v>42837</v>
      </c>
      <c r="B510" s="4" t="s">
        <v>1886</v>
      </c>
      <c r="C510" s="4" t="s">
        <v>1138</v>
      </c>
      <c r="D510" s="4" t="s">
        <v>1887</v>
      </c>
      <c r="E510" s="4" t="s">
        <v>1140</v>
      </c>
      <c r="F510" s="13">
        <v>-33852.959999999999</v>
      </c>
      <c r="G510" s="13">
        <v>-33852.959999999999</v>
      </c>
      <c r="H510" s="7">
        <v>0</v>
      </c>
      <c r="I510" s="7">
        <v>-33852.959999999999</v>
      </c>
      <c r="J510" s="7" t="e">
        <f>VLOOKUP(AtlasReport_10_Table_1[[#This Row],[Voucher]],'Sales_Delived not invoiced'!D:F,3,0)</f>
        <v>#N/A</v>
      </c>
    </row>
    <row r="511" spans="1:10" x14ac:dyDescent="0.25">
      <c r="A511" s="6">
        <v>42837</v>
      </c>
      <c r="B511" s="4" t="s">
        <v>1888</v>
      </c>
      <c r="C511" s="4" t="s">
        <v>1138</v>
      </c>
      <c r="D511" s="4" t="s">
        <v>1889</v>
      </c>
      <c r="E511" s="4" t="s">
        <v>1140</v>
      </c>
      <c r="F511" s="13">
        <v>-1650</v>
      </c>
      <c r="G511" s="13">
        <v>-1650</v>
      </c>
      <c r="H511" s="7">
        <v>0</v>
      </c>
      <c r="I511" s="7">
        <v>-1650</v>
      </c>
      <c r="J511" s="7" t="e">
        <f>VLOOKUP(AtlasReport_10_Table_1[[#This Row],[Voucher]],'Sales_Delived not invoiced'!D:F,3,0)</f>
        <v>#N/A</v>
      </c>
    </row>
    <row r="512" spans="1:10" x14ac:dyDescent="0.25">
      <c r="A512" s="6">
        <v>42837</v>
      </c>
      <c r="B512" s="4" t="s">
        <v>1890</v>
      </c>
      <c r="C512" s="4" t="s">
        <v>1138</v>
      </c>
      <c r="D512" s="4" t="s">
        <v>1891</v>
      </c>
      <c r="E512" s="4" t="s">
        <v>1140</v>
      </c>
      <c r="F512" s="13">
        <v>-4478.93</v>
      </c>
      <c r="G512" s="13">
        <v>-4478.93</v>
      </c>
      <c r="H512" s="7">
        <v>0</v>
      </c>
      <c r="I512" s="7">
        <v>-4478.93</v>
      </c>
      <c r="J512" s="7" t="e">
        <f>VLOOKUP(AtlasReport_10_Table_1[[#This Row],[Voucher]],'Sales_Delived not invoiced'!D:F,3,0)</f>
        <v>#N/A</v>
      </c>
    </row>
    <row r="513" spans="1:10" x14ac:dyDescent="0.25">
      <c r="A513" s="6">
        <v>42837</v>
      </c>
      <c r="B513" s="4" t="s">
        <v>1892</v>
      </c>
      <c r="C513" s="4" t="s">
        <v>1138</v>
      </c>
      <c r="D513" s="4" t="s">
        <v>1893</v>
      </c>
      <c r="E513" s="4" t="s">
        <v>1140</v>
      </c>
      <c r="F513" s="13">
        <v>-4298.97</v>
      </c>
      <c r="G513" s="13">
        <v>-4298.97</v>
      </c>
      <c r="H513" s="7">
        <v>0</v>
      </c>
      <c r="I513" s="7">
        <v>-4298.97</v>
      </c>
      <c r="J513" s="7" t="e">
        <f>VLOOKUP(AtlasReport_10_Table_1[[#This Row],[Voucher]],'Sales_Delived not invoiced'!D:F,3,0)</f>
        <v>#N/A</v>
      </c>
    </row>
    <row r="514" spans="1:10" x14ac:dyDescent="0.25">
      <c r="A514" s="6">
        <v>42837</v>
      </c>
      <c r="B514" s="4" t="s">
        <v>1894</v>
      </c>
      <c r="C514" s="4" t="s">
        <v>1138</v>
      </c>
      <c r="D514" s="4" t="s">
        <v>1895</v>
      </c>
      <c r="E514" s="4" t="s">
        <v>1140</v>
      </c>
      <c r="F514" s="13">
        <v>-2789</v>
      </c>
      <c r="G514" s="13">
        <v>-2789</v>
      </c>
      <c r="H514" s="7">
        <v>0</v>
      </c>
      <c r="I514" s="7">
        <v>-2789</v>
      </c>
      <c r="J514" s="7" t="e">
        <f>VLOOKUP(AtlasReport_10_Table_1[[#This Row],[Voucher]],'Sales_Delived not invoiced'!D:F,3,0)</f>
        <v>#N/A</v>
      </c>
    </row>
    <row r="515" spans="1:10" x14ac:dyDescent="0.25">
      <c r="A515" s="6">
        <v>42837</v>
      </c>
      <c r="B515" s="4" t="s">
        <v>1896</v>
      </c>
      <c r="C515" s="4" t="s">
        <v>1138</v>
      </c>
      <c r="D515" s="4" t="s">
        <v>1897</v>
      </c>
      <c r="E515" s="4" t="s">
        <v>1140</v>
      </c>
      <c r="F515" s="13">
        <v>-54834.6</v>
      </c>
      <c r="G515" s="13">
        <v>-54834.6</v>
      </c>
      <c r="H515" s="7">
        <v>0</v>
      </c>
      <c r="I515" s="7">
        <v>-54834.6</v>
      </c>
      <c r="J515" s="7" t="e">
        <f>VLOOKUP(AtlasReport_10_Table_1[[#This Row],[Voucher]],'Sales_Delived not invoiced'!D:F,3,0)</f>
        <v>#N/A</v>
      </c>
    </row>
    <row r="516" spans="1:10" x14ac:dyDescent="0.25">
      <c r="A516" s="6">
        <v>42837</v>
      </c>
      <c r="B516" s="4" t="s">
        <v>972</v>
      </c>
      <c r="C516" s="4" t="s">
        <v>1138</v>
      </c>
      <c r="D516" s="4" t="s">
        <v>1898</v>
      </c>
      <c r="E516" s="4" t="s">
        <v>1140</v>
      </c>
      <c r="F516" s="13">
        <v>680</v>
      </c>
      <c r="G516" s="13">
        <v>680</v>
      </c>
      <c r="H516" s="7">
        <v>0</v>
      </c>
      <c r="I516" s="7">
        <v>680</v>
      </c>
      <c r="J516" s="7" t="e">
        <f>VLOOKUP(AtlasReport_10_Table_1[[#This Row],[Voucher]],'Sales_Delived not invoiced'!D:F,3,0)</f>
        <v>#N/A</v>
      </c>
    </row>
    <row r="517" spans="1:10" x14ac:dyDescent="0.25">
      <c r="A517" s="6">
        <v>42837</v>
      </c>
      <c r="B517" s="4" t="s">
        <v>875</v>
      </c>
      <c r="C517" s="4" t="s">
        <v>1138</v>
      </c>
      <c r="D517" s="4" t="s">
        <v>1899</v>
      </c>
      <c r="E517" s="4" t="s">
        <v>1140</v>
      </c>
      <c r="F517" s="13">
        <v>17313.75</v>
      </c>
      <c r="G517" s="13">
        <v>17313.75</v>
      </c>
      <c r="H517" s="7">
        <v>0</v>
      </c>
      <c r="I517" s="7">
        <v>17313.75</v>
      </c>
      <c r="J517" s="7" t="e">
        <f>VLOOKUP(AtlasReport_10_Table_1[[#This Row],[Voucher]],'Sales_Delived not invoiced'!D:F,3,0)</f>
        <v>#N/A</v>
      </c>
    </row>
    <row r="518" spans="1:10" x14ac:dyDescent="0.25">
      <c r="A518" s="6">
        <v>42837</v>
      </c>
      <c r="B518" s="4" t="s">
        <v>709</v>
      </c>
      <c r="C518" s="4" t="s">
        <v>1138</v>
      </c>
      <c r="D518" s="4" t="s">
        <v>1900</v>
      </c>
      <c r="E518" s="4" t="s">
        <v>1140</v>
      </c>
      <c r="F518" s="13">
        <v>50</v>
      </c>
      <c r="G518" s="13">
        <v>50</v>
      </c>
      <c r="H518" s="7">
        <v>0</v>
      </c>
      <c r="I518" s="7">
        <v>1033.25</v>
      </c>
      <c r="J518" s="7" t="e">
        <f>VLOOKUP(AtlasReport_10_Table_1[[#This Row],[Voucher]],'Sales_Delived not invoiced'!D:F,3,0)</f>
        <v>#N/A</v>
      </c>
    </row>
    <row r="519" spans="1:10" x14ac:dyDescent="0.25">
      <c r="A519" s="6">
        <v>42837</v>
      </c>
      <c r="B519" s="4" t="s">
        <v>709</v>
      </c>
      <c r="C519" s="4" t="s">
        <v>1138</v>
      </c>
      <c r="D519" s="4" t="s">
        <v>1900</v>
      </c>
      <c r="E519" s="4" t="s">
        <v>1140</v>
      </c>
      <c r="F519" s="13">
        <v>983.25</v>
      </c>
      <c r="G519" s="13">
        <v>983.25</v>
      </c>
      <c r="H519" s="7">
        <v>0</v>
      </c>
      <c r="I519" s="7">
        <v>1033.25</v>
      </c>
      <c r="J519" s="7" t="e">
        <f>VLOOKUP(AtlasReport_10_Table_1[[#This Row],[Voucher]],'Sales_Delived not invoiced'!D:F,3,0)</f>
        <v>#N/A</v>
      </c>
    </row>
    <row r="520" spans="1:10" x14ac:dyDescent="0.25">
      <c r="A520" s="6">
        <v>42837</v>
      </c>
      <c r="B520" s="4" t="s">
        <v>831</v>
      </c>
      <c r="C520" s="4" t="s">
        <v>1138</v>
      </c>
      <c r="D520" s="4" t="s">
        <v>1901</v>
      </c>
      <c r="E520" s="4" t="s">
        <v>1140</v>
      </c>
      <c r="F520" s="13">
        <v>930</v>
      </c>
      <c r="G520" s="13">
        <v>930</v>
      </c>
      <c r="H520" s="7">
        <v>0</v>
      </c>
      <c r="I520" s="7">
        <v>7199.97</v>
      </c>
      <c r="J520" s="7" t="e">
        <f>VLOOKUP(AtlasReport_10_Table_1[[#This Row],[Voucher]],'Sales_Delived not invoiced'!D:F,3,0)</f>
        <v>#N/A</v>
      </c>
    </row>
    <row r="521" spans="1:10" x14ac:dyDescent="0.25">
      <c r="A521" s="6">
        <v>42837</v>
      </c>
      <c r="B521" s="4" t="s">
        <v>831</v>
      </c>
      <c r="C521" s="4" t="s">
        <v>1138</v>
      </c>
      <c r="D521" s="4" t="s">
        <v>1901</v>
      </c>
      <c r="E521" s="4" t="s">
        <v>1140</v>
      </c>
      <c r="F521" s="13">
        <v>6269.97</v>
      </c>
      <c r="G521" s="13">
        <v>6269.97</v>
      </c>
      <c r="H521" s="7">
        <v>0</v>
      </c>
      <c r="I521" s="7">
        <v>7199.97</v>
      </c>
      <c r="J521" s="7" t="e">
        <f>VLOOKUP(AtlasReport_10_Table_1[[#This Row],[Voucher]],'Sales_Delived not invoiced'!D:F,3,0)</f>
        <v>#N/A</v>
      </c>
    </row>
    <row r="522" spans="1:10" x14ac:dyDescent="0.25">
      <c r="A522" s="6">
        <v>42838</v>
      </c>
      <c r="B522" s="4" t="s">
        <v>1902</v>
      </c>
      <c r="C522" s="4" t="s">
        <v>1138</v>
      </c>
      <c r="D522" s="4" t="s">
        <v>1903</v>
      </c>
      <c r="E522" s="4" t="s">
        <v>1140</v>
      </c>
      <c r="F522" s="13">
        <v>-680</v>
      </c>
      <c r="G522" s="13">
        <v>-680</v>
      </c>
      <c r="H522" s="7">
        <v>0</v>
      </c>
      <c r="I522" s="7">
        <v>-680</v>
      </c>
      <c r="J522" s="7" t="e">
        <f>VLOOKUP(AtlasReport_10_Table_1[[#This Row],[Voucher]],'Sales_Delived not invoiced'!D:F,3,0)</f>
        <v>#N/A</v>
      </c>
    </row>
    <row r="523" spans="1:10" x14ac:dyDescent="0.25">
      <c r="A523" s="6">
        <v>42838</v>
      </c>
      <c r="B523" s="4" t="s">
        <v>1904</v>
      </c>
      <c r="C523" s="4" t="s">
        <v>1138</v>
      </c>
      <c r="D523" s="4" t="s">
        <v>1905</v>
      </c>
      <c r="E523" s="4" t="s">
        <v>1140</v>
      </c>
      <c r="F523" s="13">
        <v>-1650</v>
      </c>
      <c r="G523" s="13">
        <v>-1650</v>
      </c>
      <c r="H523" s="7">
        <v>0</v>
      </c>
      <c r="I523" s="7">
        <v>-1650</v>
      </c>
      <c r="J523" s="7" t="e">
        <f>VLOOKUP(AtlasReport_10_Table_1[[#This Row],[Voucher]],'Sales_Delived not invoiced'!D:F,3,0)</f>
        <v>#N/A</v>
      </c>
    </row>
    <row r="524" spans="1:10" x14ac:dyDescent="0.25">
      <c r="A524" s="6">
        <v>42838</v>
      </c>
      <c r="B524" s="4" t="s">
        <v>1906</v>
      </c>
      <c r="C524" s="4" t="s">
        <v>1138</v>
      </c>
      <c r="D524" s="4" t="s">
        <v>1907</v>
      </c>
      <c r="E524" s="4" t="s">
        <v>1140</v>
      </c>
      <c r="F524" s="13">
        <v>-1765.95</v>
      </c>
      <c r="G524" s="13">
        <v>-1765.95</v>
      </c>
      <c r="H524" s="7">
        <v>0</v>
      </c>
      <c r="I524" s="7">
        <v>-1765.95</v>
      </c>
      <c r="J524" s="7" t="e">
        <f>VLOOKUP(AtlasReport_10_Table_1[[#This Row],[Voucher]],'Sales_Delived not invoiced'!D:F,3,0)</f>
        <v>#N/A</v>
      </c>
    </row>
    <row r="525" spans="1:10" x14ac:dyDescent="0.25">
      <c r="A525" s="6">
        <v>42838</v>
      </c>
      <c r="B525" s="4" t="s">
        <v>1908</v>
      </c>
      <c r="C525" s="4" t="s">
        <v>1138</v>
      </c>
      <c r="D525" s="4" t="s">
        <v>1909</v>
      </c>
      <c r="E525" s="4" t="s">
        <v>1140</v>
      </c>
      <c r="F525" s="13">
        <v>-945</v>
      </c>
      <c r="G525" s="13">
        <v>-945</v>
      </c>
      <c r="H525" s="7">
        <v>0</v>
      </c>
      <c r="I525" s="7">
        <v>-945</v>
      </c>
      <c r="J525" s="7" t="e">
        <f>VLOOKUP(AtlasReport_10_Table_1[[#This Row],[Voucher]],'Sales_Delived not invoiced'!D:F,3,0)</f>
        <v>#N/A</v>
      </c>
    </row>
    <row r="526" spans="1:10" x14ac:dyDescent="0.25">
      <c r="A526" s="6">
        <v>42838</v>
      </c>
      <c r="B526" s="4" t="s">
        <v>1910</v>
      </c>
      <c r="C526" s="4" t="s">
        <v>1138</v>
      </c>
      <c r="D526" s="4" t="s">
        <v>1911</v>
      </c>
      <c r="E526" s="4" t="s">
        <v>1140</v>
      </c>
      <c r="F526" s="13">
        <v>-1521</v>
      </c>
      <c r="G526" s="13">
        <v>-1521</v>
      </c>
      <c r="H526" s="7">
        <v>0</v>
      </c>
      <c r="I526" s="7">
        <v>-1521</v>
      </c>
      <c r="J526" s="7" t="e">
        <f>VLOOKUP(AtlasReport_10_Table_1[[#This Row],[Voucher]],'Sales_Delived not invoiced'!D:F,3,0)</f>
        <v>#N/A</v>
      </c>
    </row>
    <row r="527" spans="1:10" x14ac:dyDescent="0.25">
      <c r="A527" s="6">
        <v>42838</v>
      </c>
      <c r="B527" s="4" t="s">
        <v>1912</v>
      </c>
      <c r="C527" s="4" t="s">
        <v>1138</v>
      </c>
      <c r="D527" s="4" t="s">
        <v>1913</v>
      </c>
      <c r="E527" s="4" t="s">
        <v>1140</v>
      </c>
      <c r="F527" s="13">
        <v>-686</v>
      </c>
      <c r="G527" s="13">
        <v>-686</v>
      </c>
      <c r="H527" s="7">
        <v>0</v>
      </c>
      <c r="I527" s="7">
        <v>-1118</v>
      </c>
      <c r="J527" s="7" t="e">
        <f>VLOOKUP(AtlasReport_10_Table_1[[#This Row],[Voucher]],'Sales_Delived not invoiced'!D:F,3,0)</f>
        <v>#N/A</v>
      </c>
    </row>
    <row r="528" spans="1:10" x14ac:dyDescent="0.25">
      <c r="A528" s="6">
        <v>42838</v>
      </c>
      <c r="B528" s="4" t="s">
        <v>1912</v>
      </c>
      <c r="C528" s="4" t="s">
        <v>1138</v>
      </c>
      <c r="D528" s="4" t="s">
        <v>1913</v>
      </c>
      <c r="E528" s="4" t="s">
        <v>1140</v>
      </c>
      <c r="F528" s="13">
        <v>-250</v>
      </c>
      <c r="G528" s="13">
        <v>-250</v>
      </c>
      <c r="H528" s="7">
        <v>0</v>
      </c>
      <c r="I528" s="7">
        <v>-1118</v>
      </c>
      <c r="J528" s="7" t="e">
        <f>VLOOKUP(AtlasReport_10_Table_1[[#This Row],[Voucher]],'Sales_Delived not invoiced'!D:F,3,0)</f>
        <v>#N/A</v>
      </c>
    </row>
    <row r="529" spans="1:10" x14ac:dyDescent="0.25">
      <c r="A529" s="6">
        <v>42838</v>
      </c>
      <c r="B529" s="4" t="s">
        <v>1912</v>
      </c>
      <c r="C529" s="4" t="s">
        <v>1138</v>
      </c>
      <c r="D529" s="4" t="s">
        <v>1913</v>
      </c>
      <c r="E529" s="4" t="s">
        <v>1140</v>
      </c>
      <c r="F529" s="13">
        <v>-182</v>
      </c>
      <c r="G529" s="13">
        <v>-182</v>
      </c>
      <c r="H529" s="7">
        <v>0</v>
      </c>
      <c r="I529" s="7">
        <v>-1118</v>
      </c>
      <c r="J529" s="7" t="e">
        <f>VLOOKUP(AtlasReport_10_Table_1[[#This Row],[Voucher]],'Sales_Delived not invoiced'!D:F,3,0)</f>
        <v>#N/A</v>
      </c>
    </row>
    <row r="530" spans="1:10" x14ac:dyDescent="0.25">
      <c r="A530" s="6">
        <v>42838</v>
      </c>
      <c r="B530" s="4" t="s">
        <v>1914</v>
      </c>
      <c r="C530" s="4" t="s">
        <v>1138</v>
      </c>
      <c r="D530" s="4" t="s">
        <v>1915</v>
      </c>
      <c r="E530" s="4" t="s">
        <v>1140</v>
      </c>
      <c r="F530" s="13">
        <v>-9429.75</v>
      </c>
      <c r="G530" s="13">
        <v>-9429.75</v>
      </c>
      <c r="H530" s="7">
        <v>0</v>
      </c>
      <c r="I530" s="7">
        <v>-9629.75</v>
      </c>
      <c r="J530" s="7" t="e">
        <f>VLOOKUP(AtlasReport_10_Table_1[[#This Row],[Voucher]],'Sales_Delived not invoiced'!D:F,3,0)</f>
        <v>#N/A</v>
      </c>
    </row>
    <row r="531" spans="1:10" x14ac:dyDescent="0.25">
      <c r="A531" s="6">
        <v>42838</v>
      </c>
      <c r="B531" s="4" t="s">
        <v>1914</v>
      </c>
      <c r="C531" s="4" t="s">
        <v>1138</v>
      </c>
      <c r="D531" s="4" t="s">
        <v>1915</v>
      </c>
      <c r="E531" s="4" t="s">
        <v>1140</v>
      </c>
      <c r="F531" s="13">
        <v>-200</v>
      </c>
      <c r="G531" s="13">
        <v>-200</v>
      </c>
      <c r="H531" s="7">
        <v>0</v>
      </c>
      <c r="I531" s="7">
        <v>-9629.75</v>
      </c>
      <c r="J531" s="7" t="e">
        <f>VLOOKUP(AtlasReport_10_Table_1[[#This Row],[Voucher]],'Sales_Delived not invoiced'!D:F,3,0)</f>
        <v>#N/A</v>
      </c>
    </row>
    <row r="532" spans="1:10" x14ac:dyDescent="0.25">
      <c r="A532" s="6">
        <v>42838</v>
      </c>
      <c r="B532" s="4" t="s">
        <v>1916</v>
      </c>
      <c r="C532" s="4" t="s">
        <v>1138</v>
      </c>
      <c r="D532" s="4" t="s">
        <v>1917</v>
      </c>
      <c r="E532" s="4" t="s">
        <v>1140</v>
      </c>
      <c r="F532" s="13">
        <v>-665</v>
      </c>
      <c r="G532" s="13">
        <v>-665</v>
      </c>
      <c r="H532" s="7">
        <v>0</v>
      </c>
      <c r="I532" s="7">
        <v>-665</v>
      </c>
      <c r="J532" s="7" t="e">
        <f>VLOOKUP(AtlasReport_10_Table_1[[#This Row],[Voucher]],'Sales_Delived not invoiced'!D:F,3,0)</f>
        <v>#N/A</v>
      </c>
    </row>
    <row r="533" spans="1:10" x14ac:dyDescent="0.25">
      <c r="A533" s="6">
        <v>42838</v>
      </c>
      <c r="B533" s="4" t="s">
        <v>841</v>
      </c>
      <c r="C533" s="4" t="s">
        <v>1138</v>
      </c>
      <c r="D533" s="4" t="s">
        <v>1918</v>
      </c>
      <c r="E533" s="4" t="s">
        <v>1140</v>
      </c>
      <c r="F533" s="13">
        <v>945</v>
      </c>
      <c r="G533" s="13">
        <v>945</v>
      </c>
      <c r="H533" s="7">
        <v>0</v>
      </c>
      <c r="I533" s="7">
        <v>2466</v>
      </c>
      <c r="J533" s="7" t="e">
        <f>VLOOKUP(AtlasReport_10_Table_1[[#This Row],[Voucher]],'Sales_Delived not invoiced'!D:F,3,0)</f>
        <v>#N/A</v>
      </c>
    </row>
    <row r="534" spans="1:10" x14ac:dyDescent="0.25">
      <c r="A534" s="6">
        <v>42838</v>
      </c>
      <c r="B534" s="4" t="s">
        <v>841</v>
      </c>
      <c r="C534" s="4" t="s">
        <v>1138</v>
      </c>
      <c r="D534" s="4" t="s">
        <v>1918</v>
      </c>
      <c r="E534" s="4" t="s">
        <v>1140</v>
      </c>
      <c r="F534" s="13">
        <v>1521</v>
      </c>
      <c r="G534" s="13">
        <v>1521</v>
      </c>
      <c r="H534" s="7">
        <v>0</v>
      </c>
      <c r="I534" s="7">
        <v>2466</v>
      </c>
      <c r="J534" s="7" t="e">
        <f>VLOOKUP(AtlasReport_10_Table_1[[#This Row],[Voucher]],'Sales_Delived not invoiced'!D:F,3,0)</f>
        <v>#N/A</v>
      </c>
    </row>
    <row r="535" spans="1:10" x14ac:dyDescent="0.25">
      <c r="A535" s="6">
        <v>42838</v>
      </c>
      <c r="B535" s="4" t="s">
        <v>708</v>
      </c>
      <c r="C535" s="4" t="s">
        <v>1138</v>
      </c>
      <c r="D535" s="4" t="s">
        <v>1919</v>
      </c>
      <c r="E535" s="4" t="s">
        <v>1140</v>
      </c>
      <c r="F535" s="13">
        <v>182</v>
      </c>
      <c r="G535" s="13">
        <v>182</v>
      </c>
      <c r="H535" s="7">
        <v>0</v>
      </c>
      <c r="I535" s="7">
        <v>1118</v>
      </c>
      <c r="J535" s="7" t="e">
        <f>VLOOKUP(AtlasReport_10_Table_1[[#This Row],[Voucher]],'Sales_Delived not invoiced'!D:F,3,0)</f>
        <v>#N/A</v>
      </c>
    </row>
    <row r="536" spans="1:10" x14ac:dyDescent="0.25">
      <c r="A536" s="6">
        <v>42838</v>
      </c>
      <c r="B536" s="4" t="s">
        <v>708</v>
      </c>
      <c r="C536" s="4" t="s">
        <v>1138</v>
      </c>
      <c r="D536" s="4" t="s">
        <v>1919</v>
      </c>
      <c r="E536" s="4" t="s">
        <v>1140</v>
      </c>
      <c r="F536" s="13">
        <v>250</v>
      </c>
      <c r="G536" s="13">
        <v>250</v>
      </c>
      <c r="H536" s="7">
        <v>0</v>
      </c>
      <c r="I536" s="7">
        <v>1118</v>
      </c>
      <c r="J536" s="7" t="e">
        <f>VLOOKUP(AtlasReport_10_Table_1[[#This Row],[Voucher]],'Sales_Delived not invoiced'!D:F,3,0)</f>
        <v>#N/A</v>
      </c>
    </row>
    <row r="537" spans="1:10" x14ac:dyDescent="0.25">
      <c r="A537" s="6">
        <v>42838</v>
      </c>
      <c r="B537" s="4" t="s">
        <v>708</v>
      </c>
      <c r="C537" s="4" t="s">
        <v>1138</v>
      </c>
      <c r="D537" s="4" t="s">
        <v>1919</v>
      </c>
      <c r="E537" s="4" t="s">
        <v>1140</v>
      </c>
      <c r="F537" s="13">
        <v>686</v>
      </c>
      <c r="G537" s="13">
        <v>686</v>
      </c>
      <c r="H537" s="7">
        <v>0</v>
      </c>
      <c r="I537" s="7">
        <v>1118</v>
      </c>
      <c r="J537" s="7" t="e">
        <f>VLOOKUP(AtlasReport_10_Table_1[[#This Row],[Voucher]],'Sales_Delived not invoiced'!D:F,3,0)</f>
        <v>#N/A</v>
      </c>
    </row>
    <row r="538" spans="1:10" x14ac:dyDescent="0.25">
      <c r="A538" s="6">
        <v>42838</v>
      </c>
      <c r="B538" s="4" t="s">
        <v>682</v>
      </c>
      <c r="C538" s="4" t="s">
        <v>1138</v>
      </c>
      <c r="D538" s="4" t="s">
        <v>1920</v>
      </c>
      <c r="E538" s="4" t="s">
        <v>1140</v>
      </c>
      <c r="F538" s="13">
        <v>665</v>
      </c>
      <c r="G538" s="13">
        <v>665</v>
      </c>
      <c r="H538" s="7">
        <v>0</v>
      </c>
      <c r="I538" s="7">
        <v>665</v>
      </c>
      <c r="J538" s="7" t="e">
        <f>VLOOKUP(AtlasReport_10_Table_1[[#This Row],[Voucher]],'Sales_Delived not invoiced'!D:F,3,0)</f>
        <v>#N/A</v>
      </c>
    </row>
    <row r="539" spans="1:10" x14ac:dyDescent="0.25">
      <c r="A539" s="6">
        <v>42844</v>
      </c>
      <c r="B539" s="4" t="s">
        <v>745</v>
      </c>
      <c r="C539" s="4" t="s">
        <v>1138</v>
      </c>
      <c r="D539" s="4" t="s">
        <v>1921</v>
      </c>
      <c r="E539" s="4" t="s">
        <v>1140</v>
      </c>
      <c r="F539" s="13">
        <v>1312.5</v>
      </c>
      <c r="G539" s="13">
        <v>1312.5</v>
      </c>
      <c r="H539" s="7">
        <v>0</v>
      </c>
      <c r="I539" s="7">
        <v>1312.5</v>
      </c>
      <c r="J539" s="7" t="e">
        <f>VLOOKUP(AtlasReport_10_Table_1[[#This Row],[Voucher]],'Sales_Delived not invoiced'!D:F,3,0)</f>
        <v>#N/A</v>
      </c>
    </row>
    <row r="540" spans="1:10" x14ac:dyDescent="0.25">
      <c r="A540" s="6">
        <v>42844</v>
      </c>
      <c r="B540" s="4" t="s">
        <v>945</v>
      </c>
      <c r="C540" s="4" t="s">
        <v>1138</v>
      </c>
      <c r="D540" s="4" t="s">
        <v>1922</v>
      </c>
      <c r="E540" s="4" t="s">
        <v>1140</v>
      </c>
      <c r="F540" s="13">
        <v>1290.0999999999999</v>
      </c>
      <c r="G540" s="13">
        <v>1290.0999999999999</v>
      </c>
      <c r="H540" s="7">
        <v>0</v>
      </c>
      <c r="I540" s="7">
        <v>1290.0999999999999</v>
      </c>
      <c r="J540" s="7" t="e">
        <f>VLOOKUP(AtlasReport_10_Table_1[[#This Row],[Voucher]],'Sales_Delived not invoiced'!D:F,3,0)</f>
        <v>#N/A</v>
      </c>
    </row>
    <row r="541" spans="1:10" x14ac:dyDescent="0.25">
      <c r="A541" s="6">
        <v>42845</v>
      </c>
      <c r="B541" s="4" t="s">
        <v>855</v>
      </c>
      <c r="C541" s="4" t="s">
        <v>1138</v>
      </c>
      <c r="D541" s="4" t="s">
        <v>1923</v>
      </c>
      <c r="E541" s="4" t="s">
        <v>1140</v>
      </c>
      <c r="F541" s="13">
        <v>15288</v>
      </c>
      <c r="G541" s="13">
        <v>15288</v>
      </c>
      <c r="H541" s="7">
        <v>0</v>
      </c>
      <c r="I541" s="7">
        <v>15288</v>
      </c>
      <c r="J541" s="7" t="e">
        <f>VLOOKUP(AtlasReport_10_Table_1[[#This Row],[Voucher]],'Sales_Delived not invoiced'!D:F,3,0)</f>
        <v>#N/A</v>
      </c>
    </row>
    <row r="542" spans="1:10" x14ac:dyDescent="0.25">
      <c r="A542" s="6">
        <v>42849</v>
      </c>
      <c r="B542" s="4" t="s">
        <v>842</v>
      </c>
      <c r="C542" s="4" t="s">
        <v>1138</v>
      </c>
      <c r="D542" s="4" t="s">
        <v>1924</v>
      </c>
      <c r="E542" s="4" t="s">
        <v>1140</v>
      </c>
      <c r="F542" s="13">
        <v>2079.08</v>
      </c>
      <c r="G542" s="13">
        <v>2079.08</v>
      </c>
      <c r="H542" s="7">
        <v>0</v>
      </c>
      <c r="I542" s="7">
        <v>2079.08</v>
      </c>
      <c r="J542" s="7" t="e">
        <f>VLOOKUP(AtlasReport_10_Table_1[[#This Row],[Voucher]],'Sales_Delived not invoiced'!D:F,3,0)</f>
        <v>#N/A</v>
      </c>
    </row>
    <row r="543" spans="1:10" x14ac:dyDescent="0.25">
      <c r="A543" s="6">
        <v>42849</v>
      </c>
      <c r="B543" s="4" t="s">
        <v>844</v>
      </c>
      <c r="C543" s="4" t="s">
        <v>1138</v>
      </c>
      <c r="D543" s="4" t="s">
        <v>1925</v>
      </c>
      <c r="E543" s="4" t="s">
        <v>1140</v>
      </c>
      <c r="F543" s="13">
        <v>5592.38</v>
      </c>
      <c r="G543" s="13">
        <v>5592.38</v>
      </c>
      <c r="H543" s="7">
        <v>0</v>
      </c>
      <c r="I543" s="7">
        <v>5592.38</v>
      </c>
      <c r="J543" s="7" t="e">
        <f>VLOOKUP(AtlasReport_10_Table_1[[#This Row],[Voucher]],'Sales_Delived not invoiced'!D:F,3,0)</f>
        <v>#N/A</v>
      </c>
    </row>
    <row r="544" spans="1:10" x14ac:dyDescent="0.25">
      <c r="A544" s="6">
        <v>42849</v>
      </c>
      <c r="B544" s="4" t="s">
        <v>845</v>
      </c>
      <c r="C544" s="4" t="s">
        <v>1138</v>
      </c>
      <c r="D544" s="4" t="s">
        <v>1926</v>
      </c>
      <c r="E544" s="4" t="s">
        <v>1140</v>
      </c>
      <c r="F544" s="13">
        <v>23142.379999999997</v>
      </c>
      <c r="G544" s="13">
        <v>23142.379999999997</v>
      </c>
      <c r="H544" s="7">
        <v>0</v>
      </c>
      <c r="I544" s="7">
        <v>23142.38</v>
      </c>
      <c r="J544" s="7" t="e">
        <f>VLOOKUP(AtlasReport_10_Table_1[[#This Row],[Voucher]],'Sales_Delived not invoiced'!D:F,3,0)</f>
        <v>#N/A</v>
      </c>
    </row>
    <row r="545" spans="1:10" x14ac:dyDescent="0.25">
      <c r="A545" s="6">
        <v>42850</v>
      </c>
      <c r="B545" s="4" t="s">
        <v>1007</v>
      </c>
      <c r="C545" s="4" t="s">
        <v>1138</v>
      </c>
      <c r="D545" s="4" t="s">
        <v>1927</v>
      </c>
      <c r="E545" s="4" t="s">
        <v>1140</v>
      </c>
      <c r="F545" s="13">
        <v>1057.8800000000001</v>
      </c>
      <c r="G545" s="13">
        <v>1057.8800000000001</v>
      </c>
      <c r="H545" s="7">
        <v>0</v>
      </c>
      <c r="I545" s="7">
        <v>1057.8800000000001</v>
      </c>
      <c r="J545" s="7" t="e">
        <f>VLOOKUP(AtlasReport_10_Table_1[[#This Row],[Voucher]],'Sales_Delived not invoiced'!D:F,3,0)</f>
        <v>#N/A</v>
      </c>
    </row>
    <row r="546" spans="1:10" x14ac:dyDescent="0.25">
      <c r="A546" s="6">
        <v>42850</v>
      </c>
      <c r="B546" s="4" t="s">
        <v>943</v>
      </c>
      <c r="C546" s="4" t="s">
        <v>1138</v>
      </c>
      <c r="D546" s="4" t="s">
        <v>1928</v>
      </c>
      <c r="E546" s="4" t="s">
        <v>1140</v>
      </c>
      <c r="F546" s="13">
        <v>1125</v>
      </c>
      <c r="G546" s="13">
        <v>1125</v>
      </c>
      <c r="H546" s="7">
        <v>0</v>
      </c>
      <c r="I546" s="7">
        <v>4822.2</v>
      </c>
      <c r="J546" s="7" t="e">
        <f>VLOOKUP(AtlasReport_10_Table_1[[#This Row],[Voucher]],'Sales_Delived not invoiced'!D:F,3,0)</f>
        <v>#N/A</v>
      </c>
    </row>
    <row r="547" spans="1:10" x14ac:dyDescent="0.25">
      <c r="A547" s="6">
        <v>42850</v>
      </c>
      <c r="B547" s="4" t="s">
        <v>943</v>
      </c>
      <c r="C547" s="4" t="s">
        <v>1138</v>
      </c>
      <c r="D547" s="4" t="s">
        <v>1928</v>
      </c>
      <c r="E547" s="4" t="s">
        <v>1140</v>
      </c>
      <c r="F547" s="13">
        <v>3697.2</v>
      </c>
      <c r="G547" s="13">
        <v>3697.2</v>
      </c>
      <c r="H547" s="7">
        <v>0</v>
      </c>
      <c r="I547" s="7">
        <v>4822.2</v>
      </c>
      <c r="J547" s="7" t="e">
        <f>VLOOKUP(AtlasReport_10_Table_1[[#This Row],[Voucher]],'Sales_Delived not invoiced'!D:F,3,0)</f>
        <v>#N/A</v>
      </c>
    </row>
    <row r="548" spans="1:10" x14ac:dyDescent="0.25">
      <c r="A548" s="6">
        <v>42850</v>
      </c>
      <c r="B548" s="4" t="s">
        <v>700</v>
      </c>
      <c r="C548" s="4" t="s">
        <v>1138</v>
      </c>
      <c r="D548" s="4" t="s">
        <v>1929</v>
      </c>
      <c r="E548" s="4" t="s">
        <v>1140</v>
      </c>
      <c r="F548" s="13">
        <v>150</v>
      </c>
      <c r="G548" s="13">
        <v>150</v>
      </c>
      <c r="H548" s="7">
        <v>0</v>
      </c>
      <c r="I548" s="7">
        <v>1030</v>
      </c>
      <c r="J548" s="7" t="e">
        <f>VLOOKUP(AtlasReport_10_Table_1[[#This Row],[Voucher]],'Sales_Delived not invoiced'!D:F,3,0)</f>
        <v>#N/A</v>
      </c>
    </row>
    <row r="549" spans="1:10" x14ac:dyDescent="0.25">
      <c r="A549" s="6">
        <v>42850</v>
      </c>
      <c r="B549" s="4" t="s">
        <v>700</v>
      </c>
      <c r="C549" s="4" t="s">
        <v>1138</v>
      </c>
      <c r="D549" s="4" t="s">
        <v>1929</v>
      </c>
      <c r="E549" s="4" t="s">
        <v>1140</v>
      </c>
      <c r="F549" s="13">
        <v>880</v>
      </c>
      <c r="G549" s="13">
        <v>880</v>
      </c>
      <c r="H549" s="7">
        <v>0</v>
      </c>
      <c r="I549" s="7">
        <v>1030</v>
      </c>
      <c r="J549" s="7" t="e">
        <f>VLOOKUP(AtlasReport_10_Table_1[[#This Row],[Voucher]],'Sales_Delived not invoiced'!D:F,3,0)</f>
        <v>#N/A</v>
      </c>
    </row>
    <row r="550" spans="1:10" x14ac:dyDescent="0.25">
      <c r="A550" s="6">
        <v>42851</v>
      </c>
      <c r="B550" s="4" t="s">
        <v>701</v>
      </c>
      <c r="C550" s="4" t="s">
        <v>1138</v>
      </c>
      <c r="D550" s="4" t="s">
        <v>1930</v>
      </c>
      <c r="E550" s="4" t="s">
        <v>1140</v>
      </c>
      <c r="F550" s="13">
        <v>65</v>
      </c>
      <c r="G550" s="13">
        <v>65</v>
      </c>
      <c r="H550" s="7">
        <v>0</v>
      </c>
      <c r="I550" s="7">
        <v>732.88</v>
      </c>
      <c r="J550" s="7" t="e">
        <f>VLOOKUP(AtlasReport_10_Table_1[[#This Row],[Voucher]],'Sales_Delived not invoiced'!D:F,3,0)</f>
        <v>#N/A</v>
      </c>
    </row>
    <row r="551" spans="1:10" x14ac:dyDescent="0.25">
      <c r="A551" s="6">
        <v>42851</v>
      </c>
      <c r="B551" s="4" t="s">
        <v>701</v>
      </c>
      <c r="C551" s="4" t="s">
        <v>1138</v>
      </c>
      <c r="D551" s="4" t="s">
        <v>1930</v>
      </c>
      <c r="E551" s="4" t="s">
        <v>1140</v>
      </c>
      <c r="F551" s="13">
        <v>667.88</v>
      </c>
      <c r="G551" s="13">
        <v>667.88</v>
      </c>
      <c r="H551" s="7">
        <v>0</v>
      </c>
      <c r="I551" s="7">
        <v>732.88</v>
      </c>
      <c r="J551" s="7" t="e">
        <f>VLOOKUP(AtlasReport_10_Table_1[[#This Row],[Voucher]],'Sales_Delived not invoiced'!D:F,3,0)</f>
        <v>#N/A</v>
      </c>
    </row>
    <row r="552" spans="1:10" x14ac:dyDescent="0.25">
      <c r="A552" s="6">
        <v>42851</v>
      </c>
      <c r="B552" s="4" t="s">
        <v>706</v>
      </c>
      <c r="C552" s="4" t="s">
        <v>1138</v>
      </c>
      <c r="D552" s="4" t="s">
        <v>1931</v>
      </c>
      <c r="E552" s="4" t="s">
        <v>1140</v>
      </c>
      <c r="F552" s="13">
        <v>49.95</v>
      </c>
      <c r="G552" s="13">
        <v>49.95</v>
      </c>
      <c r="H552" s="7">
        <v>0</v>
      </c>
      <c r="I552" s="7">
        <v>49.95</v>
      </c>
      <c r="J552" s="7" t="e">
        <f>VLOOKUP(AtlasReport_10_Table_1[[#This Row],[Voucher]],'Sales_Delived not invoiced'!D:F,3,0)</f>
        <v>#N/A</v>
      </c>
    </row>
    <row r="553" spans="1:10" x14ac:dyDescent="0.25">
      <c r="A553" s="6">
        <v>42851</v>
      </c>
      <c r="B553" s="4" t="s">
        <v>707</v>
      </c>
      <c r="C553" s="4" t="s">
        <v>1138</v>
      </c>
      <c r="D553" s="4" t="s">
        <v>1932</v>
      </c>
      <c r="E553" s="4" t="s">
        <v>1140</v>
      </c>
      <c r="F553" s="13">
        <v>49.95</v>
      </c>
      <c r="G553" s="13">
        <v>49.95</v>
      </c>
      <c r="H553" s="7">
        <v>0</v>
      </c>
      <c r="I553" s="7">
        <v>49.95</v>
      </c>
      <c r="J553" s="7" t="e">
        <f>VLOOKUP(AtlasReport_10_Table_1[[#This Row],[Voucher]],'Sales_Delived not invoiced'!D:F,3,0)</f>
        <v>#N/A</v>
      </c>
    </row>
    <row r="554" spans="1:10" x14ac:dyDescent="0.25">
      <c r="A554" s="6">
        <v>42851</v>
      </c>
      <c r="B554" s="4" t="s">
        <v>712</v>
      </c>
      <c r="C554" s="4" t="s">
        <v>1138</v>
      </c>
      <c r="D554" s="4" t="s">
        <v>1933</v>
      </c>
      <c r="E554" s="4" t="s">
        <v>1140</v>
      </c>
      <c r="F554" s="13">
        <v>65</v>
      </c>
      <c r="G554" s="13">
        <v>65</v>
      </c>
      <c r="H554" s="7">
        <v>0</v>
      </c>
      <c r="I554" s="7">
        <v>65</v>
      </c>
      <c r="J554" s="7" t="e">
        <f>VLOOKUP(AtlasReport_10_Table_1[[#This Row],[Voucher]],'Sales_Delived not invoiced'!D:F,3,0)</f>
        <v>#N/A</v>
      </c>
    </row>
    <row r="555" spans="1:10" x14ac:dyDescent="0.25">
      <c r="A555" s="6">
        <v>42853</v>
      </c>
      <c r="B555" s="4" t="s">
        <v>1934</v>
      </c>
      <c r="C555" s="4" t="s">
        <v>1138</v>
      </c>
      <c r="D555" s="4" t="s">
        <v>1935</v>
      </c>
      <c r="E555" s="4" t="s">
        <v>1140</v>
      </c>
      <c r="F555" s="13">
        <v>-30939.909999999996</v>
      </c>
      <c r="G555" s="13">
        <v>-30939.909999999996</v>
      </c>
      <c r="H555" s="7">
        <v>0</v>
      </c>
      <c r="I555" s="7">
        <v>-30939.91</v>
      </c>
      <c r="J555" s="7" t="e">
        <f>VLOOKUP(AtlasReport_10_Table_1[[#This Row],[Voucher]],'Sales_Delived not invoiced'!D:F,3,0)</f>
        <v>#N/A</v>
      </c>
    </row>
    <row r="556" spans="1:10" x14ac:dyDescent="0.25">
      <c r="A556" s="6">
        <v>42853</v>
      </c>
      <c r="B556" s="4" t="s">
        <v>1936</v>
      </c>
      <c r="C556" s="4" t="s">
        <v>1138</v>
      </c>
      <c r="D556" s="4" t="s">
        <v>1937</v>
      </c>
      <c r="E556" s="4" t="s">
        <v>1140</v>
      </c>
      <c r="F556" s="13">
        <v>-880</v>
      </c>
      <c r="G556" s="13">
        <v>-880</v>
      </c>
      <c r="H556" s="7">
        <v>0</v>
      </c>
      <c r="I556" s="7">
        <v>-1030</v>
      </c>
      <c r="J556" s="7" t="e">
        <f>VLOOKUP(AtlasReport_10_Table_1[[#This Row],[Voucher]],'Sales_Delived not invoiced'!D:F,3,0)</f>
        <v>#N/A</v>
      </c>
    </row>
    <row r="557" spans="1:10" x14ac:dyDescent="0.25">
      <c r="A557" s="6">
        <v>42853</v>
      </c>
      <c r="B557" s="4" t="s">
        <v>1936</v>
      </c>
      <c r="C557" s="4" t="s">
        <v>1138</v>
      </c>
      <c r="D557" s="4" t="s">
        <v>1937</v>
      </c>
      <c r="E557" s="4" t="s">
        <v>1140</v>
      </c>
      <c r="F557" s="13">
        <v>-150</v>
      </c>
      <c r="G557" s="13">
        <v>-150</v>
      </c>
      <c r="H557" s="7">
        <v>0</v>
      </c>
      <c r="I557" s="7">
        <v>-1030</v>
      </c>
      <c r="J557" s="7" t="e">
        <f>VLOOKUP(AtlasReport_10_Table_1[[#This Row],[Voucher]],'Sales_Delived not invoiced'!D:F,3,0)</f>
        <v>#N/A</v>
      </c>
    </row>
    <row r="558" spans="1:10" x14ac:dyDescent="0.25">
      <c r="A558" s="6">
        <v>42853</v>
      </c>
      <c r="B558" s="4" t="s">
        <v>1938</v>
      </c>
      <c r="C558" s="4" t="s">
        <v>1138</v>
      </c>
      <c r="D558" s="4" t="s">
        <v>1939</v>
      </c>
      <c r="E558" s="4" t="s">
        <v>1140</v>
      </c>
      <c r="F558" s="13">
        <v>-1312.5</v>
      </c>
      <c r="G558" s="13">
        <v>-1312.5</v>
      </c>
      <c r="H558" s="7">
        <v>0</v>
      </c>
      <c r="I558" s="7">
        <v>-1312.5</v>
      </c>
      <c r="J558" s="7" t="e">
        <f>VLOOKUP(AtlasReport_10_Table_1[[#This Row],[Voucher]],'Sales_Delived not invoiced'!D:F,3,0)</f>
        <v>#N/A</v>
      </c>
    </row>
    <row r="559" spans="1:10" x14ac:dyDescent="0.25">
      <c r="A559" s="6">
        <v>42853</v>
      </c>
      <c r="B559" s="4" t="s">
        <v>1940</v>
      </c>
      <c r="C559" s="4" t="s">
        <v>1138</v>
      </c>
      <c r="D559" s="4" t="s">
        <v>1941</v>
      </c>
      <c r="E559" s="4" t="s">
        <v>1140</v>
      </c>
      <c r="F559" s="13">
        <v>-6269.97</v>
      </c>
      <c r="G559" s="13">
        <v>-6269.97</v>
      </c>
      <c r="H559" s="7">
        <v>0</v>
      </c>
      <c r="I559" s="7">
        <v>-7199.97</v>
      </c>
      <c r="J559" s="7" t="e">
        <f>VLOOKUP(AtlasReport_10_Table_1[[#This Row],[Voucher]],'Sales_Delived not invoiced'!D:F,3,0)</f>
        <v>#N/A</v>
      </c>
    </row>
    <row r="560" spans="1:10" x14ac:dyDescent="0.25">
      <c r="A560" s="6">
        <v>42853</v>
      </c>
      <c r="B560" s="4" t="s">
        <v>1940</v>
      </c>
      <c r="C560" s="4" t="s">
        <v>1138</v>
      </c>
      <c r="D560" s="4" t="s">
        <v>1941</v>
      </c>
      <c r="E560" s="4" t="s">
        <v>1140</v>
      </c>
      <c r="F560" s="13">
        <v>-930</v>
      </c>
      <c r="G560" s="13">
        <v>-930</v>
      </c>
      <c r="H560" s="7">
        <v>0</v>
      </c>
      <c r="I560" s="7">
        <v>-7199.97</v>
      </c>
      <c r="J560" s="7" t="e">
        <f>VLOOKUP(AtlasReport_10_Table_1[[#This Row],[Voucher]],'Sales_Delived not invoiced'!D:F,3,0)</f>
        <v>#N/A</v>
      </c>
    </row>
    <row r="561" spans="1:10" x14ac:dyDescent="0.25">
      <c r="A561" s="6">
        <v>42853</v>
      </c>
      <c r="B561" s="4" t="s">
        <v>1942</v>
      </c>
      <c r="C561" s="4" t="s">
        <v>1138</v>
      </c>
      <c r="D561" s="4" t="s">
        <v>1943</v>
      </c>
      <c r="E561" s="4" t="s">
        <v>1140</v>
      </c>
      <c r="F561" s="13">
        <v>-3697.2</v>
      </c>
      <c r="G561" s="13">
        <v>-3697.2</v>
      </c>
      <c r="H561" s="7">
        <v>0</v>
      </c>
      <c r="I561" s="7">
        <v>-4822.2</v>
      </c>
      <c r="J561" s="7" t="e">
        <f>VLOOKUP(AtlasReport_10_Table_1[[#This Row],[Voucher]],'Sales_Delived not invoiced'!D:F,3,0)</f>
        <v>#N/A</v>
      </c>
    </row>
    <row r="562" spans="1:10" x14ac:dyDescent="0.25">
      <c r="A562" s="6">
        <v>42853</v>
      </c>
      <c r="B562" s="4" t="s">
        <v>1942</v>
      </c>
      <c r="C562" s="4" t="s">
        <v>1138</v>
      </c>
      <c r="D562" s="4" t="s">
        <v>1943</v>
      </c>
      <c r="E562" s="4" t="s">
        <v>1140</v>
      </c>
      <c r="F562" s="13">
        <v>-1125</v>
      </c>
      <c r="G562" s="13">
        <v>-1125</v>
      </c>
      <c r="H562" s="7">
        <v>0</v>
      </c>
      <c r="I562" s="7">
        <v>-4822.2</v>
      </c>
      <c r="J562" s="7" t="e">
        <f>VLOOKUP(AtlasReport_10_Table_1[[#This Row],[Voucher]],'Sales_Delived not invoiced'!D:F,3,0)</f>
        <v>#N/A</v>
      </c>
    </row>
    <row r="563" spans="1:10" x14ac:dyDescent="0.25">
      <c r="A563" s="6">
        <v>42853</v>
      </c>
      <c r="B563" s="4" t="s">
        <v>704</v>
      </c>
      <c r="C563" s="4" t="s">
        <v>1138</v>
      </c>
      <c r="D563" s="4" t="s">
        <v>1944</v>
      </c>
      <c r="E563" s="4" t="s">
        <v>1140</v>
      </c>
      <c r="F563" s="13">
        <v>75</v>
      </c>
      <c r="G563" s="13">
        <v>75</v>
      </c>
      <c r="H563" s="7">
        <v>0</v>
      </c>
      <c r="I563" s="7">
        <v>502.5</v>
      </c>
      <c r="J563" s="7" t="e">
        <f>VLOOKUP(AtlasReport_10_Table_1[[#This Row],[Voucher]],'Sales_Delived not invoiced'!D:F,3,0)</f>
        <v>#N/A</v>
      </c>
    </row>
    <row r="564" spans="1:10" x14ac:dyDescent="0.25">
      <c r="A564" s="6">
        <v>42853</v>
      </c>
      <c r="B564" s="4" t="s">
        <v>704</v>
      </c>
      <c r="C564" s="4" t="s">
        <v>1138</v>
      </c>
      <c r="D564" s="4" t="s">
        <v>1944</v>
      </c>
      <c r="E564" s="4" t="s">
        <v>1140</v>
      </c>
      <c r="F564" s="13">
        <v>427.5</v>
      </c>
      <c r="G564" s="13">
        <v>427.5</v>
      </c>
      <c r="H564" s="7">
        <v>0</v>
      </c>
      <c r="I564" s="7">
        <v>502.5</v>
      </c>
      <c r="J564" s="7" t="e">
        <f>VLOOKUP(AtlasReport_10_Table_1[[#This Row],[Voucher]],'Sales_Delived not invoiced'!D:F,3,0)</f>
        <v>#N/A</v>
      </c>
    </row>
    <row r="565" spans="1:10" x14ac:dyDescent="0.25">
      <c r="A565" s="6">
        <v>42853</v>
      </c>
      <c r="B565" s="4" t="s">
        <v>846</v>
      </c>
      <c r="C565" s="4" t="s">
        <v>1138</v>
      </c>
      <c r="D565" s="4" t="s">
        <v>1945</v>
      </c>
      <c r="E565" s="4" t="s">
        <v>1140</v>
      </c>
      <c r="F565" s="13">
        <v>15132.38</v>
      </c>
      <c r="G565" s="13">
        <v>15132.38</v>
      </c>
      <c r="H565" s="7">
        <v>0</v>
      </c>
      <c r="I565" s="7">
        <v>15132.38</v>
      </c>
      <c r="J565" s="7" t="e">
        <f>VLOOKUP(AtlasReport_10_Table_1[[#This Row],[Voucher]],'Sales_Delived not invoiced'!D:F,3,0)</f>
        <v>#N/A</v>
      </c>
    </row>
    <row r="566" spans="1:10" x14ac:dyDescent="0.25">
      <c r="A566" s="6">
        <v>42856</v>
      </c>
      <c r="B566" s="4" t="s">
        <v>819</v>
      </c>
      <c r="C566" s="4" t="s">
        <v>1138</v>
      </c>
      <c r="D566" s="4" t="s">
        <v>1946</v>
      </c>
      <c r="E566" s="4" t="s">
        <v>1140</v>
      </c>
      <c r="F566" s="13">
        <v>350</v>
      </c>
      <c r="G566" s="13">
        <v>350</v>
      </c>
      <c r="H566" s="7">
        <v>0</v>
      </c>
      <c r="I566" s="7">
        <v>350</v>
      </c>
      <c r="J566" s="7" t="e">
        <f>VLOOKUP(AtlasReport_10_Table_1[[#This Row],[Voucher]],'Sales_Delived not invoiced'!D:F,3,0)</f>
        <v>#N/A</v>
      </c>
    </row>
    <row r="567" spans="1:10" x14ac:dyDescent="0.25">
      <c r="A567" s="6">
        <v>42856</v>
      </c>
      <c r="B567" s="4" t="s">
        <v>702</v>
      </c>
      <c r="C567" s="4" t="s">
        <v>1138</v>
      </c>
      <c r="D567" s="4" t="s">
        <v>1947</v>
      </c>
      <c r="E567" s="4" t="s">
        <v>1140</v>
      </c>
      <c r="F567" s="13">
        <v>1702</v>
      </c>
      <c r="G567" s="13">
        <v>1702</v>
      </c>
      <c r="H567" s="7">
        <v>0</v>
      </c>
      <c r="I567" s="7">
        <v>1702</v>
      </c>
      <c r="J567" s="7" t="e">
        <f>VLOOKUP(AtlasReport_10_Table_1[[#This Row],[Voucher]],'Sales_Delived not invoiced'!D:F,3,0)</f>
        <v>#N/A</v>
      </c>
    </row>
    <row r="568" spans="1:10" x14ac:dyDescent="0.25">
      <c r="A568" s="6">
        <v>42856</v>
      </c>
      <c r="B568" s="4" t="s">
        <v>892</v>
      </c>
      <c r="C568" s="4" t="s">
        <v>1138</v>
      </c>
      <c r="D568" s="4" t="s">
        <v>1948</v>
      </c>
      <c r="E568" s="4" t="s">
        <v>1140</v>
      </c>
      <c r="F568" s="13">
        <v>576</v>
      </c>
      <c r="G568" s="13">
        <v>576</v>
      </c>
      <c r="H568" s="7">
        <v>0</v>
      </c>
      <c r="I568" s="7">
        <v>576</v>
      </c>
      <c r="J568" s="7" t="e">
        <f>VLOOKUP(AtlasReport_10_Table_1[[#This Row],[Voucher]],'Sales_Delived not invoiced'!D:F,3,0)</f>
        <v>#N/A</v>
      </c>
    </row>
    <row r="569" spans="1:10" x14ac:dyDescent="0.25">
      <c r="A569" s="6">
        <v>42856</v>
      </c>
      <c r="B569" s="4" t="s">
        <v>809</v>
      </c>
      <c r="C569" s="4" t="s">
        <v>1138</v>
      </c>
      <c r="D569" s="4" t="s">
        <v>1949</v>
      </c>
      <c r="E569" s="4" t="s">
        <v>1140</v>
      </c>
      <c r="F569" s="13">
        <v>6417.9</v>
      </c>
      <c r="G569" s="13">
        <v>6417.9</v>
      </c>
      <c r="H569" s="7">
        <v>0</v>
      </c>
      <c r="I569" s="7">
        <v>6417.9</v>
      </c>
      <c r="J569" s="7" t="e">
        <f>VLOOKUP(AtlasReport_10_Table_1[[#This Row],[Voucher]],'Sales_Delived not invoiced'!D:F,3,0)</f>
        <v>#N/A</v>
      </c>
    </row>
    <row r="570" spans="1:10" x14ac:dyDescent="0.25">
      <c r="A570" s="6">
        <v>42856</v>
      </c>
      <c r="B570" s="4" t="s">
        <v>651</v>
      </c>
      <c r="C570" s="4" t="s">
        <v>1138</v>
      </c>
      <c r="D570" s="4" t="s">
        <v>1950</v>
      </c>
      <c r="E570" s="4" t="s">
        <v>1140</v>
      </c>
      <c r="F570" s="13">
        <v>-616</v>
      </c>
      <c r="G570" s="13">
        <v>-616</v>
      </c>
      <c r="H570" s="7">
        <v>0</v>
      </c>
      <c r="I570" s="7">
        <v>-616</v>
      </c>
      <c r="J570" s="7" t="e">
        <f>VLOOKUP(AtlasReport_10_Table_1[[#This Row],[Voucher]],'Sales_Delived not invoiced'!D:F,3,0)</f>
        <v>#N/A</v>
      </c>
    </row>
    <row r="571" spans="1:10" x14ac:dyDescent="0.25">
      <c r="A571" s="6">
        <v>42857</v>
      </c>
      <c r="B571" s="4" t="s">
        <v>873</v>
      </c>
      <c r="C571" s="4" t="s">
        <v>1138</v>
      </c>
      <c r="D571" s="4" t="s">
        <v>1951</v>
      </c>
      <c r="E571" s="4" t="s">
        <v>1140</v>
      </c>
      <c r="F571" s="13">
        <v>641.25</v>
      </c>
      <c r="G571" s="13">
        <v>641.25</v>
      </c>
      <c r="H571" s="7">
        <v>0</v>
      </c>
      <c r="I571" s="7">
        <v>641.25</v>
      </c>
      <c r="J571" s="7" t="e">
        <f>VLOOKUP(AtlasReport_10_Table_1[[#This Row],[Voucher]],'Sales_Delived not invoiced'!D:F,3,0)</f>
        <v>#N/A</v>
      </c>
    </row>
    <row r="572" spans="1:10" x14ac:dyDescent="0.25">
      <c r="A572" s="6">
        <v>42858</v>
      </c>
      <c r="B572" s="4" t="s">
        <v>893</v>
      </c>
      <c r="C572" s="4" t="s">
        <v>1138</v>
      </c>
      <c r="D572" s="4" t="s">
        <v>1952</v>
      </c>
      <c r="E572" s="4" t="s">
        <v>1140</v>
      </c>
      <c r="F572" s="13">
        <v>5.43</v>
      </c>
      <c r="G572" s="13">
        <v>5.43</v>
      </c>
      <c r="H572" s="7">
        <v>0</v>
      </c>
      <c r="I572" s="7">
        <v>5.43</v>
      </c>
      <c r="J572" s="7" t="e">
        <f>VLOOKUP(AtlasReport_10_Table_1[[#This Row],[Voucher]],'Sales_Delived not invoiced'!D:F,3,0)</f>
        <v>#N/A</v>
      </c>
    </row>
    <row r="573" spans="1:10" x14ac:dyDescent="0.25">
      <c r="A573" s="6">
        <v>42858</v>
      </c>
      <c r="B573" s="4" t="s">
        <v>941</v>
      </c>
      <c r="C573" s="4" t="s">
        <v>1138</v>
      </c>
      <c r="D573" s="4" t="s">
        <v>1953</v>
      </c>
      <c r="E573" s="4" t="s">
        <v>1140</v>
      </c>
      <c r="F573" s="13">
        <v>1333.75</v>
      </c>
      <c r="G573" s="13">
        <v>1333.75</v>
      </c>
      <c r="H573" s="7">
        <v>0</v>
      </c>
      <c r="I573" s="7">
        <v>1333.75</v>
      </c>
      <c r="J573" s="7" t="e">
        <f>VLOOKUP(AtlasReport_10_Table_1[[#This Row],[Voucher]],'Sales_Delived not invoiced'!D:F,3,0)</f>
        <v>#N/A</v>
      </c>
    </row>
    <row r="574" spans="1:10" x14ac:dyDescent="0.25">
      <c r="A574" s="6">
        <v>42858</v>
      </c>
      <c r="B574" s="4" t="s">
        <v>699</v>
      </c>
      <c r="C574" s="4" t="s">
        <v>1138</v>
      </c>
      <c r="D574" s="4" t="s">
        <v>1954</v>
      </c>
      <c r="E574" s="4" t="s">
        <v>1140</v>
      </c>
      <c r="F574" s="13">
        <v>200</v>
      </c>
      <c r="G574" s="13">
        <v>200</v>
      </c>
      <c r="H574" s="7">
        <v>0</v>
      </c>
      <c r="I574" s="7">
        <v>2393.75</v>
      </c>
      <c r="J574" s="7" t="e">
        <f>VLOOKUP(AtlasReport_10_Table_1[[#This Row],[Voucher]],'Sales_Delived not invoiced'!D:F,3,0)</f>
        <v>#N/A</v>
      </c>
    </row>
    <row r="575" spans="1:10" x14ac:dyDescent="0.25">
      <c r="A575" s="6">
        <v>42858</v>
      </c>
      <c r="B575" s="4" t="s">
        <v>699</v>
      </c>
      <c r="C575" s="4" t="s">
        <v>1138</v>
      </c>
      <c r="D575" s="4" t="s">
        <v>1954</v>
      </c>
      <c r="E575" s="4" t="s">
        <v>1140</v>
      </c>
      <c r="F575" s="13">
        <v>2193.75</v>
      </c>
      <c r="G575" s="13">
        <v>2193.75</v>
      </c>
      <c r="H575" s="7">
        <v>0</v>
      </c>
      <c r="I575" s="7">
        <v>2393.75</v>
      </c>
      <c r="J575" s="7" t="e">
        <f>VLOOKUP(AtlasReport_10_Table_1[[#This Row],[Voucher]],'Sales_Delived not invoiced'!D:F,3,0)</f>
        <v>#N/A</v>
      </c>
    </row>
    <row r="576" spans="1:10" x14ac:dyDescent="0.25">
      <c r="A576" s="6">
        <v>42859</v>
      </c>
      <c r="B576" s="4" t="s">
        <v>904</v>
      </c>
      <c r="C576" s="4" t="s">
        <v>1138</v>
      </c>
      <c r="D576" s="4" t="s">
        <v>1955</v>
      </c>
      <c r="E576" s="4" t="s">
        <v>1140</v>
      </c>
      <c r="F576" s="13">
        <v>3165.5</v>
      </c>
      <c r="G576" s="13">
        <v>3165.5</v>
      </c>
      <c r="H576" s="7">
        <v>0</v>
      </c>
      <c r="I576" s="7">
        <v>3165.5</v>
      </c>
      <c r="J576" s="7" t="e">
        <f>VLOOKUP(AtlasReport_10_Table_1[[#This Row],[Voucher]],'Sales_Delived not invoiced'!D:F,3,0)</f>
        <v>#N/A</v>
      </c>
    </row>
    <row r="577" spans="1:10" x14ac:dyDescent="0.25">
      <c r="A577" s="6">
        <v>42859</v>
      </c>
      <c r="B577" s="4" t="s">
        <v>618</v>
      </c>
      <c r="C577" s="4" t="s">
        <v>1138</v>
      </c>
      <c r="D577" s="4" t="s">
        <v>1956</v>
      </c>
      <c r="E577" s="4" t="s">
        <v>1140</v>
      </c>
      <c r="F577" s="13">
        <v>-1333.75</v>
      </c>
      <c r="G577" s="13">
        <v>-1333.75</v>
      </c>
      <c r="H577" s="7">
        <v>0</v>
      </c>
      <c r="I577" s="7">
        <v>-1333.75</v>
      </c>
      <c r="J577" s="7" t="e">
        <f>VLOOKUP(AtlasReport_10_Table_1[[#This Row],[Voucher]],'Sales_Delived not invoiced'!D:F,3,0)</f>
        <v>#N/A</v>
      </c>
    </row>
    <row r="578" spans="1:10" x14ac:dyDescent="0.25">
      <c r="A578" s="6">
        <v>42859</v>
      </c>
      <c r="B578" s="4" t="s">
        <v>938</v>
      </c>
      <c r="C578" s="4" t="s">
        <v>1138</v>
      </c>
      <c r="D578" s="4" t="s">
        <v>1957</v>
      </c>
      <c r="E578" s="4" t="s">
        <v>1140</v>
      </c>
      <c r="F578" s="13">
        <v>2475</v>
      </c>
      <c r="G578" s="13">
        <v>2475</v>
      </c>
      <c r="H578" s="7">
        <v>0</v>
      </c>
      <c r="I578" s="7">
        <v>2475</v>
      </c>
      <c r="J578" s="7" t="e">
        <f>VLOOKUP(AtlasReport_10_Table_1[[#This Row],[Voucher]],'Sales_Delived not invoiced'!D:F,3,0)</f>
        <v>#N/A</v>
      </c>
    </row>
    <row r="579" spans="1:10" x14ac:dyDescent="0.25">
      <c r="A579" s="6">
        <v>42859</v>
      </c>
      <c r="B579" s="4" t="s">
        <v>806</v>
      </c>
      <c r="C579" s="4" t="s">
        <v>1138</v>
      </c>
      <c r="D579" s="4" t="s">
        <v>1958</v>
      </c>
      <c r="E579" s="4" t="s">
        <v>1140</v>
      </c>
      <c r="F579" s="13">
        <v>1125</v>
      </c>
      <c r="G579" s="13">
        <v>1125</v>
      </c>
      <c r="H579" s="7">
        <v>0</v>
      </c>
      <c r="I579" s="7">
        <v>5912.64</v>
      </c>
      <c r="J579" s="7" t="e">
        <f>VLOOKUP(AtlasReport_10_Table_1[[#This Row],[Voucher]],'Sales_Delived not invoiced'!D:F,3,0)</f>
        <v>#N/A</v>
      </c>
    </row>
    <row r="580" spans="1:10" x14ac:dyDescent="0.25">
      <c r="A580" s="6">
        <v>42859</v>
      </c>
      <c r="B580" s="4" t="s">
        <v>806</v>
      </c>
      <c r="C580" s="4" t="s">
        <v>1138</v>
      </c>
      <c r="D580" s="4" t="s">
        <v>1958</v>
      </c>
      <c r="E580" s="4" t="s">
        <v>1140</v>
      </c>
      <c r="F580" s="13">
        <v>4787.6400000000003</v>
      </c>
      <c r="G580" s="13">
        <v>4787.6400000000003</v>
      </c>
      <c r="H580" s="7">
        <v>0</v>
      </c>
      <c r="I580" s="7">
        <v>5912.64</v>
      </c>
      <c r="J580" s="7" t="e">
        <f>VLOOKUP(AtlasReport_10_Table_1[[#This Row],[Voucher]],'Sales_Delived not invoiced'!D:F,3,0)</f>
        <v>#N/A</v>
      </c>
    </row>
    <row r="581" spans="1:10" x14ac:dyDescent="0.25">
      <c r="A581" s="6">
        <v>42859</v>
      </c>
      <c r="B581" s="4" t="s">
        <v>643</v>
      </c>
      <c r="C581" s="4" t="s">
        <v>1138</v>
      </c>
      <c r="D581" s="4" t="s">
        <v>1959</v>
      </c>
      <c r="E581" s="4" t="s">
        <v>1140</v>
      </c>
      <c r="F581" s="13">
        <v>-184.14000000000001</v>
      </c>
      <c r="G581" s="13">
        <v>-184.14000000000001</v>
      </c>
      <c r="H581" s="7">
        <v>0</v>
      </c>
      <c r="I581" s="7">
        <v>-184.14</v>
      </c>
      <c r="J581" s="7" t="e">
        <f>VLOOKUP(AtlasReport_10_Table_1[[#This Row],[Voucher]],'Sales_Delived not invoiced'!D:F,3,0)</f>
        <v>#N/A</v>
      </c>
    </row>
    <row r="582" spans="1:10" x14ac:dyDescent="0.25">
      <c r="A582" s="6">
        <v>42860</v>
      </c>
      <c r="B582" s="4" t="s">
        <v>923</v>
      </c>
      <c r="C582" s="4" t="s">
        <v>1138</v>
      </c>
      <c r="D582" s="4" t="s">
        <v>1960</v>
      </c>
      <c r="E582" s="4" t="s">
        <v>1140</v>
      </c>
      <c r="F582" s="13">
        <v>2195</v>
      </c>
      <c r="G582" s="13">
        <v>2195</v>
      </c>
      <c r="H582" s="7">
        <v>0</v>
      </c>
      <c r="I582" s="7">
        <v>48995</v>
      </c>
      <c r="J582" s="7" t="e">
        <f>VLOOKUP(AtlasReport_10_Table_1[[#This Row],[Voucher]],'Sales_Delived not invoiced'!D:F,3,0)</f>
        <v>#N/A</v>
      </c>
    </row>
    <row r="583" spans="1:10" x14ac:dyDescent="0.25">
      <c r="A583" s="6">
        <v>42860</v>
      </c>
      <c r="B583" s="4" t="s">
        <v>923</v>
      </c>
      <c r="C583" s="4" t="s">
        <v>1138</v>
      </c>
      <c r="D583" s="4" t="s">
        <v>1960</v>
      </c>
      <c r="E583" s="4" t="s">
        <v>1140</v>
      </c>
      <c r="F583" s="13">
        <v>46800</v>
      </c>
      <c r="G583" s="13">
        <v>46800</v>
      </c>
      <c r="H583" s="7">
        <v>0</v>
      </c>
      <c r="I583" s="7">
        <v>48995</v>
      </c>
      <c r="J583" s="7" t="e">
        <f>VLOOKUP(AtlasReport_10_Table_1[[#This Row],[Voucher]],'Sales_Delived not invoiced'!D:F,3,0)</f>
        <v>#N/A</v>
      </c>
    </row>
    <row r="584" spans="1:10" x14ac:dyDescent="0.25">
      <c r="A584" s="6">
        <v>42860</v>
      </c>
      <c r="B584" s="4" t="s">
        <v>920</v>
      </c>
      <c r="C584" s="4" t="s">
        <v>1138</v>
      </c>
      <c r="D584" s="4" t="s">
        <v>1961</v>
      </c>
      <c r="E584" s="4" t="s">
        <v>1140</v>
      </c>
      <c r="F584" s="13">
        <v>2866.5</v>
      </c>
      <c r="G584" s="13">
        <v>2866.5</v>
      </c>
      <c r="H584" s="7">
        <v>0</v>
      </c>
      <c r="I584" s="7">
        <v>2866.5</v>
      </c>
      <c r="J584" s="7" t="e">
        <f>VLOOKUP(AtlasReport_10_Table_1[[#This Row],[Voucher]],'Sales_Delived not invoiced'!D:F,3,0)</f>
        <v>#N/A</v>
      </c>
    </row>
    <row r="585" spans="1:10" x14ac:dyDescent="0.25">
      <c r="A585" s="6">
        <v>42860</v>
      </c>
      <c r="B585" s="4" t="s">
        <v>888</v>
      </c>
      <c r="C585" s="4" t="s">
        <v>1138</v>
      </c>
      <c r="D585" s="4" t="s">
        <v>1962</v>
      </c>
      <c r="E585" s="4" t="s">
        <v>1140</v>
      </c>
      <c r="F585" s="13">
        <v>1309.5</v>
      </c>
      <c r="G585" s="13">
        <v>1309.5</v>
      </c>
      <c r="H585" s="7">
        <v>0</v>
      </c>
      <c r="I585" s="7">
        <v>1309.5</v>
      </c>
      <c r="J585" s="7" t="e">
        <f>VLOOKUP(AtlasReport_10_Table_1[[#This Row],[Voucher]],'Sales_Delived not invoiced'!D:F,3,0)</f>
        <v>#N/A</v>
      </c>
    </row>
    <row r="586" spans="1:10" x14ac:dyDescent="0.25">
      <c r="A586" s="6">
        <v>42863</v>
      </c>
      <c r="B586" s="4" t="s">
        <v>1963</v>
      </c>
      <c r="C586" s="4" t="s">
        <v>1138</v>
      </c>
      <c r="D586" s="4" t="s">
        <v>1964</v>
      </c>
      <c r="E586" s="4" t="s">
        <v>1140</v>
      </c>
      <c r="F586" s="13">
        <v>-516.75</v>
      </c>
      <c r="G586" s="13">
        <v>-516.75</v>
      </c>
      <c r="H586" s="7">
        <v>0</v>
      </c>
      <c r="I586" s="7">
        <v>-581.75</v>
      </c>
      <c r="J586" s="7" t="e">
        <f>VLOOKUP(AtlasReport_10_Table_1[[#This Row],[Voucher]],'Sales_Delived not invoiced'!D:F,3,0)</f>
        <v>#N/A</v>
      </c>
    </row>
    <row r="587" spans="1:10" x14ac:dyDescent="0.25">
      <c r="A587" s="6">
        <v>42863</v>
      </c>
      <c r="B587" s="4" t="s">
        <v>1963</v>
      </c>
      <c r="C587" s="4" t="s">
        <v>1138</v>
      </c>
      <c r="D587" s="4" t="s">
        <v>1964</v>
      </c>
      <c r="E587" s="4" t="s">
        <v>1140</v>
      </c>
      <c r="F587" s="13">
        <v>-65</v>
      </c>
      <c r="G587" s="13">
        <v>-65</v>
      </c>
      <c r="H587" s="7">
        <v>0</v>
      </c>
      <c r="I587" s="7">
        <v>-581.75</v>
      </c>
      <c r="J587" s="7" t="e">
        <f>VLOOKUP(AtlasReport_10_Table_1[[#This Row],[Voucher]],'Sales_Delived not invoiced'!D:F,3,0)</f>
        <v>#N/A</v>
      </c>
    </row>
    <row r="588" spans="1:10" x14ac:dyDescent="0.25">
      <c r="A588" s="6">
        <v>42863</v>
      </c>
      <c r="B588" s="4" t="s">
        <v>1965</v>
      </c>
      <c r="C588" s="4" t="s">
        <v>1138</v>
      </c>
      <c r="D588" s="4" t="s">
        <v>1966</v>
      </c>
      <c r="E588" s="4" t="s">
        <v>1140</v>
      </c>
      <c r="F588" s="13">
        <v>-4603.5</v>
      </c>
      <c r="G588" s="13">
        <v>-4603.5</v>
      </c>
      <c r="H588" s="7">
        <v>0</v>
      </c>
      <c r="I588" s="7">
        <v>-5728.5</v>
      </c>
      <c r="J588" s="7" t="e">
        <f>VLOOKUP(AtlasReport_10_Table_1[[#This Row],[Voucher]],'Sales_Delived not invoiced'!D:F,3,0)</f>
        <v>#N/A</v>
      </c>
    </row>
    <row r="589" spans="1:10" x14ac:dyDescent="0.25">
      <c r="A589" s="6">
        <v>42863</v>
      </c>
      <c r="B589" s="4" t="s">
        <v>1965</v>
      </c>
      <c r="C589" s="4" t="s">
        <v>1138</v>
      </c>
      <c r="D589" s="4" t="s">
        <v>1966</v>
      </c>
      <c r="E589" s="4" t="s">
        <v>1140</v>
      </c>
      <c r="F589" s="13">
        <v>-1125</v>
      </c>
      <c r="G589" s="13">
        <v>-1125</v>
      </c>
      <c r="H589" s="7">
        <v>0</v>
      </c>
      <c r="I589" s="7">
        <v>-5728.5</v>
      </c>
      <c r="J589" s="7" t="e">
        <f>VLOOKUP(AtlasReport_10_Table_1[[#This Row],[Voucher]],'Sales_Delived not invoiced'!D:F,3,0)</f>
        <v>#N/A</v>
      </c>
    </row>
    <row r="590" spans="1:10" x14ac:dyDescent="0.25">
      <c r="A590" s="6">
        <v>42863</v>
      </c>
      <c r="B590" s="4" t="s">
        <v>1967</v>
      </c>
      <c r="C590" s="4" t="s">
        <v>1138</v>
      </c>
      <c r="D590" s="4" t="s">
        <v>1968</v>
      </c>
      <c r="E590" s="4" t="s">
        <v>1140</v>
      </c>
      <c r="F590" s="13">
        <v>-2079.08</v>
      </c>
      <c r="G590" s="13">
        <v>-2079.08</v>
      </c>
      <c r="H590" s="7">
        <v>0</v>
      </c>
      <c r="I590" s="7">
        <v>-2079.08</v>
      </c>
      <c r="J590" s="7" t="e">
        <f>VLOOKUP(AtlasReport_10_Table_1[[#This Row],[Voucher]],'Sales_Delived not invoiced'!D:F,3,0)</f>
        <v>#N/A</v>
      </c>
    </row>
    <row r="591" spans="1:10" x14ac:dyDescent="0.25">
      <c r="A591" s="6">
        <v>42863</v>
      </c>
      <c r="B591" s="4" t="s">
        <v>1969</v>
      </c>
      <c r="C591" s="4" t="s">
        <v>1138</v>
      </c>
      <c r="D591" s="4" t="s">
        <v>1970</v>
      </c>
      <c r="E591" s="4" t="s">
        <v>1140</v>
      </c>
      <c r="F591" s="13">
        <v>-17313.75</v>
      </c>
      <c r="G591" s="13">
        <v>-17313.75</v>
      </c>
      <c r="H591" s="7">
        <v>0</v>
      </c>
      <c r="I591" s="7">
        <v>-17313.75</v>
      </c>
      <c r="J591" s="7" t="e">
        <f>VLOOKUP(AtlasReport_10_Table_1[[#This Row],[Voucher]],'Sales_Delived not invoiced'!D:F,3,0)</f>
        <v>#N/A</v>
      </c>
    </row>
    <row r="592" spans="1:10" x14ac:dyDescent="0.25">
      <c r="A592" s="6">
        <v>42863</v>
      </c>
      <c r="B592" s="4" t="s">
        <v>1971</v>
      </c>
      <c r="C592" s="4" t="s">
        <v>1138</v>
      </c>
      <c r="D592" s="4" t="s">
        <v>1972</v>
      </c>
      <c r="E592" s="4" t="s">
        <v>1140</v>
      </c>
      <c r="F592" s="13">
        <v>-983.25</v>
      </c>
      <c r="G592" s="13">
        <v>-983.25</v>
      </c>
      <c r="H592" s="7">
        <v>0</v>
      </c>
      <c r="I592" s="7">
        <v>-1033.25</v>
      </c>
      <c r="J592" s="7" t="e">
        <f>VLOOKUP(AtlasReport_10_Table_1[[#This Row],[Voucher]],'Sales_Delived not invoiced'!D:F,3,0)</f>
        <v>#N/A</v>
      </c>
    </row>
    <row r="593" spans="1:10" x14ac:dyDescent="0.25">
      <c r="A593" s="6">
        <v>42863</v>
      </c>
      <c r="B593" s="4" t="s">
        <v>1971</v>
      </c>
      <c r="C593" s="4" t="s">
        <v>1138</v>
      </c>
      <c r="D593" s="4" t="s">
        <v>1972</v>
      </c>
      <c r="E593" s="4" t="s">
        <v>1140</v>
      </c>
      <c r="F593" s="13">
        <v>-50</v>
      </c>
      <c r="G593" s="13">
        <v>-50</v>
      </c>
      <c r="H593" s="7">
        <v>0</v>
      </c>
      <c r="I593" s="7">
        <v>-1033.25</v>
      </c>
      <c r="J593" s="7" t="e">
        <f>VLOOKUP(AtlasReport_10_Table_1[[#This Row],[Voucher]],'Sales_Delived not invoiced'!D:F,3,0)</f>
        <v>#N/A</v>
      </c>
    </row>
    <row r="594" spans="1:10" x14ac:dyDescent="0.25">
      <c r="A594" s="6">
        <v>42863</v>
      </c>
      <c r="B594" s="4" t="s">
        <v>1973</v>
      </c>
      <c r="C594" s="4" t="s">
        <v>1138</v>
      </c>
      <c r="D594" s="4" t="s">
        <v>1974</v>
      </c>
      <c r="E594" s="4" t="s">
        <v>1140</v>
      </c>
      <c r="F594" s="13">
        <v>-49.95</v>
      </c>
      <c r="G594" s="13">
        <v>-49.95</v>
      </c>
      <c r="H594" s="7">
        <v>0</v>
      </c>
      <c r="I594" s="7">
        <v>-49.95</v>
      </c>
      <c r="J594" s="7" t="e">
        <f>VLOOKUP(AtlasReport_10_Table_1[[#This Row],[Voucher]],'Sales_Delived not invoiced'!D:F,3,0)</f>
        <v>#N/A</v>
      </c>
    </row>
    <row r="595" spans="1:10" x14ac:dyDescent="0.25">
      <c r="A595" s="6">
        <v>42863</v>
      </c>
      <c r="B595" s="4" t="s">
        <v>1975</v>
      </c>
      <c r="C595" s="4" t="s">
        <v>1138</v>
      </c>
      <c r="D595" s="4" t="s">
        <v>1976</v>
      </c>
      <c r="E595" s="4" t="s">
        <v>1140</v>
      </c>
      <c r="F595" s="13">
        <v>-1057.8800000000001</v>
      </c>
      <c r="G595" s="13">
        <v>-1057.8800000000001</v>
      </c>
      <c r="H595" s="7">
        <v>0</v>
      </c>
      <c r="I595" s="7">
        <v>-1057.8800000000001</v>
      </c>
      <c r="J595" s="7" t="e">
        <f>VLOOKUP(AtlasReport_10_Table_1[[#This Row],[Voucher]],'Sales_Delived not invoiced'!D:F,3,0)</f>
        <v>#N/A</v>
      </c>
    </row>
    <row r="596" spans="1:10" x14ac:dyDescent="0.25">
      <c r="A596" s="6">
        <v>42863</v>
      </c>
      <c r="B596" s="4" t="s">
        <v>1977</v>
      </c>
      <c r="C596" s="4" t="s">
        <v>1138</v>
      </c>
      <c r="D596" s="4" t="s">
        <v>1978</v>
      </c>
      <c r="E596" s="4" t="s">
        <v>1140</v>
      </c>
      <c r="F596" s="13">
        <v>-1290.0999999999999</v>
      </c>
      <c r="G596" s="13">
        <v>-1290.0999999999999</v>
      </c>
      <c r="H596" s="7">
        <v>0</v>
      </c>
      <c r="I596" s="7">
        <v>-1290.0999999999999</v>
      </c>
      <c r="J596" s="7" t="e">
        <f>VLOOKUP(AtlasReport_10_Table_1[[#This Row],[Voucher]],'Sales_Delived not invoiced'!D:F,3,0)</f>
        <v>#N/A</v>
      </c>
    </row>
    <row r="597" spans="1:10" x14ac:dyDescent="0.25">
      <c r="A597" s="6">
        <v>42863</v>
      </c>
      <c r="B597" s="4" t="s">
        <v>1979</v>
      </c>
      <c r="C597" s="4" t="s">
        <v>1138</v>
      </c>
      <c r="D597" s="4" t="s">
        <v>1980</v>
      </c>
      <c r="E597" s="4" t="s">
        <v>1140</v>
      </c>
      <c r="F597" s="13">
        <v>-75</v>
      </c>
      <c r="G597" s="13">
        <v>-75</v>
      </c>
      <c r="H597" s="7">
        <v>0</v>
      </c>
      <c r="I597" s="7">
        <v>-75</v>
      </c>
      <c r="J597" s="7" t="e">
        <f>VLOOKUP(AtlasReport_10_Table_1[[#This Row],[Voucher]],'Sales_Delived not invoiced'!D:F,3,0)</f>
        <v>#N/A</v>
      </c>
    </row>
    <row r="598" spans="1:10" x14ac:dyDescent="0.25">
      <c r="A598" s="6">
        <v>42863</v>
      </c>
      <c r="B598" s="4" t="s">
        <v>1981</v>
      </c>
      <c r="C598" s="4" t="s">
        <v>1138</v>
      </c>
      <c r="D598" s="4" t="s">
        <v>1982</v>
      </c>
      <c r="E598" s="4" t="s">
        <v>1140</v>
      </c>
      <c r="F598" s="13">
        <v>-5592.38</v>
      </c>
      <c r="G598" s="13">
        <v>-5592.38</v>
      </c>
      <c r="H598" s="7">
        <v>0</v>
      </c>
      <c r="I598" s="7">
        <v>-5592.38</v>
      </c>
      <c r="J598" s="7" t="e">
        <f>VLOOKUP(AtlasReport_10_Table_1[[#This Row],[Voucher]],'Sales_Delived not invoiced'!D:F,3,0)</f>
        <v>#N/A</v>
      </c>
    </row>
    <row r="599" spans="1:10" x14ac:dyDescent="0.25">
      <c r="A599" s="6">
        <v>42863</v>
      </c>
      <c r="B599" s="4" t="s">
        <v>1983</v>
      </c>
      <c r="C599" s="4" t="s">
        <v>1138</v>
      </c>
      <c r="D599" s="4" t="s">
        <v>1984</v>
      </c>
      <c r="E599" s="4" t="s">
        <v>1140</v>
      </c>
      <c r="F599" s="13">
        <v>-1212.5</v>
      </c>
      <c r="G599" s="13">
        <v>-1212.5</v>
      </c>
      <c r="H599" s="7">
        <v>0</v>
      </c>
      <c r="I599" s="7">
        <v>-1212.5</v>
      </c>
      <c r="J599" s="7" t="e">
        <f>VLOOKUP(AtlasReport_10_Table_1[[#This Row],[Voucher]],'Sales_Delived not invoiced'!D:F,3,0)</f>
        <v>#N/A</v>
      </c>
    </row>
    <row r="600" spans="1:10" x14ac:dyDescent="0.25">
      <c r="A600" s="6">
        <v>42863</v>
      </c>
      <c r="B600" s="4" t="s">
        <v>1985</v>
      </c>
      <c r="C600" s="4" t="s">
        <v>1138</v>
      </c>
      <c r="D600" s="4" t="s">
        <v>1986</v>
      </c>
      <c r="E600" s="4" t="s">
        <v>1140</v>
      </c>
      <c r="F600" s="13">
        <v>-248.32</v>
      </c>
      <c r="G600" s="13">
        <v>-248.32</v>
      </c>
      <c r="H600" s="7">
        <v>0</v>
      </c>
      <c r="I600" s="7">
        <v>-283.32</v>
      </c>
      <c r="J600" s="7" t="e">
        <f>VLOOKUP(AtlasReport_10_Table_1[[#This Row],[Voucher]],'Sales_Delived not invoiced'!D:F,3,0)</f>
        <v>#N/A</v>
      </c>
    </row>
    <row r="601" spans="1:10" x14ac:dyDescent="0.25">
      <c r="A601" s="6">
        <v>42863</v>
      </c>
      <c r="B601" s="4" t="s">
        <v>1985</v>
      </c>
      <c r="C601" s="4" t="s">
        <v>1138</v>
      </c>
      <c r="D601" s="4" t="s">
        <v>1986</v>
      </c>
      <c r="E601" s="4" t="s">
        <v>1140</v>
      </c>
      <c r="F601" s="13">
        <v>-35</v>
      </c>
      <c r="G601" s="13">
        <v>-35</v>
      </c>
      <c r="H601" s="7">
        <v>0</v>
      </c>
      <c r="I601" s="7">
        <v>-283.32</v>
      </c>
      <c r="J601" s="7" t="e">
        <f>VLOOKUP(AtlasReport_10_Table_1[[#This Row],[Voucher]],'Sales_Delived not invoiced'!D:F,3,0)</f>
        <v>#N/A</v>
      </c>
    </row>
    <row r="602" spans="1:10" x14ac:dyDescent="0.25">
      <c r="A602" s="6">
        <v>42863</v>
      </c>
      <c r="B602" s="4" t="s">
        <v>1987</v>
      </c>
      <c r="C602" s="4" t="s">
        <v>1138</v>
      </c>
      <c r="D602" s="4" t="s">
        <v>1988</v>
      </c>
      <c r="E602" s="4" t="s">
        <v>1140</v>
      </c>
      <c r="F602" s="13">
        <v>-49.95</v>
      </c>
      <c r="G602" s="13">
        <v>-49.95</v>
      </c>
      <c r="H602" s="7">
        <v>0</v>
      </c>
      <c r="I602" s="7">
        <v>-49.95</v>
      </c>
      <c r="J602" s="7" t="e">
        <f>VLOOKUP(AtlasReport_10_Table_1[[#This Row],[Voucher]],'Sales_Delived not invoiced'!D:F,3,0)</f>
        <v>#N/A</v>
      </c>
    </row>
    <row r="603" spans="1:10" x14ac:dyDescent="0.25">
      <c r="A603" s="6">
        <v>42863</v>
      </c>
      <c r="B603" s="4" t="s">
        <v>1989</v>
      </c>
      <c r="C603" s="4" t="s">
        <v>1138</v>
      </c>
      <c r="D603" s="4" t="s">
        <v>1990</v>
      </c>
      <c r="E603" s="4" t="s">
        <v>1140</v>
      </c>
      <c r="F603" s="13">
        <v>-667.88</v>
      </c>
      <c r="G603" s="13">
        <v>-667.88</v>
      </c>
      <c r="H603" s="7">
        <v>0</v>
      </c>
      <c r="I603" s="7">
        <v>-732.88</v>
      </c>
      <c r="J603" s="7" t="e">
        <f>VLOOKUP(AtlasReport_10_Table_1[[#This Row],[Voucher]],'Sales_Delived not invoiced'!D:F,3,0)</f>
        <v>#N/A</v>
      </c>
    </row>
    <row r="604" spans="1:10" x14ac:dyDescent="0.25">
      <c r="A604" s="6">
        <v>42863</v>
      </c>
      <c r="B604" s="4" t="s">
        <v>1989</v>
      </c>
      <c r="C604" s="4" t="s">
        <v>1138</v>
      </c>
      <c r="D604" s="4" t="s">
        <v>1990</v>
      </c>
      <c r="E604" s="4" t="s">
        <v>1140</v>
      </c>
      <c r="F604" s="13">
        <v>-65</v>
      </c>
      <c r="G604" s="13">
        <v>-65</v>
      </c>
      <c r="H604" s="7">
        <v>0</v>
      </c>
      <c r="I604" s="7">
        <v>-732.88</v>
      </c>
      <c r="J604" s="7" t="e">
        <f>VLOOKUP(AtlasReport_10_Table_1[[#This Row],[Voucher]],'Sales_Delived not invoiced'!D:F,3,0)</f>
        <v>#N/A</v>
      </c>
    </row>
    <row r="605" spans="1:10" x14ac:dyDescent="0.25">
      <c r="A605" s="6">
        <v>42863</v>
      </c>
      <c r="B605" s="4" t="s">
        <v>1991</v>
      </c>
      <c r="C605" s="4" t="s">
        <v>1138</v>
      </c>
      <c r="D605" s="4" t="s">
        <v>1992</v>
      </c>
      <c r="E605" s="4" t="s">
        <v>1140</v>
      </c>
      <c r="F605" s="13">
        <v>-15132.38</v>
      </c>
      <c r="G605" s="13">
        <v>-15132.38</v>
      </c>
      <c r="H605" s="7">
        <v>0</v>
      </c>
      <c r="I605" s="7">
        <v>-15132.38</v>
      </c>
      <c r="J605" s="7" t="e">
        <f>VLOOKUP(AtlasReport_10_Table_1[[#This Row],[Voucher]],'Sales_Delived not invoiced'!D:F,3,0)</f>
        <v>#N/A</v>
      </c>
    </row>
    <row r="606" spans="1:10" x14ac:dyDescent="0.25">
      <c r="A606" s="6">
        <v>42863</v>
      </c>
      <c r="B606" s="4" t="s">
        <v>1993</v>
      </c>
      <c r="C606" s="4" t="s">
        <v>1138</v>
      </c>
      <c r="D606" s="4" t="s">
        <v>1994</v>
      </c>
      <c r="E606" s="4" t="s">
        <v>1140</v>
      </c>
      <c r="F606" s="13">
        <v>-459.38</v>
      </c>
      <c r="G606" s="13">
        <v>-459.38</v>
      </c>
      <c r="H606" s="7">
        <v>0</v>
      </c>
      <c r="I606" s="7">
        <v>-459.38</v>
      </c>
      <c r="J606" s="7" t="e">
        <f>VLOOKUP(AtlasReport_10_Table_1[[#This Row],[Voucher]],'Sales_Delived not invoiced'!D:F,3,0)</f>
        <v>#N/A</v>
      </c>
    </row>
    <row r="607" spans="1:10" x14ac:dyDescent="0.25">
      <c r="A607" s="6">
        <v>42863</v>
      </c>
      <c r="B607" s="4" t="s">
        <v>891</v>
      </c>
      <c r="C607" s="4" t="s">
        <v>1138</v>
      </c>
      <c r="D607" s="4" t="s">
        <v>1995</v>
      </c>
      <c r="E607" s="4" t="s">
        <v>1140</v>
      </c>
      <c r="F607" s="13">
        <v>143.07999999999998</v>
      </c>
      <c r="G607" s="13">
        <v>143.07999999999998</v>
      </c>
      <c r="H607" s="7">
        <v>0</v>
      </c>
      <c r="I607" s="7">
        <v>143.08000000000001</v>
      </c>
      <c r="J607" s="7" t="e">
        <f>VLOOKUP(AtlasReport_10_Table_1[[#This Row],[Voucher]],'Sales_Delived not invoiced'!D:F,3,0)</f>
        <v>#N/A</v>
      </c>
    </row>
    <row r="608" spans="1:10" x14ac:dyDescent="0.25">
      <c r="A608" s="6">
        <v>42863</v>
      </c>
      <c r="B608" s="4" t="s">
        <v>703</v>
      </c>
      <c r="C608" s="4" t="s">
        <v>1138</v>
      </c>
      <c r="D608" s="4" t="s">
        <v>1996</v>
      </c>
      <c r="E608" s="4" t="s">
        <v>1140</v>
      </c>
      <c r="F608" s="13">
        <v>75</v>
      </c>
      <c r="G608" s="13">
        <v>75</v>
      </c>
      <c r="H608" s="7">
        <v>0</v>
      </c>
      <c r="I608" s="7">
        <v>75</v>
      </c>
      <c r="J608" s="7" t="e">
        <f>VLOOKUP(AtlasReport_10_Table_1[[#This Row],[Voucher]],'Sales_Delived not invoiced'!D:F,3,0)</f>
        <v>#N/A</v>
      </c>
    </row>
    <row r="609" spans="1:10" x14ac:dyDescent="0.25">
      <c r="A609" s="6">
        <v>42863</v>
      </c>
      <c r="B609" s="4" t="s">
        <v>946</v>
      </c>
      <c r="C609" s="4" t="s">
        <v>1138</v>
      </c>
      <c r="D609" s="4" t="s">
        <v>1997</v>
      </c>
      <c r="E609" s="4" t="s">
        <v>1140</v>
      </c>
      <c r="F609" s="13">
        <v>1212.5</v>
      </c>
      <c r="G609" s="13">
        <v>1212.5</v>
      </c>
      <c r="H609" s="7">
        <v>0</v>
      </c>
      <c r="I609" s="7">
        <v>1212.5</v>
      </c>
      <c r="J609" s="7" t="e">
        <f>VLOOKUP(AtlasReport_10_Table_1[[#This Row],[Voucher]],'Sales_Delived not invoiced'!D:F,3,0)</f>
        <v>#N/A</v>
      </c>
    </row>
    <row r="610" spans="1:10" x14ac:dyDescent="0.25">
      <c r="A610" s="6">
        <v>42863</v>
      </c>
      <c r="B610" s="4" t="s">
        <v>705</v>
      </c>
      <c r="C610" s="4" t="s">
        <v>1138</v>
      </c>
      <c r="D610" s="4" t="s">
        <v>1998</v>
      </c>
      <c r="E610" s="4" t="s">
        <v>1140</v>
      </c>
      <c r="F610" s="13">
        <v>35</v>
      </c>
      <c r="G610" s="13">
        <v>35</v>
      </c>
      <c r="H610" s="7">
        <v>0</v>
      </c>
      <c r="I610" s="7">
        <v>283.32</v>
      </c>
      <c r="J610" s="7" t="e">
        <f>VLOOKUP(AtlasReport_10_Table_1[[#This Row],[Voucher]],'Sales_Delived not invoiced'!D:F,3,0)</f>
        <v>#N/A</v>
      </c>
    </row>
    <row r="611" spans="1:10" x14ac:dyDescent="0.25">
      <c r="A611" s="6">
        <v>42863</v>
      </c>
      <c r="B611" s="4" t="s">
        <v>705</v>
      </c>
      <c r="C611" s="4" t="s">
        <v>1138</v>
      </c>
      <c r="D611" s="4" t="s">
        <v>1998</v>
      </c>
      <c r="E611" s="4" t="s">
        <v>1140</v>
      </c>
      <c r="F611" s="13">
        <v>248.32</v>
      </c>
      <c r="G611" s="13">
        <v>248.32</v>
      </c>
      <c r="H611" s="7">
        <v>0</v>
      </c>
      <c r="I611" s="7">
        <v>283.32</v>
      </c>
      <c r="J611" s="7" t="e">
        <f>VLOOKUP(AtlasReport_10_Table_1[[#This Row],[Voucher]],'Sales_Delived not invoiced'!D:F,3,0)</f>
        <v>#N/A</v>
      </c>
    </row>
    <row r="612" spans="1:10" x14ac:dyDescent="0.25">
      <c r="A612" s="6">
        <v>42863</v>
      </c>
      <c r="B612" s="4" t="s">
        <v>962</v>
      </c>
      <c r="C612" s="4" t="s">
        <v>1138</v>
      </c>
      <c r="D612" s="4" t="s">
        <v>1999</v>
      </c>
      <c r="E612" s="4" t="s">
        <v>1140</v>
      </c>
      <c r="F612" s="13">
        <v>459.38</v>
      </c>
      <c r="G612" s="13">
        <v>459.38</v>
      </c>
      <c r="H612" s="7">
        <v>0</v>
      </c>
      <c r="I612" s="7">
        <v>459.38</v>
      </c>
      <c r="J612" s="7" t="e">
        <f>VLOOKUP(AtlasReport_10_Table_1[[#This Row],[Voucher]],'Sales_Delived not invoiced'!D:F,3,0)</f>
        <v>#N/A</v>
      </c>
    </row>
    <row r="613" spans="1:10" x14ac:dyDescent="0.25">
      <c r="A613" s="6">
        <v>42865</v>
      </c>
      <c r="B613" s="4" t="s">
        <v>698</v>
      </c>
      <c r="C613" s="4" t="s">
        <v>1138</v>
      </c>
      <c r="D613" s="4" t="s">
        <v>2000</v>
      </c>
      <c r="E613" s="4" t="s">
        <v>1140</v>
      </c>
      <c r="F613" s="13">
        <v>990</v>
      </c>
      <c r="G613" s="13">
        <v>990</v>
      </c>
      <c r="H613" s="7">
        <v>0</v>
      </c>
      <c r="I613" s="7">
        <v>990</v>
      </c>
      <c r="J613" s="7" t="e">
        <f>VLOOKUP(AtlasReport_10_Table_1[[#This Row],[Voucher]],'Sales_Delived not invoiced'!D:F,3,0)</f>
        <v>#N/A</v>
      </c>
    </row>
    <row r="614" spans="1:10" x14ac:dyDescent="0.25">
      <c r="A614" s="6">
        <v>42866</v>
      </c>
      <c r="B614" s="4" t="s">
        <v>2001</v>
      </c>
      <c r="C614" s="4" t="s">
        <v>1138</v>
      </c>
      <c r="D614" s="4" t="s">
        <v>2002</v>
      </c>
      <c r="E614" s="4" t="s">
        <v>1140</v>
      </c>
      <c r="F614" s="13">
        <v>-30</v>
      </c>
      <c r="G614" s="13">
        <v>-30</v>
      </c>
      <c r="H614" s="7">
        <v>0</v>
      </c>
      <c r="I614" s="7">
        <v>-30</v>
      </c>
      <c r="J614" s="7" t="e">
        <f>VLOOKUP(AtlasReport_10_Table_1[[#This Row],[Voucher]],'Sales_Delived not invoiced'!D:F,3,0)</f>
        <v>#N/A</v>
      </c>
    </row>
    <row r="615" spans="1:10" x14ac:dyDescent="0.25">
      <c r="A615" s="6">
        <v>42866</v>
      </c>
      <c r="B615" s="4" t="s">
        <v>2003</v>
      </c>
      <c r="C615" s="4" t="s">
        <v>1138</v>
      </c>
      <c r="D615" s="4" t="s">
        <v>2004</v>
      </c>
      <c r="E615" s="4" t="s">
        <v>1140</v>
      </c>
      <c r="F615" s="13">
        <v>-14672</v>
      </c>
      <c r="G615" s="13">
        <v>-14672</v>
      </c>
      <c r="H615" s="7">
        <v>0</v>
      </c>
      <c r="I615" s="7">
        <v>-14672</v>
      </c>
      <c r="J615" s="7" t="e">
        <f>VLOOKUP(AtlasReport_10_Table_1[[#This Row],[Voucher]],'Sales_Delived not invoiced'!D:F,3,0)</f>
        <v>#N/A</v>
      </c>
    </row>
    <row r="616" spans="1:10" x14ac:dyDescent="0.25">
      <c r="A616" s="6">
        <v>42866</v>
      </c>
      <c r="B616" s="4" t="s">
        <v>2005</v>
      </c>
      <c r="C616" s="4" t="s">
        <v>1138</v>
      </c>
      <c r="D616" s="4" t="s">
        <v>2006</v>
      </c>
      <c r="E616" s="4" t="s">
        <v>1140</v>
      </c>
      <c r="F616" s="13">
        <v>-2875</v>
      </c>
      <c r="G616" s="13">
        <v>-2875</v>
      </c>
      <c r="H616" s="7">
        <v>0</v>
      </c>
      <c r="I616" s="7">
        <v>0</v>
      </c>
      <c r="J616" s="7" t="e">
        <f>VLOOKUP(AtlasReport_10_Table_1[[#This Row],[Voucher]],'Sales_Delived not invoiced'!D:F,3,0)</f>
        <v>#N/A</v>
      </c>
    </row>
    <row r="617" spans="1:10" x14ac:dyDescent="0.25">
      <c r="A617" s="6">
        <v>42866</v>
      </c>
      <c r="B617" s="4" t="s">
        <v>2005</v>
      </c>
      <c r="C617" s="4" t="s">
        <v>1138</v>
      </c>
      <c r="D617" s="4" t="s">
        <v>2006</v>
      </c>
      <c r="E617" s="4" t="s">
        <v>1140</v>
      </c>
      <c r="F617" s="13">
        <v>2875</v>
      </c>
      <c r="G617" s="13">
        <v>2875</v>
      </c>
      <c r="H617" s="7">
        <v>0</v>
      </c>
      <c r="I617" s="7">
        <v>0</v>
      </c>
      <c r="J617" s="7" t="e">
        <f>VLOOKUP(AtlasReport_10_Table_1[[#This Row],[Voucher]],'Sales_Delived not invoiced'!D:F,3,0)</f>
        <v>#N/A</v>
      </c>
    </row>
    <row r="618" spans="1:10" x14ac:dyDescent="0.25">
      <c r="A618" s="6">
        <v>42866</v>
      </c>
      <c r="B618" s="4" t="s">
        <v>697</v>
      </c>
      <c r="C618" s="4" t="s">
        <v>1138</v>
      </c>
      <c r="D618" s="4" t="s">
        <v>2007</v>
      </c>
      <c r="E618" s="4" t="s">
        <v>1140</v>
      </c>
      <c r="F618" s="13">
        <v>45</v>
      </c>
      <c r="G618" s="13">
        <v>45</v>
      </c>
      <c r="H618" s="7">
        <v>0</v>
      </c>
      <c r="I618" s="7">
        <v>45</v>
      </c>
      <c r="J618" s="7" t="e">
        <f>VLOOKUP(AtlasReport_10_Table_1[[#This Row],[Voucher]],'Sales_Delived not invoiced'!D:F,3,0)</f>
        <v>#N/A</v>
      </c>
    </row>
    <row r="619" spans="1:10" x14ac:dyDescent="0.25">
      <c r="A619" s="6">
        <v>42866</v>
      </c>
      <c r="B619" s="4" t="s">
        <v>1009</v>
      </c>
      <c r="C619" s="4" t="s">
        <v>1138</v>
      </c>
      <c r="D619" s="4" t="s">
        <v>2008</v>
      </c>
      <c r="E619" s="4" t="s">
        <v>1140</v>
      </c>
      <c r="F619" s="13">
        <v>1655.55</v>
      </c>
      <c r="G619" s="13">
        <v>1655.55</v>
      </c>
      <c r="H619" s="7">
        <v>0</v>
      </c>
      <c r="I619" s="7">
        <v>1655.55</v>
      </c>
      <c r="J619" s="7" t="e">
        <f>VLOOKUP(AtlasReport_10_Table_1[[#This Row],[Voucher]],'Sales_Delived not invoiced'!D:F,3,0)</f>
        <v>#N/A</v>
      </c>
    </row>
    <row r="620" spans="1:10" x14ac:dyDescent="0.25">
      <c r="A620" s="6">
        <v>42866</v>
      </c>
      <c r="B620" s="4" t="s">
        <v>683</v>
      </c>
      <c r="C620" s="4" t="s">
        <v>1138</v>
      </c>
      <c r="D620" s="4" t="s">
        <v>2009</v>
      </c>
      <c r="E620" s="4" t="s">
        <v>1140</v>
      </c>
      <c r="F620" s="13">
        <v>30</v>
      </c>
      <c r="G620" s="13">
        <v>30</v>
      </c>
      <c r="H620" s="7">
        <v>0</v>
      </c>
      <c r="I620" s="7">
        <v>30</v>
      </c>
      <c r="J620" s="7" t="e">
        <f>VLOOKUP(AtlasReport_10_Table_1[[#This Row],[Voucher]],'Sales_Delived not invoiced'!D:F,3,0)</f>
        <v>#N/A</v>
      </c>
    </row>
    <row r="621" spans="1:10" x14ac:dyDescent="0.25">
      <c r="A621" s="6">
        <v>42866</v>
      </c>
      <c r="B621" s="4" t="s">
        <v>740</v>
      </c>
      <c r="C621" s="4" t="s">
        <v>1138</v>
      </c>
      <c r="D621" s="4" t="s">
        <v>2010</v>
      </c>
      <c r="E621" s="4" t="s">
        <v>1140</v>
      </c>
      <c r="F621" s="13">
        <v>11595</v>
      </c>
      <c r="G621" s="13">
        <v>11595</v>
      </c>
      <c r="H621" s="7">
        <v>0</v>
      </c>
      <c r="I621" s="7">
        <v>11595</v>
      </c>
      <c r="J621" s="7" t="e">
        <f>VLOOKUP(AtlasReport_10_Table_1[[#This Row],[Voucher]],'Sales_Delived not invoiced'!D:F,3,0)</f>
        <v>#N/A</v>
      </c>
    </row>
    <row r="622" spans="1:10" x14ac:dyDescent="0.25">
      <c r="A622" s="6">
        <v>42866</v>
      </c>
      <c r="B622" s="4" t="s">
        <v>872</v>
      </c>
      <c r="C622" s="4" t="s">
        <v>1138</v>
      </c>
      <c r="D622" s="4" t="s">
        <v>2011</v>
      </c>
      <c r="E622" s="4" t="s">
        <v>1140</v>
      </c>
      <c r="F622" s="13">
        <v>376.68</v>
      </c>
      <c r="G622" s="13">
        <v>376.68</v>
      </c>
      <c r="H622" s="7">
        <v>0</v>
      </c>
      <c r="I622" s="7">
        <v>376.68</v>
      </c>
      <c r="J622" s="7" t="e">
        <f>VLOOKUP(AtlasReport_10_Table_1[[#This Row],[Voucher]],'Sales_Delived not invoiced'!D:F,3,0)</f>
        <v>#N/A</v>
      </c>
    </row>
    <row r="623" spans="1:10" x14ac:dyDescent="0.25">
      <c r="A623" s="6">
        <v>42866</v>
      </c>
      <c r="B623" s="4" t="s">
        <v>645</v>
      </c>
      <c r="C623" s="4" t="s">
        <v>1138</v>
      </c>
      <c r="D623" s="4" t="s">
        <v>2012</v>
      </c>
      <c r="E623" s="4" t="s">
        <v>1140</v>
      </c>
      <c r="F623" s="13">
        <v>-2875</v>
      </c>
      <c r="G623" s="13">
        <v>-2875</v>
      </c>
      <c r="H623" s="7">
        <v>0</v>
      </c>
      <c r="I623" s="7">
        <v>0</v>
      </c>
      <c r="J623" s="7" t="e">
        <f>VLOOKUP(AtlasReport_10_Table_1[[#This Row],[Voucher]],'Sales_Delived not invoiced'!D:F,3,0)</f>
        <v>#N/A</v>
      </c>
    </row>
    <row r="624" spans="1:10" x14ac:dyDescent="0.25">
      <c r="A624" s="6">
        <v>42866</v>
      </c>
      <c r="B624" s="4" t="s">
        <v>645</v>
      </c>
      <c r="C624" s="4" t="s">
        <v>1138</v>
      </c>
      <c r="D624" s="4" t="s">
        <v>2012</v>
      </c>
      <c r="E624" s="4" t="s">
        <v>1140</v>
      </c>
      <c r="F624" s="13">
        <v>2875</v>
      </c>
      <c r="G624" s="13">
        <v>2875</v>
      </c>
      <c r="H624" s="7">
        <v>0</v>
      </c>
      <c r="I624" s="7">
        <v>0</v>
      </c>
      <c r="J624" s="7" t="e">
        <f>VLOOKUP(AtlasReport_10_Table_1[[#This Row],[Voucher]],'Sales_Delived not invoiced'!D:F,3,0)</f>
        <v>#N/A</v>
      </c>
    </row>
    <row r="625" spans="1:10" x14ac:dyDescent="0.25">
      <c r="A625" s="6">
        <v>42867</v>
      </c>
      <c r="B625" s="4" t="s">
        <v>2013</v>
      </c>
      <c r="C625" s="4" t="s">
        <v>1138</v>
      </c>
      <c r="D625" s="4" t="s">
        <v>2014</v>
      </c>
      <c r="E625" s="4" t="s">
        <v>1140</v>
      </c>
      <c r="F625" s="13">
        <v>-2052</v>
      </c>
      <c r="G625" s="13">
        <v>-2052</v>
      </c>
      <c r="H625" s="7">
        <v>0</v>
      </c>
      <c r="I625" s="7">
        <v>-2052</v>
      </c>
      <c r="J625" s="7" t="e">
        <f>VLOOKUP(AtlasReport_10_Table_1[[#This Row],[Voucher]],'Sales_Delived not invoiced'!D:F,3,0)</f>
        <v>#N/A</v>
      </c>
    </row>
    <row r="626" spans="1:10" x14ac:dyDescent="0.25">
      <c r="A626" s="6">
        <v>42867</v>
      </c>
      <c r="B626" s="4" t="s">
        <v>2015</v>
      </c>
      <c r="C626" s="4" t="s">
        <v>1138</v>
      </c>
      <c r="D626" s="4" t="s">
        <v>2016</v>
      </c>
      <c r="E626" s="4" t="s">
        <v>1140</v>
      </c>
      <c r="F626" s="13">
        <v>-143.07999999999998</v>
      </c>
      <c r="G626" s="13">
        <v>-143.07999999999998</v>
      </c>
      <c r="H626" s="7">
        <v>0</v>
      </c>
      <c r="I626" s="7">
        <v>-213.08</v>
      </c>
      <c r="J626" s="7" t="e">
        <f>VLOOKUP(AtlasReport_10_Table_1[[#This Row],[Voucher]],'Sales_Delived not invoiced'!D:F,3,0)</f>
        <v>#N/A</v>
      </c>
    </row>
    <row r="627" spans="1:10" x14ac:dyDescent="0.25">
      <c r="A627" s="6">
        <v>42867</v>
      </c>
      <c r="B627" s="4" t="s">
        <v>2015</v>
      </c>
      <c r="C627" s="4" t="s">
        <v>1138</v>
      </c>
      <c r="D627" s="4" t="s">
        <v>2016</v>
      </c>
      <c r="E627" s="4" t="s">
        <v>1140</v>
      </c>
      <c r="F627" s="13">
        <v>-70</v>
      </c>
      <c r="G627" s="13">
        <v>-70</v>
      </c>
      <c r="H627" s="7">
        <v>0</v>
      </c>
      <c r="I627" s="7">
        <v>-213.08</v>
      </c>
      <c r="J627" s="7" t="e">
        <f>VLOOKUP(AtlasReport_10_Table_1[[#This Row],[Voucher]],'Sales_Delived not invoiced'!D:F,3,0)</f>
        <v>#N/A</v>
      </c>
    </row>
    <row r="628" spans="1:10" x14ac:dyDescent="0.25">
      <c r="A628" s="6">
        <v>42867</v>
      </c>
      <c r="B628" s="4" t="s">
        <v>2017</v>
      </c>
      <c r="C628" s="4" t="s">
        <v>1138</v>
      </c>
      <c r="D628" s="4" t="s">
        <v>2018</v>
      </c>
      <c r="E628" s="4" t="s">
        <v>1140</v>
      </c>
      <c r="F628" s="13">
        <v>-581.43000000000006</v>
      </c>
      <c r="G628" s="13">
        <v>-581.43000000000006</v>
      </c>
      <c r="H628" s="7">
        <v>0</v>
      </c>
      <c r="I628" s="7">
        <v>-581.42999999999995</v>
      </c>
      <c r="J628" s="7" t="e">
        <f>VLOOKUP(AtlasReport_10_Table_1[[#This Row],[Voucher]],'Sales_Delived not invoiced'!D:F,3,0)</f>
        <v>#N/A</v>
      </c>
    </row>
    <row r="629" spans="1:10" x14ac:dyDescent="0.25">
      <c r="A629" s="6">
        <v>42867</v>
      </c>
      <c r="B629" s="4" t="s">
        <v>2019</v>
      </c>
      <c r="C629" s="4" t="s">
        <v>1138</v>
      </c>
      <c r="D629" s="4" t="s">
        <v>2020</v>
      </c>
      <c r="E629" s="4" t="s">
        <v>1140</v>
      </c>
      <c r="F629" s="13">
        <v>-23142.379999999997</v>
      </c>
      <c r="G629" s="13">
        <v>-23142.379999999997</v>
      </c>
      <c r="H629" s="7">
        <v>0</v>
      </c>
      <c r="I629" s="7">
        <v>-23142.38</v>
      </c>
      <c r="J629" s="7" t="e">
        <f>VLOOKUP(AtlasReport_10_Table_1[[#This Row],[Voucher]],'Sales_Delived not invoiced'!D:F,3,0)</f>
        <v>#N/A</v>
      </c>
    </row>
    <row r="630" spans="1:10" x14ac:dyDescent="0.25">
      <c r="A630" s="6">
        <v>42867</v>
      </c>
      <c r="B630" s="4" t="s">
        <v>2021</v>
      </c>
      <c r="C630" s="4" t="s">
        <v>1138</v>
      </c>
      <c r="D630" s="4" t="s">
        <v>2022</v>
      </c>
      <c r="E630" s="4" t="s">
        <v>1140</v>
      </c>
      <c r="F630" s="13">
        <v>-3165.5</v>
      </c>
      <c r="G630" s="13">
        <v>-3165.5</v>
      </c>
      <c r="H630" s="7">
        <v>0</v>
      </c>
      <c r="I630" s="7">
        <v>-3165.5</v>
      </c>
      <c r="J630" s="7" t="e">
        <f>VLOOKUP(AtlasReport_10_Table_1[[#This Row],[Voucher]],'Sales_Delived not invoiced'!D:F,3,0)</f>
        <v>#N/A</v>
      </c>
    </row>
    <row r="631" spans="1:10" x14ac:dyDescent="0.25">
      <c r="A631" s="6">
        <v>42867</v>
      </c>
      <c r="B631" s="4" t="s">
        <v>2023</v>
      </c>
      <c r="C631" s="4" t="s">
        <v>1138</v>
      </c>
      <c r="D631" s="4" t="s">
        <v>2024</v>
      </c>
      <c r="E631" s="4" t="s">
        <v>1140</v>
      </c>
      <c r="F631" s="13">
        <v>-427.5</v>
      </c>
      <c r="G631" s="13">
        <v>-427.5</v>
      </c>
      <c r="H631" s="7">
        <v>0</v>
      </c>
      <c r="I631" s="7">
        <v>-502.5</v>
      </c>
      <c r="J631" s="7" t="e">
        <f>VLOOKUP(AtlasReport_10_Table_1[[#This Row],[Voucher]],'Sales_Delived not invoiced'!D:F,3,0)</f>
        <v>#N/A</v>
      </c>
    </row>
    <row r="632" spans="1:10" x14ac:dyDescent="0.25">
      <c r="A632" s="6">
        <v>42867</v>
      </c>
      <c r="B632" s="4" t="s">
        <v>2023</v>
      </c>
      <c r="C632" s="4" t="s">
        <v>1138</v>
      </c>
      <c r="D632" s="4" t="s">
        <v>2024</v>
      </c>
      <c r="E632" s="4" t="s">
        <v>1140</v>
      </c>
      <c r="F632" s="13">
        <v>-75</v>
      </c>
      <c r="G632" s="13">
        <v>-75</v>
      </c>
      <c r="H632" s="7">
        <v>0</v>
      </c>
      <c r="I632" s="7">
        <v>-502.5</v>
      </c>
      <c r="J632" s="7" t="e">
        <f>VLOOKUP(AtlasReport_10_Table_1[[#This Row],[Voucher]],'Sales_Delived not invoiced'!D:F,3,0)</f>
        <v>#N/A</v>
      </c>
    </row>
    <row r="633" spans="1:10" x14ac:dyDescent="0.25">
      <c r="A633" s="6">
        <v>42867</v>
      </c>
      <c r="B633" s="4" t="s">
        <v>2025</v>
      </c>
      <c r="C633" s="4" t="s">
        <v>1138</v>
      </c>
      <c r="D633" s="4" t="s">
        <v>2026</v>
      </c>
      <c r="E633" s="4" t="s">
        <v>1140</v>
      </c>
      <c r="F633" s="13">
        <v>-2894.1</v>
      </c>
      <c r="G633" s="13">
        <v>-2894.1</v>
      </c>
      <c r="H633" s="7">
        <v>0</v>
      </c>
      <c r="I633" s="7">
        <v>-3381.6</v>
      </c>
      <c r="J633" s="7" t="e">
        <f>VLOOKUP(AtlasReport_10_Table_1[[#This Row],[Voucher]],'Sales_Delived not invoiced'!D:F,3,0)</f>
        <v>#N/A</v>
      </c>
    </row>
    <row r="634" spans="1:10" x14ac:dyDescent="0.25">
      <c r="A634" s="6">
        <v>42867</v>
      </c>
      <c r="B634" s="4" t="s">
        <v>2025</v>
      </c>
      <c r="C634" s="4" t="s">
        <v>1138</v>
      </c>
      <c r="D634" s="4" t="s">
        <v>2026</v>
      </c>
      <c r="E634" s="4" t="s">
        <v>1140</v>
      </c>
      <c r="F634" s="13">
        <v>-487.5</v>
      </c>
      <c r="G634" s="13">
        <v>-487.5</v>
      </c>
      <c r="H634" s="7">
        <v>0</v>
      </c>
      <c r="I634" s="7">
        <v>-3381.6</v>
      </c>
      <c r="J634" s="7" t="e">
        <f>VLOOKUP(AtlasReport_10_Table_1[[#This Row],[Voucher]],'Sales_Delived not invoiced'!D:F,3,0)</f>
        <v>#N/A</v>
      </c>
    </row>
    <row r="635" spans="1:10" x14ac:dyDescent="0.25">
      <c r="A635" s="6">
        <v>42867</v>
      </c>
      <c r="B635" s="4" t="s">
        <v>2027</v>
      </c>
      <c r="C635" s="4" t="s">
        <v>1138</v>
      </c>
      <c r="D635" s="4" t="s">
        <v>2028</v>
      </c>
      <c r="E635" s="4" t="s">
        <v>1140</v>
      </c>
      <c r="F635" s="13">
        <v>-641.25</v>
      </c>
      <c r="G635" s="13">
        <v>-641.25</v>
      </c>
      <c r="H635" s="7">
        <v>0</v>
      </c>
      <c r="I635" s="7">
        <v>-641.25</v>
      </c>
      <c r="J635" s="7" t="e">
        <f>VLOOKUP(AtlasReport_10_Table_1[[#This Row],[Voucher]],'Sales_Delived not invoiced'!D:F,3,0)</f>
        <v>#N/A</v>
      </c>
    </row>
    <row r="636" spans="1:10" x14ac:dyDescent="0.25">
      <c r="A636" s="6">
        <v>42867</v>
      </c>
      <c r="B636" s="4" t="s">
        <v>2029</v>
      </c>
      <c r="C636" s="4" t="s">
        <v>1138</v>
      </c>
      <c r="D636" s="4" t="s">
        <v>2030</v>
      </c>
      <c r="E636" s="4" t="s">
        <v>1140</v>
      </c>
      <c r="F636" s="13">
        <v>-6417.9</v>
      </c>
      <c r="G636" s="13">
        <v>-6417.9</v>
      </c>
      <c r="H636" s="7">
        <v>0</v>
      </c>
      <c r="I636" s="7">
        <v>-6417.9</v>
      </c>
      <c r="J636" s="7" t="e">
        <f>VLOOKUP(AtlasReport_10_Table_1[[#This Row],[Voucher]],'Sales_Delived not invoiced'!D:F,3,0)</f>
        <v>#N/A</v>
      </c>
    </row>
    <row r="637" spans="1:10" x14ac:dyDescent="0.25">
      <c r="A637" s="6">
        <v>42867</v>
      </c>
      <c r="B637" s="4" t="s">
        <v>2031</v>
      </c>
      <c r="C637" s="4" t="s">
        <v>1138</v>
      </c>
      <c r="D637" s="4" t="s">
        <v>2032</v>
      </c>
      <c r="E637" s="4" t="s">
        <v>1140</v>
      </c>
      <c r="F637" s="13">
        <v>-1309.5</v>
      </c>
      <c r="G637" s="13">
        <v>-1309.5</v>
      </c>
      <c r="H637" s="7">
        <v>0</v>
      </c>
      <c r="I637" s="7">
        <v>-1309.5</v>
      </c>
      <c r="J637" s="7" t="e">
        <f>VLOOKUP(AtlasReport_10_Table_1[[#This Row],[Voucher]],'Sales_Delived not invoiced'!D:F,3,0)</f>
        <v>#N/A</v>
      </c>
    </row>
    <row r="638" spans="1:10" x14ac:dyDescent="0.25">
      <c r="A638" s="6">
        <v>42867</v>
      </c>
      <c r="B638" s="4" t="s">
        <v>2033</v>
      </c>
      <c r="C638" s="4" t="s">
        <v>1138</v>
      </c>
      <c r="D638" s="4" t="s">
        <v>2034</v>
      </c>
      <c r="E638" s="4" t="s">
        <v>1140</v>
      </c>
      <c r="F638" s="13">
        <v>-2475</v>
      </c>
      <c r="G638" s="13">
        <v>-2475</v>
      </c>
      <c r="H638" s="7">
        <v>0</v>
      </c>
      <c r="I638" s="7">
        <v>-2475</v>
      </c>
      <c r="J638" s="7" t="e">
        <f>VLOOKUP(AtlasReport_10_Table_1[[#This Row],[Voucher]],'Sales_Delived not invoiced'!D:F,3,0)</f>
        <v>#N/A</v>
      </c>
    </row>
    <row r="639" spans="1:10" x14ac:dyDescent="0.25">
      <c r="A639" s="6">
        <v>42867</v>
      </c>
      <c r="B639" s="4" t="s">
        <v>2035</v>
      </c>
      <c r="C639" s="4" t="s">
        <v>1138</v>
      </c>
      <c r="D639" s="4" t="s">
        <v>2036</v>
      </c>
      <c r="E639" s="4" t="s">
        <v>1140</v>
      </c>
      <c r="F639" s="13">
        <v>-75</v>
      </c>
      <c r="G639" s="13">
        <v>-75</v>
      </c>
      <c r="H639" s="7">
        <v>0</v>
      </c>
      <c r="I639" s="7">
        <v>-75</v>
      </c>
      <c r="J639" s="7" t="e">
        <f>VLOOKUP(AtlasReport_10_Table_1[[#This Row],[Voucher]],'Sales_Delived not invoiced'!D:F,3,0)</f>
        <v>#N/A</v>
      </c>
    </row>
    <row r="640" spans="1:10" x14ac:dyDescent="0.25">
      <c r="A640" s="6">
        <v>42867</v>
      </c>
      <c r="B640" s="4" t="s">
        <v>2037</v>
      </c>
      <c r="C640" s="4" t="s">
        <v>1138</v>
      </c>
      <c r="D640" s="4" t="s">
        <v>2038</v>
      </c>
      <c r="E640" s="4" t="s">
        <v>1140</v>
      </c>
      <c r="F640" s="13">
        <v>-429.23</v>
      </c>
      <c r="G640" s="13">
        <v>-429.23</v>
      </c>
      <c r="H640" s="7">
        <v>0</v>
      </c>
      <c r="I640" s="7">
        <v>-429.23</v>
      </c>
      <c r="J640" s="7" t="e">
        <f>VLOOKUP(AtlasReport_10_Table_1[[#This Row],[Voucher]],'Sales_Delived not invoiced'!D:F,3,0)</f>
        <v>#N/A</v>
      </c>
    </row>
    <row r="641" spans="1:10" x14ac:dyDescent="0.25">
      <c r="A641" s="6">
        <v>42867</v>
      </c>
      <c r="B641" s="4" t="s">
        <v>2039</v>
      </c>
      <c r="C641" s="4" t="s">
        <v>1138</v>
      </c>
      <c r="D641" s="4" t="s">
        <v>2040</v>
      </c>
      <c r="E641" s="4" t="s">
        <v>1140</v>
      </c>
      <c r="F641" s="13">
        <v>-358.31</v>
      </c>
      <c r="G641" s="13">
        <v>-358.31</v>
      </c>
      <c r="H641" s="7">
        <v>0</v>
      </c>
      <c r="I641" s="7">
        <v>-358.31</v>
      </c>
      <c r="J641" s="7" t="e">
        <f>VLOOKUP(AtlasReport_10_Table_1[[#This Row],[Voucher]],'Sales_Delived not invoiced'!D:F,3,0)</f>
        <v>#N/A</v>
      </c>
    </row>
    <row r="642" spans="1:10" x14ac:dyDescent="0.25">
      <c r="A642" s="6">
        <v>42867</v>
      </c>
      <c r="B642" s="4" t="s">
        <v>2041</v>
      </c>
      <c r="C642" s="4" t="s">
        <v>1138</v>
      </c>
      <c r="D642" s="4" t="s">
        <v>2042</v>
      </c>
      <c r="E642" s="4" t="s">
        <v>1140</v>
      </c>
      <c r="F642" s="13">
        <v>-1269</v>
      </c>
      <c r="G642" s="13">
        <v>-1269</v>
      </c>
      <c r="H642" s="7">
        <v>0</v>
      </c>
      <c r="I642" s="7">
        <v>-1269</v>
      </c>
      <c r="J642" s="7" t="e">
        <f>VLOOKUP(AtlasReport_10_Table_1[[#This Row],[Voucher]],'Sales_Delived not invoiced'!D:F,3,0)</f>
        <v>#N/A</v>
      </c>
    </row>
    <row r="643" spans="1:10" x14ac:dyDescent="0.25">
      <c r="A643" s="6">
        <v>42867</v>
      </c>
      <c r="B643" s="4" t="s">
        <v>2043</v>
      </c>
      <c r="C643" s="4" t="s">
        <v>1138</v>
      </c>
      <c r="D643" s="4" t="s">
        <v>2044</v>
      </c>
      <c r="E643" s="4" t="s">
        <v>1140</v>
      </c>
      <c r="F643" s="13">
        <v>-45</v>
      </c>
      <c r="G643" s="13">
        <v>-45</v>
      </c>
      <c r="H643" s="7">
        <v>0</v>
      </c>
      <c r="I643" s="7">
        <v>-45</v>
      </c>
      <c r="J643" s="7" t="e">
        <f>VLOOKUP(AtlasReport_10_Table_1[[#This Row],[Voucher]],'Sales_Delived not invoiced'!D:F,3,0)</f>
        <v>#N/A</v>
      </c>
    </row>
    <row r="644" spans="1:10" x14ac:dyDescent="0.25">
      <c r="A644" s="6">
        <v>42867</v>
      </c>
      <c r="B644" s="4" t="s">
        <v>710</v>
      </c>
      <c r="C644" s="4" t="s">
        <v>1138</v>
      </c>
      <c r="D644" s="4" t="s">
        <v>2045</v>
      </c>
      <c r="E644" s="4" t="s">
        <v>1140</v>
      </c>
      <c r="F644" s="13">
        <v>70</v>
      </c>
      <c r="G644" s="13">
        <v>70</v>
      </c>
      <c r="H644" s="7">
        <v>0</v>
      </c>
      <c r="I644" s="7">
        <v>70</v>
      </c>
      <c r="J644" s="7" t="e">
        <f>VLOOKUP(AtlasReport_10_Table_1[[#This Row],[Voucher]],'Sales_Delived not invoiced'!D:F,3,0)</f>
        <v>#N/A</v>
      </c>
    </row>
    <row r="645" spans="1:10" x14ac:dyDescent="0.25">
      <c r="A645" s="6">
        <v>42867</v>
      </c>
      <c r="B645" s="4" t="s">
        <v>905</v>
      </c>
      <c r="C645" s="4" t="s">
        <v>1138</v>
      </c>
      <c r="D645" s="4" t="s">
        <v>2046</v>
      </c>
      <c r="E645" s="4" t="s">
        <v>1140</v>
      </c>
      <c r="F645" s="13">
        <v>487.5</v>
      </c>
      <c r="G645" s="13">
        <v>487.5</v>
      </c>
      <c r="H645" s="7">
        <v>0</v>
      </c>
      <c r="I645" s="7">
        <v>3381.6</v>
      </c>
      <c r="J645" s="7" t="e">
        <f>VLOOKUP(AtlasReport_10_Table_1[[#This Row],[Voucher]],'Sales_Delived not invoiced'!D:F,3,0)</f>
        <v>#N/A</v>
      </c>
    </row>
    <row r="646" spans="1:10" x14ac:dyDescent="0.25">
      <c r="A646" s="6">
        <v>42867</v>
      </c>
      <c r="B646" s="4" t="s">
        <v>905</v>
      </c>
      <c r="C646" s="4" t="s">
        <v>1138</v>
      </c>
      <c r="D646" s="4" t="s">
        <v>2046</v>
      </c>
      <c r="E646" s="4" t="s">
        <v>1140</v>
      </c>
      <c r="F646" s="13">
        <v>2894.1</v>
      </c>
      <c r="G646" s="13">
        <v>2894.1</v>
      </c>
      <c r="H646" s="7">
        <v>0</v>
      </c>
      <c r="I646" s="7">
        <v>3381.6</v>
      </c>
      <c r="J646" s="7" t="e">
        <f>VLOOKUP(AtlasReport_10_Table_1[[#This Row],[Voucher]],'Sales_Delived not invoiced'!D:F,3,0)</f>
        <v>#N/A</v>
      </c>
    </row>
    <row r="647" spans="1:10" x14ac:dyDescent="0.25">
      <c r="A647" s="6">
        <v>42867</v>
      </c>
      <c r="B647" s="4" t="s">
        <v>916</v>
      </c>
      <c r="C647" s="4" t="s">
        <v>1138</v>
      </c>
      <c r="D647" s="4" t="s">
        <v>2047</v>
      </c>
      <c r="E647" s="4" t="s">
        <v>1140</v>
      </c>
      <c r="F647" s="13">
        <v>52675.199999999997</v>
      </c>
      <c r="G647" s="13">
        <v>52675.199999999997</v>
      </c>
      <c r="H647" s="7">
        <v>0</v>
      </c>
      <c r="I647" s="7">
        <v>52675.199999999997</v>
      </c>
      <c r="J647" s="7" t="e">
        <f>VLOOKUP(AtlasReport_10_Table_1[[#This Row],[Voucher]],'Sales_Delived not invoiced'!D:F,3,0)</f>
        <v>#N/A</v>
      </c>
    </row>
    <row r="648" spans="1:10" x14ac:dyDescent="0.25">
      <c r="A648" s="6">
        <v>42867</v>
      </c>
      <c r="B648" s="4" t="s">
        <v>694</v>
      </c>
      <c r="C648" s="4" t="s">
        <v>1138</v>
      </c>
      <c r="D648" s="4" t="s">
        <v>2048</v>
      </c>
      <c r="E648" s="4" t="s">
        <v>1140</v>
      </c>
      <c r="F648" s="13">
        <v>75</v>
      </c>
      <c r="G648" s="13">
        <v>75</v>
      </c>
      <c r="H648" s="7">
        <v>0</v>
      </c>
      <c r="I648" s="7">
        <v>75</v>
      </c>
      <c r="J648" s="7" t="e">
        <f>VLOOKUP(AtlasReport_10_Table_1[[#This Row],[Voucher]],'Sales_Delived not invoiced'!D:F,3,0)</f>
        <v>#N/A</v>
      </c>
    </row>
    <row r="649" spans="1:10" x14ac:dyDescent="0.25">
      <c r="A649" s="6">
        <v>42867</v>
      </c>
      <c r="B649" s="4" t="s">
        <v>832</v>
      </c>
      <c r="C649" s="4" t="s">
        <v>1138</v>
      </c>
      <c r="D649" s="4" t="s">
        <v>2049</v>
      </c>
      <c r="E649" s="4" t="s">
        <v>1140</v>
      </c>
      <c r="F649" s="13">
        <v>329.55</v>
      </c>
      <c r="G649" s="13">
        <v>329.55</v>
      </c>
      <c r="H649" s="7">
        <v>0</v>
      </c>
      <c r="I649" s="7">
        <v>329.55</v>
      </c>
      <c r="J649" s="7" t="e">
        <f>VLOOKUP(AtlasReport_10_Table_1[[#This Row],[Voucher]],'Sales_Delived not invoiced'!D:F,3,0)</f>
        <v>#N/A</v>
      </c>
    </row>
    <row r="650" spans="1:10" x14ac:dyDescent="0.25">
      <c r="A650" s="6">
        <v>42867</v>
      </c>
      <c r="B650" s="4" t="s">
        <v>889</v>
      </c>
      <c r="C650" s="4" t="s">
        <v>1138</v>
      </c>
      <c r="D650" s="4" t="s">
        <v>2050</v>
      </c>
      <c r="E650" s="4" t="s">
        <v>1140</v>
      </c>
      <c r="F650" s="13">
        <v>429.23</v>
      </c>
      <c r="G650" s="13">
        <v>429.23</v>
      </c>
      <c r="H650" s="7">
        <v>0</v>
      </c>
      <c r="I650" s="7">
        <v>429.23</v>
      </c>
      <c r="J650" s="7" t="e">
        <f>VLOOKUP(AtlasReport_10_Table_1[[#This Row],[Voucher]],'Sales_Delived not invoiced'!D:F,3,0)</f>
        <v>#N/A</v>
      </c>
    </row>
    <row r="651" spans="1:10" x14ac:dyDescent="0.25">
      <c r="A651" s="6">
        <v>42867</v>
      </c>
      <c r="B651" s="4" t="s">
        <v>774</v>
      </c>
      <c r="C651" s="4" t="s">
        <v>1138</v>
      </c>
      <c r="D651" s="4" t="s">
        <v>2051</v>
      </c>
      <c r="E651" s="4" t="s">
        <v>1140</v>
      </c>
      <c r="F651" s="13">
        <v>358.31</v>
      </c>
      <c r="G651" s="13">
        <v>358.31</v>
      </c>
      <c r="H651" s="7">
        <v>0</v>
      </c>
      <c r="I651" s="7">
        <v>358.31</v>
      </c>
      <c r="J651" s="7" t="e">
        <f>VLOOKUP(AtlasReport_10_Table_1[[#This Row],[Voucher]],'Sales_Delived not invoiced'!D:F,3,0)</f>
        <v>#N/A</v>
      </c>
    </row>
    <row r="652" spans="1:10" x14ac:dyDescent="0.25">
      <c r="A652" s="6">
        <v>42867</v>
      </c>
      <c r="B652" s="4" t="s">
        <v>684</v>
      </c>
      <c r="C652" s="4" t="s">
        <v>1138</v>
      </c>
      <c r="D652" s="4" t="s">
        <v>2052</v>
      </c>
      <c r="E652" s="4" t="s">
        <v>1140</v>
      </c>
      <c r="F652" s="13">
        <v>1269</v>
      </c>
      <c r="G652" s="13">
        <v>1269</v>
      </c>
      <c r="H652" s="7">
        <v>0</v>
      </c>
      <c r="I652" s="7">
        <v>1269</v>
      </c>
      <c r="J652" s="7" t="e">
        <f>VLOOKUP(AtlasReport_10_Table_1[[#This Row],[Voucher]],'Sales_Delived not invoiced'!D:F,3,0)</f>
        <v>#N/A</v>
      </c>
    </row>
    <row r="653" spans="1:10" x14ac:dyDescent="0.25">
      <c r="A653" s="6">
        <v>42870</v>
      </c>
      <c r="B653" s="4" t="s">
        <v>2053</v>
      </c>
      <c r="C653" s="4" t="s">
        <v>1138</v>
      </c>
      <c r="D653" s="4" t="s">
        <v>2054</v>
      </c>
      <c r="E653" s="4" t="s">
        <v>1140</v>
      </c>
      <c r="F653" s="13">
        <v>-54111</v>
      </c>
      <c r="G653" s="13">
        <v>-54111</v>
      </c>
      <c r="H653" s="7">
        <v>0</v>
      </c>
      <c r="I653" s="7">
        <v>-56306</v>
      </c>
      <c r="J653" s="7" t="e">
        <f>VLOOKUP(AtlasReport_10_Table_1[[#This Row],[Voucher]],'Sales_Delived not invoiced'!D:F,3,0)</f>
        <v>#N/A</v>
      </c>
    </row>
    <row r="654" spans="1:10" x14ac:dyDescent="0.25">
      <c r="A654" s="6">
        <v>42870</v>
      </c>
      <c r="B654" s="4" t="s">
        <v>2053</v>
      </c>
      <c r="C654" s="4" t="s">
        <v>1138</v>
      </c>
      <c r="D654" s="4" t="s">
        <v>2054</v>
      </c>
      <c r="E654" s="4" t="s">
        <v>1140</v>
      </c>
      <c r="F654" s="13">
        <v>-2195</v>
      </c>
      <c r="G654" s="13">
        <v>-2195</v>
      </c>
      <c r="H654" s="7">
        <v>0</v>
      </c>
      <c r="I654" s="7">
        <v>-56306</v>
      </c>
      <c r="J654" s="7" t="e">
        <f>VLOOKUP(AtlasReport_10_Table_1[[#This Row],[Voucher]],'Sales_Delived not invoiced'!D:F,3,0)</f>
        <v>#N/A</v>
      </c>
    </row>
    <row r="655" spans="1:10" x14ac:dyDescent="0.25">
      <c r="A655" s="6">
        <v>42870</v>
      </c>
      <c r="B655" s="4" t="s">
        <v>2055</v>
      </c>
      <c r="C655" s="4" t="s">
        <v>1138</v>
      </c>
      <c r="D655" s="4" t="s">
        <v>2056</v>
      </c>
      <c r="E655" s="4" t="s">
        <v>1140</v>
      </c>
      <c r="F655" s="13">
        <v>-1650</v>
      </c>
      <c r="G655" s="13">
        <v>-1650</v>
      </c>
      <c r="H655" s="7">
        <v>0</v>
      </c>
      <c r="I655" s="7">
        <v>-1650</v>
      </c>
      <c r="J655" s="7" t="e">
        <f>VLOOKUP(AtlasReport_10_Table_1[[#This Row],[Voucher]],'Sales_Delived not invoiced'!D:F,3,0)</f>
        <v>#N/A</v>
      </c>
    </row>
    <row r="656" spans="1:10" x14ac:dyDescent="0.25">
      <c r="A656" s="6">
        <v>42870</v>
      </c>
      <c r="B656" s="4" t="s">
        <v>2057</v>
      </c>
      <c r="C656" s="4" t="s">
        <v>1138</v>
      </c>
      <c r="D656" s="4" t="s">
        <v>2058</v>
      </c>
      <c r="E656" s="4" t="s">
        <v>1140</v>
      </c>
      <c r="F656" s="13">
        <v>-376.68</v>
      </c>
      <c r="G656" s="13">
        <v>-376.68</v>
      </c>
      <c r="H656" s="7">
        <v>0</v>
      </c>
      <c r="I656" s="7">
        <v>-376.68</v>
      </c>
      <c r="J656" s="7" t="e">
        <f>VLOOKUP(AtlasReport_10_Table_1[[#This Row],[Voucher]],'Sales_Delived not invoiced'!D:F,3,0)</f>
        <v>#N/A</v>
      </c>
    </row>
    <row r="657" spans="1:10" x14ac:dyDescent="0.25">
      <c r="A657" s="6">
        <v>42870</v>
      </c>
      <c r="B657" s="4" t="s">
        <v>2059</v>
      </c>
      <c r="C657" s="4" t="s">
        <v>1138</v>
      </c>
      <c r="D657" s="4" t="s">
        <v>2060</v>
      </c>
      <c r="E657" s="4" t="s">
        <v>1140</v>
      </c>
      <c r="F657" s="13">
        <v>-11595</v>
      </c>
      <c r="G657" s="13">
        <v>-11595</v>
      </c>
      <c r="H657" s="7">
        <v>0</v>
      </c>
      <c r="I657" s="7">
        <v>-11595</v>
      </c>
      <c r="J657" s="7" t="e">
        <f>VLOOKUP(AtlasReport_10_Table_1[[#This Row],[Voucher]],'Sales_Delived not invoiced'!D:F,3,0)</f>
        <v>#N/A</v>
      </c>
    </row>
    <row r="658" spans="1:10" x14ac:dyDescent="0.25">
      <c r="A658" s="6">
        <v>42870</v>
      </c>
      <c r="B658" s="4" t="s">
        <v>2061</v>
      </c>
      <c r="C658" s="4" t="s">
        <v>1138</v>
      </c>
      <c r="D658" s="4" t="s">
        <v>2062</v>
      </c>
      <c r="E658" s="4" t="s">
        <v>1140</v>
      </c>
      <c r="F658" s="13">
        <v>-990</v>
      </c>
      <c r="G658" s="13">
        <v>-990</v>
      </c>
      <c r="H658" s="7">
        <v>0</v>
      </c>
      <c r="I658" s="7">
        <v>-990</v>
      </c>
      <c r="J658" s="7" t="e">
        <f>VLOOKUP(AtlasReport_10_Table_1[[#This Row],[Voucher]],'Sales_Delived not invoiced'!D:F,3,0)</f>
        <v>#N/A</v>
      </c>
    </row>
    <row r="659" spans="1:10" x14ac:dyDescent="0.25">
      <c r="A659" s="6">
        <v>42870</v>
      </c>
      <c r="B659" s="4" t="s">
        <v>2063</v>
      </c>
      <c r="C659" s="4" t="s">
        <v>1138</v>
      </c>
      <c r="D659" s="4" t="s">
        <v>2064</v>
      </c>
      <c r="E659" s="4" t="s">
        <v>1140</v>
      </c>
      <c r="F659" s="13">
        <v>-329.55</v>
      </c>
      <c r="G659" s="13">
        <v>-329.55</v>
      </c>
      <c r="H659" s="7">
        <v>0</v>
      </c>
      <c r="I659" s="7">
        <v>-329.55</v>
      </c>
      <c r="J659" s="7" t="e">
        <f>VLOOKUP(AtlasReport_10_Table_1[[#This Row],[Voucher]],'Sales_Delived not invoiced'!D:F,3,0)</f>
        <v>#N/A</v>
      </c>
    </row>
    <row r="660" spans="1:10" x14ac:dyDescent="0.25">
      <c r="A660" s="6">
        <v>42870</v>
      </c>
      <c r="B660" s="4" t="s">
        <v>2065</v>
      </c>
      <c r="C660" s="4" t="s">
        <v>1138</v>
      </c>
      <c r="D660" s="4" t="s">
        <v>2066</v>
      </c>
      <c r="E660" s="4" t="s">
        <v>1140</v>
      </c>
      <c r="F660" s="13">
        <v>-1655.55</v>
      </c>
      <c r="G660" s="13">
        <v>-1655.55</v>
      </c>
      <c r="H660" s="7">
        <v>0</v>
      </c>
      <c r="I660" s="7">
        <v>-1655.55</v>
      </c>
      <c r="J660" s="7" t="e">
        <f>VLOOKUP(AtlasReport_10_Table_1[[#This Row],[Voucher]],'Sales_Delived not invoiced'!D:F,3,0)</f>
        <v>#N/A</v>
      </c>
    </row>
    <row r="661" spans="1:10" x14ac:dyDescent="0.25">
      <c r="A661" s="6">
        <v>42870</v>
      </c>
      <c r="B661" s="4" t="s">
        <v>2067</v>
      </c>
      <c r="C661" s="4" t="s">
        <v>1138</v>
      </c>
      <c r="D661" s="4" t="s">
        <v>2068</v>
      </c>
      <c r="E661" s="4" t="s">
        <v>1140</v>
      </c>
      <c r="F661" s="13">
        <v>-1033.5</v>
      </c>
      <c r="G661" s="13">
        <v>-1033.5</v>
      </c>
      <c r="H661" s="7">
        <v>0</v>
      </c>
      <c r="I661" s="7">
        <v>-1033.5</v>
      </c>
      <c r="J661" s="7" t="e">
        <f>VLOOKUP(AtlasReport_10_Table_1[[#This Row],[Voucher]],'Sales_Delived not invoiced'!D:F,3,0)</f>
        <v>#N/A</v>
      </c>
    </row>
    <row r="662" spans="1:10" x14ac:dyDescent="0.25">
      <c r="A662" s="6">
        <v>42870</v>
      </c>
      <c r="B662" s="4" t="s">
        <v>2069</v>
      </c>
      <c r="C662" s="4" t="s">
        <v>1138</v>
      </c>
      <c r="D662" s="4" t="s">
        <v>2070</v>
      </c>
      <c r="E662" s="4" t="s">
        <v>1140</v>
      </c>
      <c r="F662" s="13">
        <v>-2956.8</v>
      </c>
      <c r="G662" s="13">
        <v>-2956.8</v>
      </c>
      <c r="H662" s="7">
        <v>0</v>
      </c>
      <c r="I662" s="7">
        <v>-3406.8</v>
      </c>
      <c r="J662" s="7" t="e">
        <f>VLOOKUP(AtlasReport_10_Table_1[[#This Row],[Voucher]],'Sales_Delived not invoiced'!D:F,3,0)</f>
        <v>#N/A</v>
      </c>
    </row>
    <row r="663" spans="1:10" x14ac:dyDescent="0.25">
      <c r="A663" s="6">
        <v>42870</v>
      </c>
      <c r="B663" s="4" t="s">
        <v>2069</v>
      </c>
      <c r="C663" s="4" t="s">
        <v>1138</v>
      </c>
      <c r="D663" s="4" t="s">
        <v>2070</v>
      </c>
      <c r="E663" s="4" t="s">
        <v>1140</v>
      </c>
      <c r="F663" s="13">
        <v>-450</v>
      </c>
      <c r="G663" s="13">
        <v>-450</v>
      </c>
      <c r="H663" s="7">
        <v>0</v>
      </c>
      <c r="I663" s="7">
        <v>-3406.8</v>
      </c>
      <c r="J663" s="7" t="e">
        <f>VLOOKUP(AtlasReport_10_Table_1[[#This Row],[Voucher]],'Sales_Delived not invoiced'!D:F,3,0)</f>
        <v>#N/A</v>
      </c>
    </row>
    <row r="664" spans="1:10" x14ac:dyDescent="0.25">
      <c r="A664" s="6">
        <v>42870</v>
      </c>
      <c r="B664" s="4" t="s">
        <v>2071</v>
      </c>
      <c r="C664" s="4" t="s">
        <v>1138</v>
      </c>
      <c r="D664" s="4" t="s">
        <v>2072</v>
      </c>
      <c r="E664" s="4" t="s">
        <v>1140</v>
      </c>
      <c r="F664" s="13">
        <v>2574</v>
      </c>
      <c r="G664" s="13">
        <v>2574</v>
      </c>
      <c r="H664" s="7">
        <v>0</v>
      </c>
      <c r="I664" s="7">
        <v>2574</v>
      </c>
      <c r="J664" s="7" t="e">
        <f>VLOOKUP(AtlasReport_10_Table_1[[#This Row],[Voucher]],'Sales_Delived not invoiced'!D:F,3,0)</f>
        <v>#N/A</v>
      </c>
    </row>
    <row r="665" spans="1:10" x14ac:dyDescent="0.25">
      <c r="A665" s="6">
        <v>42870</v>
      </c>
      <c r="B665" s="4" t="s">
        <v>887</v>
      </c>
      <c r="C665" s="4" t="s">
        <v>1138</v>
      </c>
      <c r="D665" s="4" t="s">
        <v>2073</v>
      </c>
      <c r="E665" s="4" t="s">
        <v>1140</v>
      </c>
      <c r="F665" s="13">
        <v>2134</v>
      </c>
      <c r="G665" s="13">
        <v>2134</v>
      </c>
      <c r="H665" s="7">
        <v>0</v>
      </c>
      <c r="I665" s="7">
        <v>2134</v>
      </c>
      <c r="J665" s="7" t="e">
        <f>VLOOKUP(AtlasReport_10_Table_1[[#This Row],[Voucher]],'Sales_Delived not invoiced'!D:F,3,0)</f>
        <v>#N/A</v>
      </c>
    </row>
    <row r="666" spans="1:10" x14ac:dyDescent="0.25">
      <c r="A666" s="6">
        <v>42870</v>
      </c>
      <c r="B666" s="4" t="s">
        <v>924</v>
      </c>
      <c r="C666" s="4" t="s">
        <v>1138</v>
      </c>
      <c r="D666" s="4" t="s">
        <v>2074</v>
      </c>
      <c r="E666" s="4" t="s">
        <v>1140</v>
      </c>
      <c r="F666" s="13">
        <v>7311</v>
      </c>
      <c r="G666" s="13">
        <v>7311</v>
      </c>
      <c r="H666" s="7">
        <v>0</v>
      </c>
      <c r="I666" s="7">
        <v>7311</v>
      </c>
      <c r="J666" s="7" t="e">
        <f>VLOOKUP(AtlasReport_10_Table_1[[#This Row],[Voucher]],'Sales_Delived not invoiced'!D:F,3,0)</f>
        <v>#N/A</v>
      </c>
    </row>
    <row r="667" spans="1:10" x14ac:dyDescent="0.25">
      <c r="A667" s="6">
        <v>42870</v>
      </c>
      <c r="B667" s="4" t="s">
        <v>939</v>
      </c>
      <c r="C667" s="4" t="s">
        <v>1138</v>
      </c>
      <c r="D667" s="4" t="s">
        <v>2075</v>
      </c>
      <c r="E667" s="4" t="s">
        <v>1140</v>
      </c>
      <c r="F667" s="13">
        <v>1650</v>
      </c>
      <c r="G667" s="13">
        <v>1650</v>
      </c>
      <c r="H667" s="7">
        <v>0</v>
      </c>
      <c r="I667" s="7">
        <v>1650</v>
      </c>
      <c r="J667" s="7" t="e">
        <f>VLOOKUP(AtlasReport_10_Table_1[[#This Row],[Voucher]],'Sales_Delived not invoiced'!D:F,3,0)</f>
        <v>#N/A</v>
      </c>
    </row>
    <row r="668" spans="1:10" x14ac:dyDescent="0.25">
      <c r="A668" s="6">
        <v>42870</v>
      </c>
      <c r="B668" s="4" t="s">
        <v>646</v>
      </c>
      <c r="C668" s="4" t="s">
        <v>1138</v>
      </c>
      <c r="D668" s="4" t="s">
        <v>2076</v>
      </c>
      <c r="E668" s="4" t="s">
        <v>1140</v>
      </c>
      <c r="F668" s="13">
        <v>-1540.5</v>
      </c>
      <c r="G668" s="13">
        <v>-1540.5</v>
      </c>
      <c r="H668" s="7">
        <v>0</v>
      </c>
      <c r="I668" s="7">
        <v>-1540.5</v>
      </c>
      <c r="J668" s="7" t="e">
        <f>VLOOKUP(AtlasReport_10_Table_1[[#This Row],[Voucher]],'Sales_Delived not invoiced'!D:F,3,0)</f>
        <v>#N/A</v>
      </c>
    </row>
    <row r="669" spans="1:10" x14ac:dyDescent="0.25">
      <c r="A669" s="6">
        <v>42870</v>
      </c>
      <c r="B669" s="4" t="s">
        <v>897</v>
      </c>
      <c r="C669" s="4" t="s">
        <v>1138</v>
      </c>
      <c r="D669" s="4" t="s">
        <v>2077</v>
      </c>
      <c r="E669" s="4" t="s">
        <v>1140</v>
      </c>
      <c r="F669" s="13">
        <v>450</v>
      </c>
      <c r="G669" s="13">
        <v>450</v>
      </c>
      <c r="H669" s="7">
        <v>0</v>
      </c>
      <c r="I669" s="7">
        <v>3406.8</v>
      </c>
      <c r="J669" s="7" t="e">
        <f>VLOOKUP(AtlasReport_10_Table_1[[#This Row],[Voucher]],'Sales_Delived not invoiced'!D:F,3,0)</f>
        <v>#N/A</v>
      </c>
    </row>
    <row r="670" spans="1:10" x14ac:dyDescent="0.25">
      <c r="A670" s="6">
        <v>42870</v>
      </c>
      <c r="B670" s="4" t="s">
        <v>897</v>
      </c>
      <c r="C670" s="4" t="s">
        <v>1138</v>
      </c>
      <c r="D670" s="4" t="s">
        <v>2077</v>
      </c>
      <c r="E670" s="4" t="s">
        <v>1140</v>
      </c>
      <c r="F670" s="13">
        <v>2956.8</v>
      </c>
      <c r="G670" s="13">
        <v>2956.8</v>
      </c>
      <c r="H670" s="7">
        <v>0</v>
      </c>
      <c r="I670" s="7">
        <v>3406.8</v>
      </c>
      <c r="J670" s="7" t="e">
        <f>VLOOKUP(AtlasReport_10_Table_1[[#This Row],[Voucher]],'Sales_Delived not invoiced'!D:F,3,0)</f>
        <v>#N/A</v>
      </c>
    </row>
    <row r="671" spans="1:10" x14ac:dyDescent="0.25">
      <c r="A671" s="6">
        <v>42870</v>
      </c>
      <c r="B671" s="4" t="s">
        <v>839</v>
      </c>
      <c r="C671" s="4" t="s">
        <v>1138</v>
      </c>
      <c r="D671" s="4" t="s">
        <v>2078</v>
      </c>
      <c r="E671" s="4" t="s">
        <v>1140</v>
      </c>
      <c r="F671" s="13">
        <v>1755</v>
      </c>
      <c r="G671" s="13">
        <v>1755</v>
      </c>
      <c r="H671" s="7">
        <v>0</v>
      </c>
      <c r="I671" s="7">
        <v>1755</v>
      </c>
      <c r="J671" s="7" t="e">
        <f>VLOOKUP(AtlasReport_10_Table_1[[#This Row],[Voucher]],'Sales_Delived not invoiced'!D:F,3,0)</f>
        <v>#N/A</v>
      </c>
    </row>
    <row r="672" spans="1:10" x14ac:dyDescent="0.25">
      <c r="A672" s="6">
        <v>42871</v>
      </c>
      <c r="B672" s="4" t="s">
        <v>2079</v>
      </c>
      <c r="C672" s="4" t="s">
        <v>1138</v>
      </c>
      <c r="D672" s="4" t="s">
        <v>2080</v>
      </c>
      <c r="E672" s="4" t="s">
        <v>1140</v>
      </c>
      <c r="F672" s="13">
        <v>-1450</v>
      </c>
      <c r="G672" s="13">
        <v>-1450</v>
      </c>
      <c r="H672" s="7">
        <v>0</v>
      </c>
      <c r="I672" s="7">
        <v>-1450</v>
      </c>
      <c r="J672" s="7" t="e">
        <f>VLOOKUP(AtlasReport_10_Table_1[[#This Row],[Voucher]],'Sales_Delived not invoiced'!D:F,3,0)</f>
        <v>#N/A</v>
      </c>
    </row>
    <row r="673" spans="1:10" x14ac:dyDescent="0.25">
      <c r="A673" s="6">
        <v>42871</v>
      </c>
      <c r="B673" s="4" t="s">
        <v>867</v>
      </c>
      <c r="C673" s="4" t="s">
        <v>1138</v>
      </c>
      <c r="D673" s="4" t="s">
        <v>2081</v>
      </c>
      <c r="E673" s="4" t="s">
        <v>1140</v>
      </c>
      <c r="F673" s="13">
        <v>27703.200000000001</v>
      </c>
      <c r="G673" s="13">
        <v>27703.200000000001</v>
      </c>
      <c r="H673" s="7">
        <v>0</v>
      </c>
      <c r="I673" s="7">
        <v>27703.200000000001</v>
      </c>
      <c r="J673" s="7" t="e">
        <f>VLOOKUP(AtlasReport_10_Table_1[[#This Row],[Voucher]],'Sales_Delived not invoiced'!D:F,3,0)</f>
        <v>#N/A</v>
      </c>
    </row>
    <row r="674" spans="1:10" x14ac:dyDescent="0.25">
      <c r="A674" s="6">
        <v>42871</v>
      </c>
      <c r="B674" s="4" t="s">
        <v>789</v>
      </c>
      <c r="C674" s="4" t="s">
        <v>1138</v>
      </c>
      <c r="D674" s="4" t="s">
        <v>2082</v>
      </c>
      <c r="E674" s="4" t="s">
        <v>1140</v>
      </c>
      <c r="F674" s="13">
        <v>108.75</v>
      </c>
      <c r="G674" s="13">
        <v>108.75</v>
      </c>
      <c r="H674" s="7">
        <v>0</v>
      </c>
      <c r="I674" s="7">
        <v>108.75</v>
      </c>
      <c r="J674" s="7" t="e">
        <f>VLOOKUP(AtlasReport_10_Table_1[[#This Row],[Voucher]],'Sales_Delived not invoiced'!D:F,3,0)</f>
        <v>#N/A</v>
      </c>
    </row>
    <row r="675" spans="1:10" x14ac:dyDescent="0.25">
      <c r="A675" s="6">
        <v>42871</v>
      </c>
      <c r="B675" s="4" t="s">
        <v>680</v>
      </c>
      <c r="C675" s="4" t="s">
        <v>1138</v>
      </c>
      <c r="D675" s="4" t="s">
        <v>2083</v>
      </c>
      <c r="E675" s="4" t="s">
        <v>1140</v>
      </c>
      <c r="F675" s="13">
        <v>1450</v>
      </c>
      <c r="G675" s="13">
        <v>1450</v>
      </c>
      <c r="H675" s="7">
        <v>0</v>
      </c>
      <c r="I675" s="7">
        <v>1450</v>
      </c>
      <c r="J675" s="7" t="e">
        <f>VLOOKUP(AtlasReport_10_Table_1[[#This Row],[Voucher]],'Sales_Delived not invoiced'!D:F,3,0)</f>
        <v>#N/A</v>
      </c>
    </row>
    <row r="676" spans="1:10" x14ac:dyDescent="0.25">
      <c r="A676" s="6">
        <v>42871</v>
      </c>
      <c r="B676" s="4" t="s">
        <v>824</v>
      </c>
      <c r="C676" s="4" t="s">
        <v>1138</v>
      </c>
      <c r="D676" s="4" t="s">
        <v>2084</v>
      </c>
      <c r="E676" s="4" t="s">
        <v>1140</v>
      </c>
      <c r="F676" s="13">
        <v>1643.9</v>
      </c>
      <c r="G676" s="13">
        <v>1643.9</v>
      </c>
      <c r="H676" s="7">
        <v>0</v>
      </c>
      <c r="I676" s="7">
        <v>1643.9</v>
      </c>
      <c r="J676" s="7" t="e">
        <f>VLOOKUP(AtlasReport_10_Table_1[[#This Row],[Voucher]],'Sales_Delived not invoiced'!D:F,3,0)</f>
        <v>#N/A</v>
      </c>
    </row>
    <row r="677" spans="1:10" x14ac:dyDescent="0.25">
      <c r="A677" s="6">
        <v>42871</v>
      </c>
      <c r="B677" s="4" t="s">
        <v>968</v>
      </c>
      <c r="C677" s="4" t="s">
        <v>1138</v>
      </c>
      <c r="D677" s="4" t="s">
        <v>2085</v>
      </c>
      <c r="E677" s="4" t="s">
        <v>1140</v>
      </c>
      <c r="F677" s="13">
        <v>1425</v>
      </c>
      <c r="G677" s="13">
        <v>1425</v>
      </c>
      <c r="H677" s="7">
        <v>0</v>
      </c>
      <c r="I677" s="7">
        <v>1425</v>
      </c>
      <c r="J677" s="7" t="e">
        <f>VLOOKUP(AtlasReport_10_Table_1[[#This Row],[Voucher]],'Sales_Delived not invoiced'!D:F,3,0)</f>
        <v>#N/A</v>
      </c>
    </row>
    <row r="678" spans="1:10" x14ac:dyDescent="0.25">
      <c r="A678" s="6">
        <v>42872</v>
      </c>
      <c r="B678" s="4" t="s">
        <v>2086</v>
      </c>
      <c r="C678" s="4" t="s">
        <v>1138</v>
      </c>
      <c r="D678" s="4" t="s">
        <v>2087</v>
      </c>
      <c r="E678" s="4" t="s">
        <v>1140</v>
      </c>
      <c r="F678" s="13">
        <v>-2193.75</v>
      </c>
      <c r="G678" s="13">
        <v>-2193.75</v>
      </c>
      <c r="H678" s="7">
        <v>0</v>
      </c>
      <c r="I678" s="7">
        <v>-2393.75</v>
      </c>
      <c r="J678" s="7" t="e">
        <f>VLOOKUP(AtlasReport_10_Table_1[[#This Row],[Voucher]],'Sales_Delived not invoiced'!D:F,3,0)</f>
        <v>#N/A</v>
      </c>
    </row>
    <row r="679" spans="1:10" x14ac:dyDescent="0.25">
      <c r="A679" s="6">
        <v>42872</v>
      </c>
      <c r="B679" s="4" t="s">
        <v>2086</v>
      </c>
      <c r="C679" s="4" t="s">
        <v>1138</v>
      </c>
      <c r="D679" s="4" t="s">
        <v>2087</v>
      </c>
      <c r="E679" s="4" t="s">
        <v>1140</v>
      </c>
      <c r="F679" s="13">
        <v>-200</v>
      </c>
      <c r="G679" s="13">
        <v>-200</v>
      </c>
      <c r="H679" s="7">
        <v>0</v>
      </c>
      <c r="I679" s="7">
        <v>-2393.75</v>
      </c>
      <c r="J679" s="7" t="e">
        <f>VLOOKUP(AtlasReport_10_Table_1[[#This Row],[Voucher]],'Sales_Delived not invoiced'!D:F,3,0)</f>
        <v>#N/A</v>
      </c>
    </row>
    <row r="680" spans="1:10" x14ac:dyDescent="0.25">
      <c r="A680" s="6">
        <v>42872</v>
      </c>
      <c r="B680" s="4" t="s">
        <v>2088</v>
      </c>
      <c r="C680" s="4" t="s">
        <v>1138</v>
      </c>
      <c r="D680" s="4" t="s">
        <v>2089</v>
      </c>
      <c r="E680" s="4" t="s">
        <v>1140</v>
      </c>
      <c r="F680" s="13">
        <v>-1755</v>
      </c>
      <c r="G680" s="13">
        <v>-1755</v>
      </c>
      <c r="H680" s="7">
        <v>0</v>
      </c>
      <c r="I680" s="7">
        <v>-1755</v>
      </c>
      <c r="J680" s="7" t="e">
        <f>VLOOKUP(AtlasReport_10_Table_1[[#This Row],[Voucher]],'Sales_Delived not invoiced'!D:F,3,0)</f>
        <v>#N/A</v>
      </c>
    </row>
    <row r="681" spans="1:10" x14ac:dyDescent="0.25">
      <c r="A681" s="6">
        <v>42872</v>
      </c>
      <c r="B681" s="4" t="s">
        <v>2090</v>
      </c>
      <c r="C681" s="4" t="s">
        <v>1138</v>
      </c>
      <c r="D681" s="4" t="s">
        <v>2091</v>
      </c>
      <c r="E681" s="4" t="s">
        <v>1140</v>
      </c>
      <c r="F681" s="13">
        <v>-27703.200000000001</v>
      </c>
      <c r="G681" s="13">
        <v>-27703.200000000001</v>
      </c>
      <c r="H681" s="7">
        <v>0</v>
      </c>
      <c r="I681" s="7">
        <v>-27703.200000000001</v>
      </c>
      <c r="J681" s="7" t="e">
        <f>VLOOKUP(AtlasReport_10_Table_1[[#This Row],[Voucher]],'Sales_Delived not invoiced'!D:F,3,0)</f>
        <v>#N/A</v>
      </c>
    </row>
    <row r="682" spans="1:10" x14ac:dyDescent="0.25">
      <c r="A682" s="6">
        <v>42872</v>
      </c>
      <c r="B682" s="4" t="s">
        <v>2092</v>
      </c>
      <c r="C682" s="4" t="s">
        <v>1138</v>
      </c>
      <c r="D682" s="4" t="s">
        <v>2093</v>
      </c>
      <c r="E682" s="4" t="s">
        <v>1140</v>
      </c>
      <c r="F682" s="13">
        <v>-14303.25</v>
      </c>
      <c r="G682" s="13">
        <v>-14303.25</v>
      </c>
      <c r="H682" s="7">
        <v>0</v>
      </c>
      <c r="I682" s="7">
        <v>-24410.85</v>
      </c>
      <c r="J682" s="7" t="e">
        <f>VLOOKUP(AtlasReport_10_Table_1[[#This Row],[Voucher]],'Sales_Delived not invoiced'!D:F,3,0)</f>
        <v>#N/A</v>
      </c>
    </row>
    <row r="683" spans="1:10" x14ac:dyDescent="0.25">
      <c r="A683" s="6">
        <v>42872</v>
      </c>
      <c r="B683" s="4" t="s">
        <v>2092</v>
      </c>
      <c r="C683" s="4" t="s">
        <v>1138</v>
      </c>
      <c r="D683" s="4" t="s">
        <v>2093</v>
      </c>
      <c r="E683" s="4" t="s">
        <v>1140</v>
      </c>
      <c r="F683" s="13">
        <v>-10107.6</v>
      </c>
      <c r="G683" s="13">
        <v>-10107.6</v>
      </c>
      <c r="H683" s="7">
        <v>0</v>
      </c>
      <c r="I683" s="7">
        <v>-24410.85</v>
      </c>
      <c r="J683" s="7" t="e">
        <f>VLOOKUP(AtlasReport_10_Table_1[[#This Row],[Voucher]],'Sales_Delived not invoiced'!D:F,3,0)</f>
        <v>#N/A</v>
      </c>
    </row>
    <row r="684" spans="1:10" x14ac:dyDescent="0.25">
      <c r="A684" s="6">
        <v>42872</v>
      </c>
      <c r="B684" s="4" t="s">
        <v>2094</v>
      </c>
      <c r="C684" s="4" t="s">
        <v>1138</v>
      </c>
      <c r="D684" s="4" t="s">
        <v>2095</v>
      </c>
      <c r="E684" s="4" t="s">
        <v>1140</v>
      </c>
      <c r="F684" s="13">
        <v>-1425</v>
      </c>
      <c r="G684" s="13">
        <v>-1425</v>
      </c>
      <c r="H684" s="7">
        <v>0</v>
      </c>
      <c r="I684" s="7">
        <v>-1425</v>
      </c>
      <c r="J684" s="7" t="e">
        <f>VLOOKUP(AtlasReport_10_Table_1[[#This Row],[Voucher]],'Sales_Delived not invoiced'!D:F,3,0)</f>
        <v>#N/A</v>
      </c>
    </row>
    <row r="685" spans="1:10" x14ac:dyDescent="0.25">
      <c r="A685" s="6">
        <v>42872</v>
      </c>
      <c r="B685" s="4" t="s">
        <v>811</v>
      </c>
      <c r="C685" s="4" t="s">
        <v>1138</v>
      </c>
      <c r="D685" s="4" t="s">
        <v>2096</v>
      </c>
      <c r="E685" s="4" t="s">
        <v>1140</v>
      </c>
      <c r="F685" s="13">
        <v>1632</v>
      </c>
      <c r="G685" s="13">
        <v>1632</v>
      </c>
      <c r="H685" s="7">
        <v>0</v>
      </c>
      <c r="I685" s="7">
        <v>1632</v>
      </c>
      <c r="J685" s="7" t="e">
        <f>VLOOKUP(AtlasReport_10_Table_1[[#This Row],[Voucher]],'Sales_Delived not invoiced'!D:F,3,0)</f>
        <v>#N/A</v>
      </c>
    </row>
    <row r="686" spans="1:10" x14ac:dyDescent="0.25">
      <c r="A686" s="6">
        <v>42872</v>
      </c>
      <c r="B686" s="4" t="s">
        <v>695</v>
      </c>
      <c r="C686" s="4" t="s">
        <v>1138</v>
      </c>
      <c r="D686" s="4" t="s">
        <v>2097</v>
      </c>
      <c r="E686" s="4" t="s">
        <v>1140</v>
      </c>
      <c r="F686" s="13">
        <v>70</v>
      </c>
      <c r="G686" s="13">
        <v>70</v>
      </c>
      <c r="H686" s="7">
        <v>0</v>
      </c>
      <c r="I686" s="7">
        <v>801.25</v>
      </c>
      <c r="J686" s="7" t="e">
        <f>VLOOKUP(AtlasReport_10_Table_1[[#This Row],[Voucher]],'Sales_Delived not invoiced'!D:F,3,0)</f>
        <v>#N/A</v>
      </c>
    </row>
    <row r="687" spans="1:10" x14ac:dyDescent="0.25">
      <c r="A687" s="6">
        <v>42872</v>
      </c>
      <c r="B687" s="4" t="s">
        <v>695</v>
      </c>
      <c r="C687" s="4" t="s">
        <v>1138</v>
      </c>
      <c r="D687" s="4" t="s">
        <v>2097</v>
      </c>
      <c r="E687" s="4" t="s">
        <v>1140</v>
      </c>
      <c r="F687" s="13">
        <v>731.25</v>
      </c>
      <c r="G687" s="13">
        <v>731.25</v>
      </c>
      <c r="H687" s="7">
        <v>0</v>
      </c>
      <c r="I687" s="7">
        <v>801.25</v>
      </c>
      <c r="J687" s="7" t="e">
        <f>VLOOKUP(AtlasReport_10_Table_1[[#This Row],[Voucher]],'Sales_Delived not invoiced'!D:F,3,0)</f>
        <v>#N/A</v>
      </c>
    </row>
    <row r="688" spans="1:10" x14ac:dyDescent="0.25">
      <c r="A688" s="6">
        <v>42872</v>
      </c>
      <c r="B688" s="4" t="s">
        <v>991</v>
      </c>
      <c r="C688" s="4" t="s">
        <v>1138</v>
      </c>
      <c r="D688" s="4" t="s">
        <v>2098</v>
      </c>
      <c r="E688" s="4" t="s">
        <v>1140</v>
      </c>
      <c r="F688" s="13">
        <v>10107.6</v>
      </c>
      <c r="G688" s="13">
        <v>10107.6</v>
      </c>
      <c r="H688" s="7">
        <v>0</v>
      </c>
      <c r="I688" s="7">
        <v>24410.85</v>
      </c>
      <c r="J688" s="7" t="e">
        <f>VLOOKUP(AtlasReport_10_Table_1[[#This Row],[Voucher]],'Sales_Delived not invoiced'!D:F,3,0)</f>
        <v>#N/A</v>
      </c>
    </row>
    <row r="689" spans="1:10" x14ac:dyDescent="0.25">
      <c r="A689" s="6">
        <v>42872</v>
      </c>
      <c r="B689" s="4" t="s">
        <v>991</v>
      </c>
      <c r="C689" s="4" t="s">
        <v>1138</v>
      </c>
      <c r="D689" s="4" t="s">
        <v>2098</v>
      </c>
      <c r="E689" s="4" t="s">
        <v>1140</v>
      </c>
      <c r="F689" s="13">
        <v>14303.25</v>
      </c>
      <c r="G689" s="13">
        <v>14303.25</v>
      </c>
      <c r="H689" s="7">
        <v>0</v>
      </c>
      <c r="I689" s="7">
        <v>24410.85</v>
      </c>
      <c r="J689" s="7" t="e">
        <f>VLOOKUP(AtlasReport_10_Table_1[[#This Row],[Voucher]],'Sales_Delived not invoiced'!D:F,3,0)</f>
        <v>#N/A</v>
      </c>
    </row>
    <row r="690" spans="1:10" x14ac:dyDescent="0.25">
      <c r="A690" s="6">
        <v>42873</v>
      </c>
      <c r="B690" s="4" t="s">
        <v>756</v>
      </c>
      <c r="C690" s="4" t="s">
        <v>1138</v>
      </c>
      <c r="D690" s="4" t="s">
        <v>2099</v>
      </c>
      <c r="E690" s="4" t="s">
        <v>1140</v>
      </c>
      <c r="F690" s="13">
        <v>60</v>
      </c>
      <c r="G690" s="13">
        <v>60</v>
      </c>
      <c r="H690" s="7">
        <v>0</v>
      </c>
      <c r="I690" s="7">
        <v>360</v>
      </c>
      <c r="J690" s="7" t="e">
        <f>VLOOKUP(AtlasReport_10_Table_1[[#This Row],[Voucher]],'Sales_Delived not invoiced'!D:F,3,0)</f>
        <v>#N/A</v>
      </c>
    </row>
    <row r="691" spans="1:10" x14ac:dyDescent="0.25">
      <c r="A691" s="6">
        <v>42873</v>
      </c>
      <c r="B691" s="4" t="s">
        <v>756</v>
      </c>
      <c r="C691" s="4" t="s">
        <v>1138</v>
      </c>
      <c r="D691" s="4" t="s">
        <v>2099</v>
      </c>
      <c r="E691" s="4" t="s">
        <v>1140</v>
      </c>
      <c r="F691" s="13">
        <v>300</v>
      </c>
      <c r="G691" s="13">
        <v>300</v>
      </c>
      <c r="H691" s="7">
        <v>0</v>
      </c>
      <c r="I691" s="7">
        <v>360</v>
      </c>
      <c r="J691" s="7" t="e">
        <f>VLOOKUP(AtlasReport_10_Table_1[[#This Row],[Voucher]],'Sales_Delived not invoiced'!D:F,3,0)</f>
        <v>#N/A</v>
      </c>
    </row>
    <row r="692" spans="1:10" x14ac:dyDescent="0.25">
      <c r="A692" s="6">
        <v>42873</v>
      </c>
      <c r="B692" s="4" t="s">
        <v>929</v>
      </c>
      <c r="C692" s="4" t="s">
        <v>1138</v>
      </c>
      <c r="D692" s="4" t="s">
        <v>2100</v>
      </c>
      <c r="E692" s="4" t="s">
        <v>1140</v>
      </c>
      <c r="F692" s="13">
        <v>315</v>
      </c>
      <c r="G692" s="13">
        <v>315</v>
      </c>
      <c r="H692" s="7">
        <v>0</v>
      </c>
      <c r="I692" s="7">
        <v>1762.88</v>
      </c>
      <c r="J692" s="7" t="e">
        <f>VLOOKUP(AtlasReport_10_Table_1[[#This Row],[Voucher]],'Sales_Delived not invoiced'!D:F,3,0)</f>
        <v>#N/A</v>
      </c>
    </row>
    <row r="693" spans="1:10" x14ac:dyDescent="0.25">
      <c r="A693" s="6">
        <v>42873</v>
      </c>
      <c r="B693" s="4" t="s">
        <v>929</v>
      </c>
      <c r="C693" s="4" t="s">
        <v>1138</v>
      </c>
      <c r="D693" s="4" t="s">
        <v>2100</v>
      </c>
      <c r="E693" s="4" t="s">
        <v>1140</v>
      </c>
      <c r="F693" s="13">
        <v>1447.88</v>
      </c>
      <c r="G693" s="13">
        <v>1447.88</v>
      </c>
      <c r="H693" s="7">
        <v>0</v>
      </c>
      <c r="I693" s="7">
        <v>1762.88</v>
      </c>
      <c r="J693" s="7" t="e">
        <f>VLOOKUP(AtlasReport_10_Table_1[[#This Row],[Voucher]],'Sales_Delived not invoiced'!D:F,3,0)</f>
        <v>#N/A</v>
      </c>
    </row>
    <row r="694" spans="1:10" x14ac:dyDescent="0.25">
      <c r="A694" s="6">
        <v>42873</v>
      </c>
      <c r="B694" s="4" t="s">
        <v>854</v>
      </c>
      <c r="C694" s="4" t="s">
        <v>1138</v>
      </c>
      <c r="D694" s="4" t="s">
        <v>2101</v>
      </c>
      <c r="E694" s="4" t="s">
        <v>1140</v>
      </c>
      <c r="F694" s="13">
        <v>2477.5</v>
      </c>
      <c r="G694" s="13">
        <v>2477.5</v>
      </c>
      <c r="H694" s="7">
        <v>0</v>
      </c>
      <c r="I694" s="7">
        <v>6504.56</v>
      </c>
      <c r="J694" s="7" t="e">
        <f>VLOOKUP(AtlasReport_10_Table_1[[#This Row],[Voucher]],'Sales_Delived not invoiced'!D:F,3,0)</f>
        <v>#N/A</v>
      </c>
    </row>
    <row r="695" spans="1:10" x14ac:dyDescent="0.25">
      <c r="A695" s="6">
        <v>42873</v>
      </c>
      <c r="B695" s="4" t="s">
        <v>854</v>
      </c>
      <c r="C695" s="4" t="s">
        <v>1138</v>
      </c>
      <c r="D695" s="4" t="s">
        <v>2101</v>
      </c>
      <c r="E695" s="4" t="s">
        <v>1140</v>
      </c>
      <c r="F695" s="13">
        <v>4027.06</v>
      </c>
      <c r="G695" s="13">
        <v>4027.06</v>
      </c>
      <c r="H695" s="7">
        <v>0</v>
      </c>
      <c r="I695" s="7">
        <v>6504.56</v>
      </c>
      <c r="J695" s="7" t="e">
        <f>VLOOKUP(AtlasReport_10_Table_1[[#This Row],[Voucher]],'Sales_Delived not invoiced'!D:F,3,0)</f>
        <v>#N/A</v>
      </c>
    </row>
    <row r="696" spans="1:10" x14ac:dyDescent="0.25">
      <c r="A696" s="6">
        <v>42873</v>
      </c>
      <c r="B696" s="4" t="s">
        <v>650</v>
      </c>
      <c r="C696" s="4" t="s">
        <v>1138</v>
      </c>
      <c r="D696" s="4" t="s">
        <v>2102</v>
      </c>
      <c r="E696" s="4" t="s">
        <v>1140</v>
      </c>
      <c r="F696" s="13">
        <v>-250.8</v>
      </c>
      <c r="G696" s="13">
        <v>-250.8</v>
      </c>
      <c r="H696" s="7">
        <v>0</v>
      </c>
      <c r="I696" s="7">
        <v>-250.8</v>
      </c>
      <c r="J696" s="7" t="e">
        <f>VLOOKUP(AtlasReport_10_Table_1[[#This Row],[Voucher]],'Sales_Delived not invoiced'!D:F,3,0)</f>
        <v>#N/A</v>
      </c>
    </row>
    <row r="697" spans="1:10" x14ac:dyDescent="0.25">
      <c r="A697" s="6">
        <v>42873</v>
      </c>
      <c r="B697" s="4" t="s">
        <v>798</v>
      </c>
      <c r="C697" s="4" t="s">
        <v>1138</v>
      </c>
      <c r="D697" s="4" t="s">
        <v>2103</v>
      </c>
      <c r="E697" s="4" t="s">
        <v>1140</v>
      </c>
      <c r="F697" s="13">
        <v>3998</v>
      </c>
      <c r="G697" s="13">
        <v>3998</v>
      </c>
      <c r="H697" s="7">
        <v>0</v>
      </c>
      <c r="I697" s="7">
        <v>3998</v>
      </c>
      <c r="J697" s="7" t="e">
        <f>VLOOKUP(AtlasReport_10_Table_1[[#This Row],[Voucher]],'Sales_Delived not invoiced'!D:F,3,0)</f>
        <v>#N/A</v>
      </c>
    </row>
    <row r="698" spans="1:10" x14ac:dyDescent="0.25">
      <c r="A698" s="6">
        <v>42873</v>
      </c>
      <c r="B698" s="4" t="s">
        <v>755</v>
      </c>
      <c r="C698" s="4" t="s">
        <v>1138</v>
      </c>
      <c r="D698" s="4" t="s">
        <v>2104</v>
      </c>
      <c r="E698" s="4" t="s">
        <v>1140</v>
      </c>
      <c r="F698" s="13">
        <v>312.5</v>
      </c>
      <c r="G698" s="13">
        <v>312.5</v>
      </c>
      <c r="H698" s="7">
        <v>0</v>
      </c>
      <c r="I698" s="7">
        <v>312.5</v>
      </c>
      <c r="J698" s="7" t="e">
        <f>VLOOKUP(AtlasReport_10_Table_1[[#This Row],[Voucher]],'Sales_Delived not invoiced'!D:F,3,0)</f>
        <v>#N/A</v>
      </c>
    </row>
    <row r="699" spans="1:10" x14ac:dyDescent="0.25">
      <c r="A699" s="6">
        <v>42874</v>
      </c>
      <c r="B699" s="4" t="s">
        <v>2105</v>
      </c>
      <c r="C699" s="4" t="s">
        <v>1138</v>
      </c>
      <c r="D699" s="4" t="s">
        <v>2106</v>
      </c>
      <c r="E699" s="4" t="s">
        <v>1140</v>
      </c>
      <c r="F699" s="13">
        <v>-1643.9</v>
      </c>
      <c r="G699" s="13">
        <v>-1643.9</v>
      </c>
      <c r="H699" s="7">
        <v>0</v>
      </c>
      <c r="I699" s="7">
        <v>-1643.9</v>
      </c>
      <c r="J699" s="7" t="e">
        <f>VLOOKUP(AtlasReport_10_Table_1[[#This Row],[Voucher]],'Sales_Delived not invoiced'!D:F,3,0)</f>
        <v>#N/A</v>
      </c>
    </row>
    <row r="700" spans="1:10" x14ac:dyDescent="0.25">
      <c r="A700" s="6">
        <v>42874</v>
      </c>
      <c r="B700" s="4" t="s">
        <v>2107</v>
      </c>
      <c r="C700" s="4" t="s">
        <v>1138</v>
      </c>
      <c r="D700" s="4" t="s">
        <v>2108</v>
      </c>
      <c r="E700" s="4" t="s">
        <v>1140</v>
      </c>
      <c r="F700" s="13">
        <v>-3776.26</v>
      </c>
      <c r="G700" s="13">
        <v>-3776.26</v>
      </c>
      <c r="H700" s="7">
        <v>0</v>
      </c>
      <c r="I700" s="7">
        <v>-6253.76</v>
      </c>
      <c r="J700" s="7" t="e">
        <f>VLOOKUP(AtlasReport_10_Table_1[[#This Row],[Voucher]],'Sales_Delived not invoiced'!D:F,3,0)</f>
        <v>#N/A</v>
      </c>
    </row>
    <row r="701" spans="1:10" x14ac:dyDescent="0.25">
      <c r="A701" s="6">
        <v>42874</v>
      </c>
      <c r="B701" s="4" t="s">
        <v>2107</v>
      </c>
      <c r="C701" s="4" t="s">
        <v>1138</v>
      </c>
      <c r="D701" s="4" t="s">
        <v>2108</v>
      </c>
      <c r="E701" s="4" t="s">
        <v>1140</v>
      </c>
      <c r="F701" s="13">
        <v>-2477.5</v>
      </c>
      <c r="G701" s="13">
        <v>-2477.5</v>
      </c>
      <c r="H701" s="7">
        <v>0</v>
      </c>
      <c r="I701" s="7">
        <v>-6253.76</v>
      </c>
      <c r="J701" s="7" t="e">
        <f>VLOOKUP(AtlasReport_10_Table_1[[#This Row],[Voucher]],'Sales_Delived not invoiced'!D:F,3,0)</f>
        <v>#N/A</v>
      </c>
    </row>
    <row r="702" spans="1:10" x14ac:dyDescent="0.25">
      <c r="A702" s="6">
        <v>42874</v>
      </c>
      <c r="B702" s="4" t="s">
        <v>2109</v>
      </c>
      <c r="C702" s="4" t="s">
        <v>1138</v>
      </c>
      <c r="D702" s="4" t="s">
        <v>2110</v>
      </c>
      <c r="E702" s="4" t="s">
        <v>1140</v>
      </c>
      <c r="F702" s="13">
        <v>-1447.88</v>
      </c>
      <c r="G702" s="13">
        <v>-1447.88</v>
      </c>
      <c r="H702" s="7">
        <v>0</v>
      </c>
      <c r="I702" s="7">
        <v>-1762.88</v>
      </c>
      <c r="J702" s="7" t="e">
        <f>VLOOKUP(AtlasReport_10_Table_1[[#This Row],[Voucher]],'Sales_Delived not invoiced'!D:F,3,0)</f>
        <v>#N/A</v>
      </c>
    </row>
    <row r="703" spans="1:10" x14ac:dyDescent="0.25">
      <c r="A703" s="6">
        <v>42874</v>
      </c>
      <c r="B703" s="4" t="s">
        <v>2109</v>
      </c>
      <c r="C703" s="4" t="s">
        <v>1138</v>
      </c>
      <c r="D703" s="4" t="s">
        <v>2110</v>
      </c>
      <c r="E703" s="4" t="s">
        <v>1140</v>
      </c>
      <c r="F703" s="13">
        <v>-315</v>
      </c>
      <c r="G703" s="13">
        <v>-315</v>
      </c>
      <c r="H703" s="7">
        <v>0</v>
      </c>
      <c r="I703" s="7">
        <v>-1762.88</v>
      </c>
      <c r="J703" s="7" t="e">
        <f>VLOOKUP(AtlasReport_10_Table_1[[#This Row],[Voucher]],'Sales_Delived not invoiced'!D:F,3,0)</f>
        <v>#N/A</v>
      </c>
    </row>
    <row r="704" spans="1:10" x14ac:dyDescent="0.25">
      <c r="A704" s="6">
        <v>42874</v>
      </c>
      <c r="B704" s="4" t="s">
        <v>627</v>
      </c>
      <c r="C704" s="4" t="s">
        <v>1138</v>
      </c>
      <c r="D704" s="4" t="s">
        <v>2111</v>
      </c>
      <c r="E704" s="4" t="s">
        <v>1140</v>
      </c>
      <c r="F704" s="13">
        <v>-358.31</v>
      </c>
      <c r="G704" s="13">
        <v>-358.31</v>
      </c>
      <c r="H704" s="7">
        <v>0</v>
      </c>
      <c r="I704" s="7">
        <v>-358.31</v>
      </c>
      <c r="J704" s="7" t="e">
        <f>VLOOKUP(AtlasReport_10_Table_1[[#This Row],[Voucher]],'Sales_Delived not invoiced'!D:F,3,0)</f>
        <v>#N/A</v>
      </c>
    </row>
    <row r="705" spans="1:10" x14ac:dyDescent="0.25">
      <c r="A705" s="6">
        <v>42874</v>
      </c>
      <c r="B705" s="4" t="s">
        <v>628</v>
      </c>
      <c r="C705" s="4" t="s">
        <v>1138</v>
      </c>
      <c r="D705" s="4" t="s">
        <v>2112</v>
      </c>
      <c r="E705" s="4" t="s">
        <v>1140</v>
      </c>
      <c r="F705" s="13">
        <v>-119.44000000000001</v>
      </c>
      <c r="G705" s="13">
        <v>-119.44000000000001</v>
      </c>
      <c r="H705" s="7">
        <v>0</v>
      </c>
      <c r="I705" s="7">
        <v>-119.44</v>
      </c>
      <c r="J705" s="7" t="e">
        <f>VLOOKUP(AtlasReport_10_Table_1[[#This Row],[Voucher]],'Sales_Delived not invoiced'!D:F,3,0)</f>
        <v>#N/A</v>
      </c>
    </row>
    <row r="706" spans="1:10" x14ac:dyDescent="0.25">
      <c r="A706" s="6">
        <v>42877</v>
      </c>
      <c r="B706" s="4" t="s">
        <v>2113</v>
      </c>
      <c r="C706" s="4" t="s">
        <v>1138</v>
      </c>
      <c r="D706" s="4" t="s">
        <v>2114</v>
      </c>
      <c r="E706" s="4" t="s">
        <v>1140</v>
      </c>
      <c r="F706" s="13">
        <v>-2388.75</v>
      </c>
      <c r="G706" s="13">
        <v>-2388.75</v>
      </c>
      <c r="H706" s="7">
        <v>0</v>
      </c>
      <c r="I706" s="7">
        <v>-2388.75</v>
      </c>
      <c r="J706" s="7" t="e">
        <f>VLOOKUP(AtlasReport_10_Table_1[[#This Row],[Voucher]],'Sales_Delived not invoiced'!D:F,3,0)</f>
        <v>#N/A</v>
      </c>
    </row>
    <row r="707" spans="1:10" x14ac:dyDescent="0.25">
      <c r="A707" s="6">
        <v>42877</v>
      </c>
      <c r="B707" s="4" t="s">
        <v>2115</v>
      </c>
      <c r="C707" s="4" t="s">
        <v>1138</v>
      </c>
      <c r="D707" s="4" t="s">
        <v>2116</v>
      </c>
      <c r="E707" s="4" t="s">
        <v>1140</v>
      </c>
      <c r="F707" s="13">
        <v>-3998</v>
      </c>
      <c r="G707" s="13">
        <v>-3998</v>
      </c>
      <c r="H707" s="7">
        <v>0</v>
      </c>
      <c r="I707" s="7">
        <v>-3998</v>
      </c>
      <c r="J707" s="7" t="e">
        <f>VLOOKUP(AtlasReport_10_Table_1[[#This Row],[Voucher]],'Sales_Delived not invoiced'!D:F,3,0)</f>
        <v>#N/A</v>
      </c>
    </row>
    <row r="708" spans="1:10" x14ac:dyDescent="0.25">
      <c r="A708" s="6">
        <v>42877</v>
      </c>
      <c r="B708" s="4" t="s">
        <v>2117</v>
      </c>
      <c r="C708" s="4" t="s">
        <v>1138</v>
      </c>
      <c r="D708" s="4" t="s">
        <v>2118</v>
      </c>
      <c r="E708" s="4" t="s">
        <v>1140</v>
      </c>
      <c r="F708" s="13">
        <v>-731.25</v>
      </c>
      <c r="G708" s="13">
        <v>-731.25</v>
      </c>
      <c r="H708" s="7">
        <v>0</v>
      </c>
      <c r="I708" s="7">
        <v>-801.25</v>
      </c>
      <c r="J708" s="7" t="e">
        <f>VLOOKUP(AtlasReport_10_Table_1[[#This Row],[Voucher]],'Sales_Delived not invoiced'!D:F,3,0)</f>
        <v>#N/A</v>
      </c>
    </row>
    <row r="709" spans="1:10" x14ac:dyDescent="0.25">
      <c r="A709" s="6">
        <v>42877</v>
      </c>
      <c r="B709" s="4" t="s">
        <v>2117</v>
      </c>
      <c r="C709" s="4" t="s">
        <v>1138</v>
      </c>
      <c r="D709" s="4" t="s">
        <v>2118</v>
      </c>
      <c r="E709" s="4" t="s">
        <v>1140</v>
      </c>
      <c r="F709" s="13">
        <v>-70</v>
      </c>
      <c r="G709" s="13">
        <v>-70</v>
      </c>
      <c r="H709" s="7">
        <v>0</v>
      </c>
      <c r="I709" s="7">
        <v>-801.25</v>
      </c>
      <c r="J709" s="7" t="e">
        <f>VLOOKUP(AtlasReport_10_Table_1[[#This Row],[Voucher]],'Sales_Delived not invoiced'!D:F,3,0)</f>
        <v>#N/A</v>
      </c>
    </row>
    <row r="710" spans="1:10" x14ac:dyDescent="0.25">
      <c r="A710" s="6">
        <v>42877</v>
      </c>
      <c r="B710" s="4" t="s">
        <v>2119</v>
      </c>
      <c r="C710" s="4" t="s">
        <v>1138</v>
      </c>
      <c r="D710" s="4" t="s">
        <v>2120</v>
      </c>
      <c r="E710" s="4" t="s">
        <v>1140</v>
      </c>
      <c r="F710" s="13">
        <v>-300</v>
      </c>
      <c r="G710" s="13">
        <v>-300</v>
      </c>
      <c r="H710" s="7">
        <v>0</v>
      </c>
      <c r="I710" s="7">
        <v>-360</v>
      </c>
      <c r="J710" s="7" t="e">
        <f>VLOOKUP(AtlasReport_10_Table_1[[#This Row],[Voucher]],'Sales_Delived not invoiced'!D:F,3,0)</f>
        <v>#N/A</v>
      </c>
    </row>
    <row r="711" spans="1:10" x14ac:dyDescent="0.25">
      <c r="A711" s="6">
        <v>42877</v>
      </c>
      <c r="B711" s="4" t="s">
        <v>2119</v>
      </c>
      <c r="C711" s="4" t="s">
        <v>1138</v>
      </c>
      <c r="D711" s="4" t="s">
        <v>2120</v>
      </c>
      <c r="E711" s="4" t="s">
        <v>1140</v>
      </c>
      <c r="F711" s="13">
        <v>-60</v>
      </c>
      <c r="G711" s="13">
        <v>-60</v>
      </c>
      <c r="H711" s="7">
        <v>0</v>
      </c>
      <c r="I711" s="7">
        <v>-360</v>
      </c>
      <c r="J711" s="7" t="e">
        <f>VLOOKUP(AtlasReport_10_Table_1[[#This Row],[Voucher]],'Sales_Delived not invoiced'!D:F,3,0)</f>
        <v>#N/A</v>
      </c>
    </row>
    <row r="712" spans="1:10" x14ac:dyDescent="0.25">
      <c r="A712" s="6">
        <v>42877</v>
      </c>
      <c r="B712" s="4" t="s">
        <v>2121</v>
      </c>
      <c r="C712" s="4" t="s">
        <v>1138</v>
      </c>
      <c r="D712" s="4" t="s">
        <v>2122</v>
      </c>
      <c r="E712" s="4" t="s">
        <v>1140</v>
      </c>
      <c r="F712" s="13">
        <v>-1575</v>
      </c>
      <c r="G712" s="13">
        <v>-1575</v>
      </c>
      <c r="H712" s="7">
        <v>0</v>
      </c>
      <c r="I712" s="7">
        <v>-1575</v>
      </c>
      <c r="J712" s="7" t="e">
        <f>VLOOKUP(AtlasReport_10_Table_1[[#This Row],[Voucher]],'Sales_Delived not invoiced'!D:F,3,0)</f>
        <v>#N/A</v>
      </c>
    </row>
    <row r="713" spans="1:10" x14ac:dyDescent="0.25">
      <c r="A713" s="6">
        <v>42877</v>
      </c>
      <c r="B713" s="4" t="s">
        <v>894</v>
      </c>
      <c r="C713" s="4" t="s">
        <v>1138</v>
      </c>
      <c r="D713" s="4" t="s">
        <v>2123</v>
      </c>
      <c r="E713" s="4" t="s">
        <v>1140</v>
      </c>
      <c r="F713" s="13">
        <v>1738.24</v>
      </c>
      <c r="G713" s="13">
        <v>1738.24</v>
      </c>
      <c r="H713" s="7">
        <v>0</v>
      </c>
      <c r="I713" s="7">
        <v>1738.24</v>
      </c>
      <c r="J713" s="7" t="e">
        <f>VLOOKUP(AtlasReport_10_Table_1[[#This Row],[Voucher]],'Sales_Delived not invoiced'!D:F,3,0)</f>
        <v>#N/A</v>
      </c>
    </row>
    <row r="714" spans="1:10" x14ac:dyDescent="0.25">
      <c r="A714" s="6">
        <v>42877</v>
      </c>
      <c r="B714" s="4" t="s">
        <v>796</v>
      </c>
      <c r="C714" s="4" t="s">
        <v>1138</v>
      </c>
      <c r="D714" s="4" t="s">
        <v>2124</v>
      </c>
      <c r="E714" s="4" t="s">
        <v>1140</v>
      </c>
      <c r="F714" s="13">
        <v>75</v>
      </c>
      <c r="G714" s="13">
        <v>75</v>
      </c>
      <c r="H714" s="7">
        <v>0</v>
      </c>
      <c r="I714" s="7">
        <v>457.85</v>
      </c>
      <c r="J714" s="7" t="e">
        <f>VLOOKUP(AtlasReport_10_Table_1[[#This Row],[Voucher]],'Sales_Delived not invoiced'!D:F,3,0)</f>
        <v>#N/A</v>
      </c>
    </row>
    <row r="715" spans="1:10" x14ac:dyDescent="0.25">
      <c r="A715" s="6">
        <v>42877</v>
      </c>
      <c r="B715" s="4" t="s">
        <v>796</v>
      </c>
      <c r="C715" s="4" t="s">
        <v>1138</v>
      </c>
      <c r="D715" s="4" t="s">
        <v>2124</v>
      </c>
      <c r="E715" s="4" t="s">
        <v>1140</v>
      </c>
      <c r="F715" s="13">
        <v>382.85</v>
      </c>
      <c r="G715" s="13">
        <v>382.85</v>
      </c>
      <c r="H715" s="7">
        <v>0</v>
      </c>
      <c r="I715" s="7">
        <v>457.85</v>
      </c>
      <c r="J715" s="7" t="e">
        <f>VLOOKUP(AtlasReport_10_Table_1[[#This Row],[Voucher]],'Sales_Delived not invoiced'!D:F,3,0)</f>
        <v>#N/A</v>
      </c>
    </row>
    <row r="716" spans="1:10" x14ac:dyDescent="0.25">
      <c r="A716" s="6">
        <v>42877</v>
      </c>
      <c r="B716" s="4" t="s">
        <v>900</v>
      </c>
      <c r="C716" s="4" t="s">
        <v>1138</v>
      </c>
      <c r="D716" s="4" t="s">
        <v>2125</v>
      </c>
      <c r="E716" s="4" t="s">
        <v>1140</v>
      </c>
      <c r="F716" s="13">
        <v>1575</v>
      </c>
      <c r="G716" s="13">
        <v>1575</v>
      </c>
      <c r="H716" s="7">
        <v>0</v>
      </c>
      <c r="I716" s="7">
        <v>1575</v>
      </c>
      <c r="J716" s="7" t="e">
        <f>VLOOKUP(AtlasReport_10_Table_1[[#This Row],[Voucher]],'Sales_Delived not invoiced'!D:F,3,0)</f>
        <v>#N/A</v>
      </c>
    </row>
    <row r="717" spans="1:10" x14ac:dyDescent="0.25">
      <c r="A717" s="6">
        <v>42879</v>
      </c>
      <c r="B717" s="4" t="s">
        <v>2126</v>
      </c>
      <c r="C717" s="4" t="s">
        <v>1138</v>
      </c>
      <c r="D717" s="4" t="s">
        <v>2127</v>
      </c>
      <c r="E717" s="4" t="s">
        <v>1140</v>
      </c>
      <c r="F717" s="13">
        <v>-481.25</v>
      </c>
      <c r="G717" s="13">
        <v>-481.25</v>
      </c>
      <c r="H717" s="7">
        <v>0</v>
      </c>
      <c r="I717" s="7">
        <v>-481.25</v>
      </c>
      <c r="J717" s="7" t="e">
        <f>VLOOKUP(AtlasReport_10_Table_1[[#This Row],[Voucher]],'Sales_Delived not invoiced'!D:F,3,0)</f>
        <v>#N/A</v>
      </c>
    </row>
    <row r="718" spans="1:10" x14ac:dyDescent="0.25">
      <c r="A718" s="6">
        <v>42879</v>
      </c>
      <c r="B718" s="4" t="s">
        <v>2128</v>
      </c>
      <c r="C718" s="4" t="s">
        <v>1138</v>
      </c>
      <c r="D718" s="4" t="s">
        <v>2129</v>
      </c>
      <c r="E718" s="4" t="s">
        <v>1140</v>
      </c>
      <c r="F718" s="13">
        <v>-312.5</v>
      </c>
      <c r="G718" s="13">
        <v>-312.5</v>
      </c>
      <c r="H718" s="7">
        <v>0</v>
      </c>
      <c r="I718" s="7">
        <v>-312.5</v>
      </c>
      <c r="J718" s="7" t="e">
        <f>VLOOKUP(AtlasReport_10_Table_1[[#This Row],[Voucher]],'Sales_Delived not invoiced'!D:F,3,0)</f>
        <v>#N/A</v>
      </c>
    </row>
    <row r="719" spans="1:10" x14ac:dyDescent="0.25">
      <c r="A719" s="6">
        <v>42879</v>
      </c>
      <c r="B719" s="4" t="s">
        <v>2130</v>
      </c>
      <c r="C719" s="4" t="s">
        <v>1138</v>
      </c>
      <c r="D719" s="4" t="s">
        <v>2131</v>
      </c>
      <c r="E719" s="4" t="s">
        <v>1140</v>
      </c>
      <c r="F719" s="13">
        <v>-49</v>
      </c>
      <c r="G719" s="13">
        <v>-49</v>
      </c>
      <c r="H719" s="7">
        <v>0</v>
      </c>
      <c r="I719" s="7">
        <v>-49</v>
      </c>
      <c r="J719" s="7" t="e">
        <f>VLOOKUP(AtlasReport_10_Table_1[[#This Row],[Voucher]],'Sales_Delived not invoiced'!D:F,3,0)</f>
        <v>#N/A</v>
      </c>
    </row>
    <row r="720" spans="1:10" x14ac:dyDescent="0.25">
      <c r="A720" s="6">
        <v>42879</v>
      </c>
      <c r="B720" s="4" t="s">
        <v>2132</v>
      </c>
      <c r="C720" s="4" t="s">
        <v>1138</v>
      </c>
      <c r="D720" s="4" t="s">
        <v>2133</v>
      </c>
      <c r="E720" s="4" t="s">
        <v>1140</v>
      </c>
      <c r="F720" s="13">
        <v>-108.75</v>
      </c>
      <c r="G720" s="13">
        <v>-108.75</v>
      </c>
      <c r="H720" s="7">
        <v>0</v>
      </c>
      <c r="I720" s="7">
        <v>-108.75</v>
      </c>
      <c r="J720" s="7" t="e">
        <f>VLOOKUP(AtlasReport_10_Table_1[[#This Row],[Voucher]],'Sales_Delived not invoiced'!D:F,3,0)</f>
        <v>#N/A</v>
      </c>
    </row>
    <row r="721" spans="1:10" x14ac:dyDescent="0.25">
      <c r="A721" s="6">
        <v>42879</v>
      </c>
      <c r="B721" s="4" t="s">
        <v>895</v>
      </c>
      <c r="C721" s="4" t="s">
        <v>1138</v>
      </c>
      <c r="D721" s="4" t="s">
        <v>2134</v>
      </c>
      <c r="E721" s="4" t="s">
        <v>1140</v>
      </c>
      <c r="F721" s="13">
        <v>1091.25</v>
      </c>
      <c r="G721" s="13">
        <v>1091.25</v>
      </c>
      <c r="H721" s="7">
        <v>0</v>
      </c>
      <c r="I721" s="7">
        <v>1091.25</v>
      </c>
      <c r="J721" s="7" t="e">
        <f>VLOOKUP(AtlasReport_10_Table_1[[#This Row],[Voucher]],'Sales_Delived not invoiced'!D:F,3,0)</f>
        <v>#N/A</v>
      </c>
    </row>
    <row r="722" spans="1:10" x14ac:dyDescent="0.25">
      <c r="A722" s="6">
        <v>42879</v>
      </c>
      <c r="B722" s="4" t="s">
        <v>918</v>
      </c>
      <c r="C722" s="4" t="s">
        <v>1138</v>
      </c>
      <c r="D722" s="4" t="s">
        <v>2135</v>
      </c>
      <c r="E722" s="4" t="s">
        <v>1140</v>
      </c>
      <c r="F722" s="13">
        <v>2250</v>
      </c>
      <c r="G722" s="13">
        <v>2250</v>
      </c>
      <c r="H722" s="7">
        <v>0</v>
      </c>
      <c r="I722" s="7">
        <v>19795</v>
      </c>
      <c r="J722" s="7" t="e">
        <f>VLOOKUP(AtlasReport_10_Table_1[[#This Row],[Voucher]],'Sales_Delived not invoiced'!D:F,3,0)</f>
        <v>#N/A</v>
      </c>
    </row>
    <row r="723" spans="1:10" x14ac:dyDescent="0.25">
      <c r="A723" s="6">
        <v>42879</v>
      </c>
      <c r="B723" s="4" t="s">
        <v>918</v>
      </c>
      <c r="C723" s="4" t="s">
        <v>1138</v>
      </c>
      <c r="D723" s="4" t="s">
        <v>2135</v>
      </c>
      <c r="E723" s="4" t="s">
        <v>1140</v>
      </c>
      <c r="F723" s="13">
        <v>17545</v>
      </c>
      <c r="G723" s="13">
        <v>17545</v>
      </c>
      <c r="H723" s="7">
        <v>0</v>
      </c>
      <c r="I723" s="7">
        <v>19795</v>
      </c>
      <c r="J723" s="7" t="e">
        <f>VLOOKUP(AtlasReport_10_Table_1[[#This Row],[Voucher]],'Sales_Delived not invoiced'!D:F,3,0)</f>
        <v>#N/A</v>
      </c>
    </row>
    <row r="724" spans="1:10" x14ac:dyDescent="0.25">
      <c r="A724" s="6">
        <v>42879</v>
      </c>
      <c r="B724" s="4" t="s">
        <v>852</v>
      </c>
      <c r="C724" s="4" t="s">
        <v>1138</v>
      </c>
      <c r="D724" s="4" t="s">
        <v>2136</v>
      </c>
      <c r="E724" s="4" t="s">
        <v>1140</v>
      </c>
      <c r="F724" s="13">
        <v>1040.52</v>
      </c>
      <c r="G724" s="13">
        <v>1040.52</v>
      </c>
      <c r="H724" s="7">
        <v>0</v>
      </c>
      <c r="I724" s="7">
        <v>1040.52</v>
      </c>
      <c r="J724" s="7" t="e">
        <f>VLOOKUP(AtlasReport_10_Table_1[[#This Row],[Voucher]],'Sales_Delived not invoiced'!D:F,3,0)</f>
        <v>#N/A</v>
      </c>
    </row>
    <row r="725" spans="1:10" x14ac:dyDescent="0.25">
      <c r="A725" s="6">
        <v>42879</v>
      </c>
      <c r="B725" s="4" t="s">
        <v>859</v>
      </c>
      <c r="C725" s="4" t="s">
        <v>1138</v>
      </c>
      <c r="D725" s="4" t="s">
        <v>2137</v>
      </c>
      <c r="E725" s="4" t="s">
        <v>1140</v>
      </c>
      <c r="F725" s="13">
        <v>260.13</v>
      </c>
      <c r="G725" s="13">
        <v>260.13</v>
      </c>
      <c r="H725" s="7">
        <v>0</v>
      </c>
      <c r="I725" s="7">
        <v>260.13</v>
      </c>
      <c r="J725" s="7" t="e">
        <f>VLOOKUP(AtlasReport_10_Table_1[[#This Row],[Voucher]],'Sales_Delived not invoiced'!D:F,3,0)</f>
        <v>#N/A</v>
      </c>
    </row>
    <row r="726" spans="1:10" x14ac:dyDescent="0.25">
      <c r="A726" s="6">
        <v>42879</v>
      </c>
      <c r="B726" s="4" t="s">
        <v>963</v>
      </c>
      <c r="C726" s="4" t="s">
        <v>1138</v>
      </c>
      <c r="D726" s="4" t="s">
        <v>2138</v>
      </c>
      <c r="E726" s="4" t="s">
        <v>1140</v>
      </c>
      <c r="F726" s="13">
        <v>481.25</v>
      </c>
      <c r="G726" s="13">
        <v>481.25</v>
      </c>
      <c r="H726" s="7">
        <v>0</v>
      </c>
      <c r="I726" s="7">
        <v>481.25</v>
      </c>
      <c r="J726" s="7" t="e">
        <f>VLOOKUP(AtlasReport_10_Table_1[[#This Row],[Voucher]],'Sales_Delived not invoiced'!D:F,3,0)</f>
        <v>#N/A</v>
      </c>
    </row>
    <row r="727" spans="1:10" x14ac:dyDescent="0.25">
      <c r="A727" s="6">
        <v>42879</v>
      </c>
      <c r="B727" s="4" t="s">
        <v>791</v>
      </c>
      <c r="C727" s="4" t="s">
        <v>1138</v>
      </c>
      <c r="D727" s="4" t="s">
        <v>2139</v>
      </c>
      <c r="E727" s="4" t="s">
        <v>1140</v>
      </c>
      <c r="F727" s="13">
        <v>49</v>
      </c>
      <c r="G727" s="13">
        <v>49</v>
      </c>
      <c r="H727" s="7">
        <v>0</v>
      </c>
      <c r="I727" s="7">
        <v>49</v>
      </c>
      <c r="J727" s="7" t="e">
        <f>VLOOKUP(AtlasReport_10_Table_1[[#This Row],[Voucher]],'Sales_Delived not invoiced'!D:F,3,0)</f>
        <v>#N/A</v>
      </c>
    </row>
    <row r="728" spans="1:10" x14ac:dyDescent="0.25">
      <c r="A728" s="6">
        <v>42884</v>
      </c>
      <c r="B728" s="4" t="s">
        <v>816</v>
      </c>
      <c r="C728" s="4" t="s">
        <v>1138</v>
      </c>
      <c r="D728" s="4" t="s">
        <v>2140</v>
      </c>
      <c r="E728" s="4" t="s">
        <v>1140</v>
      </c>
      <c r="F728" s="13">
        <v>952</v>
      </c>
      <c r="G728" s="13">
        <v>952</v>
      </c>
      <c r="H728" s="7">
        <v>0</v>
      </c>
      <c r="I728" s="7">
        <v>952</v>
      </c>
      <c r="J728" s="7" t="e">
        <f>VLOOKUP(AtlasReport_10_Table_1[[#This Row],[Voucher]],'Sales_Delived not invoiced'!D:F,3,0)</f>
        <v>#N/A</v>
      </c>
    </row>
    <row r="729" spans="1:10" x14ac:dyDescent="0.25">
      <c r="A729" s="6">
        <v>42884</v>
      </c>
      <c r="B729" s="4" t="s">
        <v>997</v>
      </c>
      <c r="C729" s="4" t="s">
        <v>1138</v>
      </c>
      <c r="D729" s="4" t="s">
        <v>2141</v>
      </c>
      <c r="E729" s="4" t="s">
        <v>1140</v>
      </c>
      <c r="F729" s="13">
        <v>1650</v>
      </c>
      <c r="G729" s="13">
        <v>1650</v>
      </c>
      <c r="H729" s="7">
        <v>0</v>
      </c>
      <c r="I729" s="7">
        <v>1650</v>
      </c>
      <c r="J729" s="7" t="e">
        <f>VLOOKUP(AtlasReport_10_Table_1[[#This Row],[Voucher]],'Sales_Delived not invoiced'!D:F,3,0)</f>
        <v>#N/A</v>
      </c>
    </row>
    <row r="730" spans="1:10" x14ac:dyDescent="0.25">
      <c r="A730" s="6">
        <v>42885</v>
      </c>
      <c r="B730" s="4" t="s">
        <v>856</v>
      </c>
      <c r="C730" s="4" t="s">
        <v>1138</v>
      </c>
      <c r="D730" s="4" t="s">
        <v>2142</v>
      </c>
      <c r="E730" s="4" t="s">
        <v>1140</v>
      </c>
      <c r="F730" s="13">
        <v>12825</v>
      </c>
      <c r="G730" s="13">
        <v>12825</v>
      </c>
      <c r="H730" s="7">
        <v>0</v>
      </c>
      <c r="I730" s="7">
        <v>12825</v>
      </c>
      <c r="J730" s="7" t="e">
        <f>VLOOKUP(AtlasReport_10_Table_1[[#This Row],[Voucher]],'Sales_Delived not invoiced'!D:F,3,0)</f>
        <v>#N/A</v>
      </c>
    </row>
    <row r="731" spans="1:10" x14ac:dyDescent="0.25">
      <c r="A731" s="6">
        <v>42886</v>
      </c>
      <c r="B731" s="4" t="s">
        <v>2143</v>
      </c>
      <c r="C731" s="4" t="s">
        <v>1138</v>
      </c>
      <c r="D731" s="4" t="s">
        <v>2144</v>
      </c>
      <c r="E731" s="4" t="s">
        <v>1140</v>
      </c>
      <c r="F731" s="13">
        <v>-260.13</v>
      </c>
      <c r="G731" s="13">
        <v>-260.13</v>
      </c>
      <c r="H731" s="7">
        <v>0</v>
      </c>
      <c r="I731" s="7">
        <v>-260.13</v>
      </c>
      <c r="J731" s="7" t="e">
        <f>VLOOKUP(AtlasReport_10_Table_1[[#This Row],[Voucher]],'Sales_Delived not invoiced'!D:F,3,0)</f>
        <v>#N/A</v>
      </c>
    </row>
    <row r="732" spans="1:10" x14ac:dyDescent="0.25">
      <c r="A732" s="6">
        <v>42886</v>
      </c>
      <c r="B732" s="4" t="s">
        <v>2145</v>
      </c>
      <c r="C732" s="4" t="s">
        <v>1138</v>
      </c>
      <c r="D732" s="4" t="s">
        <v>2146</v>
      </c>
      <c r="E732" s="4" t="s">
        <v>1140</v>
      </c>
      <c r="F732" s="13">
        <v>-492.28000000000003</v>
      </c>
      <c r="G732" s="13">
        <v>-492.28000000000003</v>
      </c>
      <c r="H732" s="7">
        <v>0</v>
      </c>
      <c r="I732" s="7">
        <v>-492.28</v>
      </c>
      <c r="J732" s="7" t="e">
        <f>VLOOKUP(AtlasReport_10_Table_1[[#This Row],[Voucher]],'Sales_Delived not invoiced'!D:F,3,0)</f>
        <v>#N/A</v>
      </c>
    </row>
    <row r="733" spans="1:10" x14ac:dyDescent="0.25">
      <c r="A733" s="6">
        <v>42886</v>
      </c>
      <c r="B733" s="4" t="s">
        <v>2147</v>
      </c>
      <c r="C733" s="4" t="s">
        <v>1138</v>
      </c>
      <c r="D733" s="4" t="s">
        <v>2148</v>
      </c>
      <c r="E733" s="4" t="s">
        <v>1140</v>
      </c>
      <c r="F733" s="13">
        <v>-9465.75</v>
      </c>
      <c r="G733" s="13">
        <v>-9465.75</v>
      </c>
      <c r="H733" s="7">
        <v>0</v>
      </c>
      <c r="I733" s="7">
        <v>-9465.75</v>
      </c>
      <c r="J733" s="7" t="e">
        <f>VLOOKUP(AtlasReport_10_Table_1[[#This Row],[Voucher]],'Sales_Delived not invoiced'!D:F,3,0)</f>
        <v>#N/A</v>
      </c>
    </row>
    <row r="734" spans="1:10" x14ac:dyDescent="0.25">
      <c r="A734" s="6">
        <v>42886</v>
      </c>
      <c r="B734" s="4" t="s">
        <v>2149</v>
      </c>
      <c r="C734" s="4" t="s">
        <v>1138</v>
      </c>
      <c r="D734" s="4" t="s">
        <v>2150</v>
      </c>
      <c r="E734" s="4" t="s">
        <v>1140</v>
      </c>
      <c r="F734" s="13">
        <v>-2302.83</v>
      </c>
      <c r="G734" s="13">
        <v>-2302.83</v>
      </c>
      <c r="H734" s="7">
        <v>0</v>
      </c>
      <c r="I734" s="7">
        <v>-2302.83</v>
      </c>
      <c r="J734" s="7" t="e">
        <f>VLOOKUP(AtlasReport_10_Table_1[[#This Row],[Voucher]],'Sales_Delived not invoiced'!D:F,3,0)</f>
        <v>#N/A</v>
      </c>
    </row>
    <row r="735" spans="1:10" x14ac:dyDescent="0.25">
      <c r="A735" s="6">
        <v>42886</v>
      </c>
      <c r="B735" s="4" t="s">
        <v>2151</v>
      </c>
      <c r="C735" s="4" t="s">
        <v>1138</v>
      </c>
      <c r="D735" s="4" t="s">
        <v>2152</v>
      </c>
      <c r="E735" s="4" t="s">
        <v>1140</v>
      </c>
      <c r="F735" s="13">
        <v>-46378.11</v>
      </c>
      <c r="G735" s="13">
        <v>-46378.11</v>
      </c>
      <c r="H735" s="7">
        <v>0</v>
      </c>
      <c r="I735" s="7">
        <v>-46378.11</v>
      </c>
      <c r="J735" s="7" t="e">
        <f>VLOOKUP(AtlasReport_10_Table_1[[#This Row],[Voucher]],'Sales_Delived not invoiced'!D:F,3,0)</f>
        <v>#N/A</v>
      </c>
    </row>
    <row r="736" spans="1:10" x14ac:dyDescent="0.25">
      <c r="A736" s="6">
        <v>42886</v>
      </c>
      <c r="B736" s="4" t="s">
        <v>2153</v>
      </c>
      <c r="C736" s="4" t="s">
        <v>1138</v>
      </c>
      <c r="D736" s="4" t="s">
        <v>2154</v>
      </c>
      <c r="E736" s="4" t="s">
        <v>1140</v>
      </c>
      <c r="F736" s="13">
        <v>-15523.75</v>
      </c>
      <c r="G736" s="13">
        <v>-15523.75</v>
      </c>
      <c r="H736" s="7">
        <v>0</v>
      </c>
      <c r="I736" s="7">
        <v>-17773.75</v>
      </c>
      <c r="J736" s="7" t="e">
        <f>VLOOKUP(AtlasReport_10_Table_1[[#This Row],[Voucher]],'Sales_Delived not invoiced'!D:F,3,0)</f>
        <v>#N/A</v>
      </c>
    </row>
    <row r="737" spans="1:10" x14ac:dyDescent="0.25">
      <c r="A737" s="6">
        <v>42886</v>
      </c>
      <c r="B737" s="4" t="s">
        <v>2153</v>
      </c>
      <c r="C737" s="4" t="s">
        <v>1138</v>
      </c>
      <c r="D737" s="4" t="s">
        <v>2154</v>
      </c>
      <c r="E737" s="4" t="s">
        <v>1140</v>
      </c>
      <c r="F737" s="13">
        <v>-2250</v>
      </c>
      <c r="G737" s="13">
        <v>-2250</v>
      </c>
      <c r="H737" s="7">
        <v>0</v>
      </c>
      <c r="I737" s="7">
        <v>-17773.75</v>
      </c>
      <c r="J737" s="7" t="e">
        <f>VLOOKUP(AtlasReport_10_Table_1[[#This Row],[Voucher]],'Sales_Delived not invoiced'!D:F,3,0)</f>
        <v>#N/A</v>
      </c>
    </row>
    <row r="738" spans="1:10" x14ac:dyDescent="0.25">
      <c r="A738" s="6">
        <v>42886</v>
      </c>
      <c r="B738" s="4" t="s">
        <v>2155</v>
      </c>
      <c r="C738" s="4" t="s">
        <v>1138</v>
      </c>
      <c r="D738" s="4" t="s">
        <v>2156</v>
      </c>
      <c r="E738" s="4" t="s">
        <v>1140</v>
      </c>
      <c r="F738" s="13">
        <v>-833.62999999999988</v>
      </c>
      <c r="G738" s="13">
        <v>-833.62999999999988</v>
      </c>
      <c r="H738" s="7">
        <v>0</v>
      </c>
      <c r="I738" s="7">
        <v>-833.63</v>
      </c>
      <c r="J738" s="7" t="e">
        <f>VLOOKUP(AtlasReport_10_Table_1[[#This Row],[Voucher]],'Sales_Delived not invoiced'!D:F,3,0)</f>
        <v>#N/A</v>
      </c>
    </row>
    <row r="739" spans="1:10" x14ac:dyDescent="0.25">
      <c r="A739" s="6">
        <v>42886</v>
      </c>
      <c r="B739" s="4" t="s">
        <v>2157</v>
      </c>
      <c r="C739" s="4" t="s">
        <v>1138</v>
      </c>
      <c r="D739" s="4" t="s">
        <v>2158</v>
      </c>
      <c r="E739" s="4" t="s">
        <v>1140</v>
      </c>
      <c r="F739" s="13">
        <v>-26504.5</v>
      </c>
      <c r="G739" s="13">
        <v>-26504.5</v>
      </c>
      <c r="H739" s="7">
        <v>0</v>
      </c>
      <c r="I739" s="7">
        <v>-28754.5</v>
      </c>
      <c r="J739" s="7" t="e">
        <f>VLOOKUP(AtlasReport_10_Table_1[[#This Row],[Voucher]],'Sales_Delived not invoiced'!D:F,3,0)</f>
        <v>#N/A</v>
      </c>
    </row>
    <row r="740" spans="1:10" x14ac:dyDescent="0.25">
      <c r="A740" s="6">
        <v>42886</v>
      </c>
      <c r="B740" s="4" t="s">
        <v>2157</v>
      </c>
      <c r="C740" s="4" t="s">
        <v>1138</v>
      </c>
      <c r="D740" s="4" t="s">
        <v>2158</v>
      </c>
      <c r="E740" s="4" t="s">
        <v>1140</v>
      </c>
      <c r="F740" s="13">
        <v>-2250</v>
      </c>
      <c r="G740" s="13">
        <v>-2250</v>
      </c>
      <c r="H740" s="7">
        <v>0</v>
      </c>
      <c r="I740" s="7">
        <v>-28754.5</v>
      </c>
      <c r="J740" s="7" t="e">
        <f>VLOOKUP(AtlasReport_10_Table_1[[#This Row],[Voucher]],'Sales_Delived not invoiced'!D:F,3,0)</f>
        <v>#N/A</v>
      </c>
    </row>
    <row r="741" spans="1:10" x14ac:dyDescent="0.25">
      <c r="A741" s="6">
        <v>42886</v>
      </c>
      <c r="B741" s="4" t="s">
        <v>2159</v>
      </c>
      <c r="C741" s="4" t="s">
        <v>1138</v>
      </c>
      <c r="D741" s="4" t="s">
        <v>2160</v>
      </c>
      <c r="E741" s="4" t="s">
        <v>1140</v>
      </c>
      <c r="F741" s="13">
        <v>-12915</v>
      </c>
      <c r="G741" s="13">
        <v>-12915</v>
      </c>
      <c r="H741" s="7">
        <v>0</v>
      </c>
      <c r="I741" s="7">
        <v>-18522</v>
      </c>
      <c r="J741" s="7" t="e">
        <f>VLOOKUP(AtlasReport_10_Table_1[[#This Row],[Voucher]],'Sales_Delived not invoiced'!D:F,3,0)</f>
        <v>#N/A</v>
      </c>
    </row>
    <row r="742" spans="1:10" x14ac:dyDescent="0.25">
      <c r="A742" s="6">
        <v>42886</v>
      </c>
      <c r="B742" s="4" t="s">
        <v>2159</v>
      </c>
      <c r="C742" s="4" t="s">
        <v>1138</v>
      </c>
      <c r="D742" s="4" t="s">
        <v>2160</v>
      </c>
      <c r="E742" s="4" t="s">
        <v>1140</v>
      </c>
      <c r="F742" s="13">
        <v>-2808</v>
      </c>
      <c r="G742" s="13">
        <v>-2808</v>
      </c>
      <c r="H742" s="7">
        <v>0</v>
      </c>
      <c r="I742" s="7">
        <v>-18522</v>
      </c>
      <c r="J742" s="7" t="e">
        <f>VLOOKUP(AtlasReport_10_Table_1[[#This Row],[Voucher]],'Sales_Delived not invoiced'!D:F,3,0)</f>
        <v>#N/A</v>
      </c>
    </row>
    <row r="743" spans="1:10" x14ac:dyDescent="0.25">
      <c r="A743" s="6">
        <v>42886</v>
      </c>
      <c r="B743" s="4" t="s">
        <v>2159</v>
      </c>
      <c r="C743" s="4" t="s">
        <v>1138</v>
      </c>
      <c r="D743" s="4" t="s">
        <v>2160</v>
      </c>
      <c r="E743" s="4" t="s">
        <v>1140</v>
      </c>
      <c r="F743" s="13">
        <v>-1746</v>
      </c>
      <c r="G743" s="13">
        <v>-1746</v>
      </c>
      <c r="H743" s="7">
        <v>0</v>
      </c>
      <c r="I743" s="7">
        <v>-18522</v>
      </c>
      <c r="J743" s="7" t="e">
        <f>VLOOKUP(AtlasReport_10_Table_1[[#This Row],[Voucher]],'Sales_Delived not invoiced'!D:F,3,0)</f>
        <v>#N/A</v>
      </c>
    </row>
    <row r="744" spans="1:10" x14ac:dyDescent="0.25">
      <c r="A744" s="6">
        <v>42886</v>
      </c>
      <c r="B744" s="4" t="s">
        <v>2159</v>
      </c>
      <c r="C744" s="4" t="s">
        <v>1138</v>
      </c>
      <c r="D744" s="4" t="s">
        <v>2160</v>
      </c>
      <c r="E744" s="4" t="s">
        <v>1140</v>
      </c>
      <c r="F744" s="13">
        <v>-1053</v>
      </c>
      <c r="G744" s="13">
        <v>-1053</v>
      </c>
      <c r="H744" s="7">
        <v>0</v>
      </c>
      <c r="I744" s="7">
        <v>-18522</v>
      </c>
      <c r="J744" s="7" t="e">
        <f>VLOOKUP(AtlasReport_10_Table_1[[#This Row],[Voucher]],'Sales_Delived not invoiced'!D:F,3,0)</f>
        <v>#N/A</v>
      </c>
    </row>
    <row r="745" spans="1:10" x14ac:dyDescent="0.25">
      <c r="A745" s="6">
        <v>42886</v>
      </c>
      <c r="B745" s="4" t="s">
        <v>2161</v>
      </c>
      <c r="C745" s="4" t="s">
        <v>1138</v>
      </c>
      <c r="D745" s="4" t="s">
        <v>2162</v>
      </c>
      <c r="E745" s="4" t="s">
        <v>1140</v>
      </c>
      <c r="F745" s="13">
        <v>-1650</v>
      </c>
      <c r="G745" s="13">
        <v>-1650</v>
      </c>
      <c r="H745" s="7">
        <v>0</v>
      </c>
      <c r="I745" s="7">
        <v>-1650</v>
      </c>
      <c r="J745" s="7" t="e">
        <f>VLOOKUP(AtlasReport_10_Table_1[[#This Row],[Voucher]],'Sales_Delived not invoiced'!D:F,3,0)</f>
        <v>#N/A</v>
      </c>
    </row>
    <row r="746" spans="1:10" x14ac:dyDescent="0.25">
      <c r="A746" s="6">
        <v>42886</v>
      </c>
      <c r="B746" s="4" t="s">
        <v>2163</v>
      </c>
      <c r="C746" s="4" t="s">
        <v>1138</v>
      </c>
      <c r="D746" s="4" t="s">
        <v>2164</v>
      </c>
      <c r="E746" s="4" t="s">
        <v>1140</v>
      </c>
      <c r="F746" s="13">
        <v>-70</v>
      </c>
      <c r="G746" s="13">
        <v>-70</v>
      </c>
      <c r="H746" s="7">
        <v>0</v>
      </c>
      <c r="I746" s="7">
        <v>-70</v>
      </c>
      <c r="J746" s="7" t="e">
        <f>VLOOKUP(AtlasReport_10_Table_1[[#This Row],[Voucher]],'Sales_Delived not invoiced'!D:F,3,0)</f>
        <v>#N/A</v>
      </c>
    </row>
    <row r="747" spans="1:10" x14ac:dyDescent="0.25">
      <c r="A747" s="6">
        <v>42886</v>
      </c>
      <c r="B747" s="4" t="s">
        <v>2165</v>
      </c>
      <c r="C747" s="4" t="s">
        <v>1138</v>
      </c>
      <c r="D747" s="4" t="s">
        <v>2166</v>
      </c>
      <c r="E747" s="4" t="s">
        <v>1140</v>
      </c>
      <c r="F747" s="13">
        <v>-192.78</v>
      </c>
      <c r="G747" s="13">
        <v>-192.78</v>
      </c>
      <c r="H747" s="7">
        <v>0</v>
      </c>
      <c r="I747" s="7">
        <v>-192.78</v>
      </c>
      <c r="J747" s="7" t="e">
        <f>VLOOKUP(AtlasReport_10_Table_1[[#This Row],[Voucher]],'Sales_Delived not invoiced'!D:F,3,0)</f>
        <v>#N/A</v>
      </c>
    </row>
    <row r="748" spans="1:10" x14ac:dyDescent="0.25">
      <c r="A748" s="6">
        <v>42886</v>
      </c>
      <c r="B748" s="4" t="s">
        <v>2167</v>
      </c>
      <c r="C748" s="4" t="s">
        <v>1138</v>
      </c>
      <c r="D748" s="4" t="s">
        <v>2168</v>
      </c>
      <c r="E748" s="4" t="s">
        <v>1140</v>
      </c>
      <c r="F748" s="13">
        <v>-115</v>
      </c>
      <c r="G748" s="13">
        <v>-115</v>
      </c>
      <c r="H748" s="7">
        <v>0</v>
      </c>
      <c r="I748" s="7">
        <v>-115</v>
      </c>
      <c r="J748" s="7" t="e">
        <f>VLOOKUP(AtlasReport_10_Table_1[[#This Row],[Voucher]],'Sales_Delived not invoiced'!D:F,3,0)</f>
        <v>#N/A</v>
      </c>
    </row>
    <row r="749" spans="1:10" x14ac:dyDescent="0.25">
      <c r="A749" s="6">
        <v>42886</v>
      </c>
      <c r="B749" s="4" t="s">
        <v>810</v>
      </c>
      <c r="C749" s="4" t="s">
        <v>1138</v>
      </c>
      <c r="D749" s="4" t="s">
        <v>2169</v>
      </c>
      <c r="E749" s="4" t="s">
        <v>1140</v>
      </c>
      <c r="F749" s="13">
        <v>2583.75</v>
      </c>
      <c r="G749" s="13">
        <v>2583.75</v>
      </c>
      <c r="H749" s="7">
        <v>0</v>
      </c>
      <c r="I749" s="7">
        <v>2583.75</v>
      </c>
      <c r="J749" s="7" t="e">
        <f>VLOOKUP(AtlasReport_10_Table_1[[#This Row],[Voucher]],'Sales_Delived not invoiced'!D:F,3,0)</f>
        <v>#N/A</v>
      </c>
    </row>
    <row r="750" spans="1:10" x14ac:dyDescent="0.25">
      <c r="A750" s="6">
        <v>42886</v>
      </c>
      <c r="B750" s="4" t="s">
        <v>956</v>
      </c>
      <c r="C750" s="4" t="s">
        <v>1138</v>
      </c>
      <c r="D750" s="4" t="s">
        <v>2170</v>
      </c>
      <c r="E750" s="4" t="s">
        <v>1140</v>
      </c>
      <c r="F750" s="13">
        <v>492.28000000000003</v>
      </c>
      <c r="G750" s="13">
        <v>492.28000000000003</v>
      </c>
      <c r="H750" s="7">
        <v>0</v>
      </c>
      <c r="I750" s="7">
        <v>9958.0300000000007</v>
      </c>
      <c r="J750" s="7" t="e">
        <f>VLOOKUP(AtlasReport_10_Table_1[[#This Row],[Voucher]],'Sales_Delived not invoiced'!D:F,3,0)</f>
        <v>#N/A</v>
      </c>
    </row>
    <row r="751" spans="1:10" x14ac:dyDescent="0.25">
      <c r="A751" s="6">
        <v>42886</v>
      </c>
      <c r="B751" s="4" t="s">
        <v>956</v>
      </c>
      <c r="C751" s="4" t="s">
        <v>1138</v>
      </c>
      <c r="D751" s="4" t="s">
        <v>2170</v>
      </c>
      <c r="E751" s="4" t="s">
        <v>1140</v>
      </c>
      <c r="F751" s="13">
        <v>9465.75</v>
      </c>
      <c r="G751" s="13">
        <v>9465.75</v>
      </c>
      <c r="H751" s="7">
        <v>0</v>
      </c>
      <c r="I751" s="7">
        <v>9958.0300000000007</v>
      </c>
      <c r="J751" s="7" t="e">
        <f>VLOOKUP(AtlasReport_10_Table_1[[#This Row],[Voucher]],'Sales_Delived not invoiced'!D:F,3,0)</f>
        <v>#N/A</v>
      </c>
    </row>
    <row r="752" spans="1:10" x14ac:dyDescent="0.25">
      <c r="A752" s="6">
        <v>42886</v>
      </c>
      <c r="B752" s="4" t="s">
        <v>915</v>
      </c>
      <c r="C752" s="4" t="s">
        <v>1138</v>
      </c>
      <c r="D752" s="4" t="s">
        <v>2171</v>
      </c>
      <c r="E752" s="4" t="s">
        <v>1140</v>
      </c>
      <c r="F752" s="13">
        <v>2302.83</v>
      </c>
      <c r="G752" s="13">
        <v>2302.83</v>
      </c>
      <c r="H752" s="7">
        <v>0</v>
      </c>
      <c r="I752" s="7">
        <v>6239.88</v>
      </c>
      <c r="J752" s="7" t="e">
        <f>VLOOKUP(AtlasReport_10_Table_1[[#This Row],[Voucher]],'Sales_Delived not invoiced'!D:F,3,0)</f>
        <v>#N/A</v>
      </c>
    </row>
    <row r="753" spans="1:10" x14ac:dyDescent="0.25">
      <c r="A753" s="6">
        <v>42886</v>
      </c>
      <c r="B753" s="4" t="s">
        <v>915</v>
      </c>
      <c r="C753" s="4" t="s">
        <v>1138</v>
      </c>
      <c r="D753" s="4" t="s">
        <v>2171</v>
      </c>
      <c r="E753" s="4" t="s">
        <v>1140</v>
      </c>
      <c r="F753" s="13">
        <v>3937.05</v>
      </c>
      <c r="G753" s="13">
        <v>3937.05</v>
      </c>
      <c r="H753" s="7">
        <v>0</v>
      </c>
      <c r="I753" s="7">
        <v>6239.88</v>
      </c>
      <c r="J753" s="7" t="e">
        <f>VLOOKUP(AtlasReport_10_Table_1[[#This Row],[Voucher]],'Sales_Delived not invoiced'!D:F,3,0)</f>
        <v>#N/A</v>
      </c>
    </row>
    <row r="754" spans="1:10" x14ac:dyDescent="0.25">
      <c r="A754" s="6">
        <v>42886</v>
      </c>
      <c r="B754" s="4" t="s">
        <v>804</v>
      </c>
      <c r="C754" s="4" t="s">
        <v>1138</v>
      </c>
      <c r="D754" s="4" t="s">
        <v>2172</v>
      </c>
      <c r="E754" s="4" t="s">
        <v>1140</v>
      </c>
      <c r="F754" s="13">
        <v>833.62999999999988</v>
      </c>
      <c r="G754" s="13">
        <v>833.62999999999988</v>
      </c>
      <c r="H754" s="7">
        <v>0</v>
      </c>
      <c r="I754" s="7">
        <v>833.63</v>
      </c>
      <c r="J754" s="7" t="e">
        <f>VLOOKUP(AtlasReport_10_Table_1[[#This Row],[Voucher]],'Sales_Delived not invoiced'!D:F,3,0)</f>
        <v>#N/A</v>
      </c>
    </row>
    <row r="755" spans="1:10" x14ac:dyDescent="0.25">
      <c r="A755" s="6">
        <v>42886</v>
      </c>
      <c r="B755" s="4" t="s">
        <v>935</v>
      </c>
      <c r="C755" s="4" t="s">
        <v>1138</v>
      </c>
      <c r="D755" s="4" t="s">
        <v>2173</v>
      </c>
      <c r="E755" s="4" t="s">
        <v>1140</v>
      </c>
      <c r="F755" s="13">
        <v>2250</v>
      </c>
      <c r="G755" s="13">
        <v>2250</v>
      </c>
      <c r="H755" s="7">
        <v>0</v>
      </c>
      <c r="I755" s="7">
        <v>28754.5</v>
      </c>
      <c r="J755" s="7" t="e">
        <f>VLOOKUP(AtlasReport_10_Table_1[[#This Row],[Voucher]],'Sales_Delived not invoiced'!D:F,3,0)</f>
        <v>#N/A</v>
      </c>
    </row>
    <row r="756" spans="1:10" x14ac:dyDescent="0.25">
      <c r="A756" s="6">
        <v>42886</v>
      </c>
      <c r="B756" s="4" t="s">
        <v>935</v>
      </c>
      <c r="C756" s="4" t="s">
        <v>1138</v>
      </c>
      <c r="D756" s="4" t="s">
        <v>2173</v>
      </c>
      <c r="E756" s="4" t="s">
        <v>1140</v>
      </c>
      <c r="F756" s="13">
        <v>26504.5</v>
      </c>
      <c r="G756" s="13">
        <v>26504.5</v>
      </c>
      <c r="H756" s="7">
        <v>0</v>
      </c>
      <c r="I756" s="7">
        <v>28754.5</v>
      </c>
      <c r="J756" s="7" t="e">
        <f>VLOOKUP(AtlasReport_10_Table_1[[#This Row],[Voucher]],'Sales_Delived not invoiced'!D:F,3,0)</f>
        <v>#N/A</v>
      </c>
    </row>
    <row r="757" spans="1:10" x14ac:dyDescent="0.25">
      <c r="A757" s="6">
        <v>42886</v>
      </c>
      <c r="B757" s="4" t="s">
        <v>757</v>
      </c>
      <c r="C757" s="4" t="s">
        <v>1138</v>
      </c>
      <c r="D757" s="4" t="s">
        <v>2174</v>
      </c>
      <c r="E757" s="4" t="s">
        <v>1140</v>
      </c>
      <c r="F757" s="13">
        <v>1053</v>
      </c>
      <c r="G757" s="13">
        <v>1053</v>
      </c>
      <c r="H757" s="7">
        <v>0</v>
      </c>
      <c r="I757" s="7">
        <v>18522</v>
      </c>
      <c r="J757" s="7" t="e">
        <f>VLOOKUP(AtlasReport_10_Table_1[[#This Row],[Voucher]],'Sales_Delived not invoiced'!D:F,3,0)</f>
        <v>#N/A</v>
      </c>
    </row>
    <row r="758" spans="1:10" x14ac:dyDescent="0.25">
      <c r="A758" s="6">
        <v>42886</v>
      </c>
      <c r="B758" s="4" t="s">
        <v>757</v>
      </c>
      <c r="C758" s="4" t="s">
        <v>1138</v>
      </c>
      <c r="D758" s="4" t="s">
        <v>2174</v>
      </c>
      <c r="E758" s="4" t="s">
        <v>1140</v>
      </c>
      <c r="F758" s="13">
        <v>1746</v>
      </c>
      <c r="G758" s="13">
        <v>1746</v>
      </c>
      <c r="H758" s="7">
        <v>0</v>
      </c>
      <c r="I758" s="7">
        <v>18522</v>
      </c>
      <c r="J758" s="7" t="e">
        <f>VLOOKUP(AtlasReport_10_Table_1[[#This Row],[Voucher]],'Sales_Delived not invoiced'!D:F,3,0)</f>
        <v>#N/A</v>
      </c>
    </row>
    <row r="759" spans="1:10" x14ac:dyDescent="0.25">
      <c r="A759" s="6">
        <v>42886</v>
      </c>
      <c r="B759" s="4" t="s">
        <v>757</v>
      </c>
      <c r="C759" s="4" t="s">
        <v>1138</v>
      </c>
      <c r="D759" s="4" t="s">
        <v>2174</v>
      </c>
      <c r="E759" s="4" t="s">
        <v>1140</v>
      </c>
      <c r="F759" s="13">
        <v>2808</v>
      </c>
      <c r="G759" s="13">
        <v>2808</v>
      </c>
      <c r="H759" s="7">
        <v>0</v>
      </c>
      <c r="I759" s="7">
        <v>18522</v>
      </c>
      <c r="J759" s="7" t="e">
        <f>VLOOKUP(AtlasReport_10_Table_1[[#This Row],[Voucher]],'Sales_Delived not invoiced'!D:F,3,0)</f>
        <v>#N/A</v>
      </c>
    </row>
    <row r="760" spans="1:10" x14ac:dyDescent="0.25">
      <c r="A760" s="6">
        <v>42886</v>
      </c>
      <c r="B760" s="4" t="s">
        <v>757</v>
      </c>
      <c r="C760" s="4" t="s">
        <v>1138</v>
      </c>
      <c r="D760" s="4" t="s">
        <v>2174</v>
      </c>
      <c r="E760" s="4" t="s">
        <v>1140</v>
      </c>
      <c r="F760" s="13">
        <v>12915</v>
      </c>
      <c r="G760" s="13">
        <v>12915</v>
      </c>
      <c r="H760" s="7">
        <v>0</v>
      </c>
      <c r="I760" s="7">
        <v>18522</v>
      </c>
      <c r="J760" s="7" t="e">
        <f>VLOOKUP(AtlasReport_10_Table_1[[#This Row],[Voucher]],'Sales_Delived not invoiced'!D:F,3,0)</f>
        <v>#N/A</v>
      </c>
    </row>
    <row r="761" spans="1:10" x14ac:dyDescent="0.25">
      <c r="A761" s="6">
        <v>42886</v>
      </c>
      <c r="B761" s="4" t="s">
        <v>790</v>
      </c>
      <c r="C761" s="4" t="s">
        <v>1138</v>
      </c>
      <c r="D761" s="4" t="s">
        <v>2175</v>
      </c>
      <c r="E761" s="4" t="s">
        <v>1140</v>
      </c>
      <c r="F761" s="13">
        <v>70</v>
      </c>
      <c r="G761" s="13">
        <v>70</v>
      </c>
      <c r="H761" s="7">
        <v>0</v>
      </c>
      <c r="I761" s="7">
        <v>70</v>
      </c>
      <c r="J761" s="7" t="e">
        <f>VLOOKUP(AtlasReport_10_Table_1[[#This Row],[Voucher]],'Sales_Delived not invoiced'!D:F,3,0)</f>
        <v>#N/A</v>
      </c>
    </row>
    <row r="762" spans="1:10" x14ac:dyDescent="0.25">
      <c r="A762" s="6">
        <v>42886</v>
      </c>
      <c r="B762" s="4" t="s">
        <v>825</v>
      </c>
      <c r="C762" s="4" t="s">
        <v>1138</v>
      </c>
      <c r="D762" s="4" t="s">
        <v>2176</v>
      </c>
      <c r="E762" s="4" t="s">
        <v>1140</v>
      </c>
      <c r="F762" s="13">
        <v>192.78</v>
      </c>
      <c r="G762" s="13">
        <v>192.78</v>
      </c>
      <c r="H762" s="7">
        <v>0</v>
      </c>
      <c r="I762" s="7">
        <v>192.78</v>
      </c>
      <c r="J762" s="7" t="e">
        <f>VLOOKUP(AtlasReport_10_Table_1[[#This Row],[Voucher]],'Sales_Delived not invoiced'!D:F,3,0)</f>
        <v>#N/A</v>
      </c>
    </row>
    <row r="763" spans="1:10" x14ac:dyDescent="0.25">
      <c r="A763" s="6">
        <v>42886</v>
      </c>
      <c r="B763" s="4" t="s">
        <v>794</v>
      </c>
      <c r="C763" s="4" t="s">
        <v>1138</v>
      </c>
      <c r="D763" s="4" t="s">
        <v>2177</v>
      </c>
      <c r="E763" s="4" t="s">
        <v>1140</v>
      </c>
      <c r="F763" s="13">
        <v>115</v>
      </c>
      <c r="G763" s="13">
        <v>115</v>
      </c>
      <c r="H763" s="7">
        <v>0</v>
      </c>
      <c r="I763" s="7">
        <v>115</v>
      </c>
      <c r="J763" s="7" t="e">
        <f>VLOOKUP(AtlasReport_10_Table_1[[#This Row],[Voucher]],'Sales_Delived not invoiced'!D:F,3,0)</f>
        <v>#N/A</v>
      </c>
    </row>
    <row r="764" spans="1:10" x14ac:dyDescent="0.25">
      <c r="A764" s="6">
        <v>42887</v>
      </c>
      <c r="B764" s="4" t="s">
        <v>621</v>
      </c>
      <c r="C764" s="4" t="s">
        <v>1138</v>
      </c>
      <c r="D764" s="4" t="s">
        <v>2178</v>
      </c>
      <c r="E764" s="4" t="s">
        <v>1140</v>
      </c>
      <c r="F764" s="13">
        <v>-2021.25</v>
      </c>
      <c r="G764" s="13">
        <v>-2021.25</v>
      </c>
      <c r="H764" s="7">
        <v>0</v>
      </c>
      <c r="I764" s="7">
        <v>-2021.25</v>
      </c>
      <c r="J764" s="7" t="e">
        <f>VLOOKUP(AtlasReport_10_Table_1[[#This Row],[Voucher]],'Sales_Delived not invoiced'!D:F,3,0)</f>
        <v>#N/A</v>
      </c>
    </row>
    <row r="765" spans="1:10" x14ac:dyDescent="0.25">
      <c r="A765" s="6">
        <v>42887</v>
      </c>
      <c r="B765" s="4" t="s">
        <v>616</v>
      </c>
      <c r="C765" s="4" t="s">
        <v>1138</v>
      </c>
      <c r="D765" s="4" t="s">
        <v>2179</v>
      </c>
      <c r="E765" s="4" t="s">
        <v>1140</v>
      </c>
      <c r="F765" s="13">
        <v>-10234.14</v>
      </c>
      <c r="G765" s="13">
        <v>-10234.14</v>
      </c>
      <c r="H765" s="7">
        <v>0</v>
      </c>
      <c r="I765" s="7">
        <v>-10234.14</v>
      </c>
      <c r="J765" s="7" t="e">
        <f>VLOOKUP(AtlasReport_10_Table_1[[#This Row],[Voucher]],'Sales_Delived not invoiced'!D:F,3,0)</f>
        <v>#N/A</v>
      </c>
    </row>
    <row r="766" spans="1:10" x14ac:dyDescent="0.25">
      <c r="A766" s="6">
        <v>42887</v>
      </c>
      <c r="B766" s="4" t="s">
        <v>981</v>
      </c>
      <c r="C766" s="4" t="s">
        <v>1138</v>
      </c>
      <c r="D766" s="4" t="s">
        <v>2180</v>
      </c>
      <c r="E766" s="4" t="s">
        <v>1140</v>
      </c>
      <c r="F766" s="13">
        <v>34</v>
      </c>
      <c r="G766" s="13">
        <v>34</v>
      </c>
      <c r="H766" s="7">
        <v>0</v>
      </c>
      <c r="I766" s="7">
        <v>34</v>
      </c>
      <c r="J766" s="7" t="e">
        <f>VLOOKUP(AtlasReport_10_Table_1[[#This Row],[Voucher]],'Sales_Delived not invoiced'!D:F,3,0)</f>
        <v>#N/A</v>
      </c>
    </row>
    <row r="767" spans="1:10" x14ac:dyDescent="0.25">
      <c r="A767" s="6">
        <v>42888</v>
      </c>
      <c r="B767" s="4" t="s">
        <v>999</v>
      </c>
      <c r="C767" s="4" t="s">
        <v>1138</v>
      </c>
      <c r="D767" s="4" t="s">
        <v>2181</v>
      </c>
      <c r="E767" s="4" t="s">
        <v>1140</v>
      </c>
      <c r="F767" s="13">
        <v>2200</v>
      </c>
      <c r="G767" s="13">
        <v>2200</v>
      </c>
      <c r="H767" s="7">
        <v>0</v>
      </c>
      <c r="I767" s="7">
        <v>2200</v>
      </c>
      <c r="J767" s="7" t="e">
        <f>VLOOKUP(AtlasReport_10_Table_1[[#This Row],[Voucher]],'Sales_Delived not invoiced'!D:F,3,0)</f>
        <v>#N/A</v>
      </c>
    </row>
    <row r="768" spans="1:10" x14ac:dyDescent="0.25">
      <c r="A768" s="6">
        <v>42888</v>
      </c>
      <c r="B768" s="4" t="s">
        <v>795</v>
      </c>
      <c r="C768" s="4" t="s">
        <v>1138</v>
      </c>
      <c r="D768" s="4" t="s">
        <v>2182</v>
      </c>
      <c r="E768" s="4" t="s">
        <v>1140</v>
      </c>
      <c r="F768" s="13">
        <v>827.78</v>
      </c>
      <c r="G768" s="13">
        <v>827.78</v>
      </c>
      <c r="H768" s="7">
        <v>0</v>
      </c>
      <c r="I768" s="7">
        <v>827.78</v>
      </c>
      <c r="J768" s="7" t="e">
        <f>VLOOKUP(AtlasReport_10_Table_1[[#This Row],[Voucher]],'Sales_Delived not invoiced'!D:F,3,0)</f>
        <v>#N/A</v>
      </c>
    </row>
    <row r="769" spans="1:10" x14ac:dyDescent="0.25">
      <c r="A769" s="6">
        <v>42888</v>
      </c>
      <c r="B769" s="4" t="s">
        <v>1002</v>
      </c>
      <c r="C769" s="4" t="s">
        <v>1138</v>
      </c>
      <c r="D769" s="4" t="s">
        <v>2183</v>
      </c>
      <c r="E769" s="4" t="s">
        <v>1140</v>
      </c>
      <c r="F769" s="13">
        <v>827.78</v>
      </c>
      <c r="G769" s="13">
        <v>827.78</v>
      </c>
      <c r="H769" s="7">
        <v>0</v>
      </c>
      <c r="I769" s="7">
        <v>827.78</v>
      </c>
      <c r="J769" s="7" t="e">
        <f>VLOOKUP(AtlasReport_10_Table_1[[#This Row],[Voucher]],'Sales_Delived not invoiced'!D:F,3,0)</f>
        <v>#N/A</v>
      </c>
    </row>
    <row r="770" spans="1:10" x14ac:dyDescent="0.25">
      <c r="A770" s="6">
        <v>42892</v>
      </c>
      <c r="B770" s="4" t="s">
        <v>2184</v>
      </c>
      <c r="C770" s="4" t="s">
        <v>1138</v>
      </c>
      <c r="D770" s="4" t="s">
        <v>2185</v>
      </c>
      <c r="E770" s="4" t="s">
        <v>1140</v>
      </c>
      <c r="F770" s="13">
        <v>-952</v>
      </c>
      <c r="G770" s="13">
        <v>-952</v>
      </c>
      <c r="H770" s="7">
        <v>0</v>
      </c>
      <c r="I770" s="7">
        <v>-952</v>
      </c>
      <c r="J770" s="7" t="e">
        <f>VLOOKUP(AtlasReport_10_Table_1[[#This Row],[Voucher]],'Sales_Delived not invoiced'!D:F,3,0)</f>
        <v>#N/A</v>
      </c>
    </row>
    <row r="771" spans="1:10" x14ac:dyDescent="0.25">
      <c r="A771" s="6">
        <v>42892</v>
      </c>
      <c r="B771" s="4" t="s">
        <v>805</v>
      </c>
      <c r="C771" s="4" t="s">
        <v>1138</v>
      </c>
      <c r="D771" s="4" t="s">
        <v>2186</v>
      </c>
      <c r="E771" s="4" t="s">
        <v>1140</v>
      </c>
      <c r="F771" s="13">
        <v>14625</v>
      </c>
      <c r="G771" s="13">
        <v>14625</v>
      </c>
      <c r="H771" s="7">
        <v>0</v>
      </c>
      <c r="I771" s="7">
        <v>14625</v>
      </c>
      <c r="J771" s="7" t="e">
        <f>VLOOKUP(AtlasReport_10_Table_1[[#This Row],[Voucher]],'Sales_Delived not invoiced'!D:F,3,0)</f>
        <v>#N/A</v>
      </c>
    </row>
    <row r="772" spans="1:10" hidden="1" x14ac:dyDescent="0.25">
      <c r="A772" s="6">
        <v>42892</v>
      </c>
      <c r="B772" s="4" t="s">
        <v>1010</v>
      </c>
      <c r="C772" s="4" t="s">
        <v>1138</v>
      </c>
      <c r="D772" s="4" t="s">
        <v>2187</v>
      </c>
      <c r="E772" s="4" t="s">
        <v>1140</v>
      </c>
      <c r="F772" s="13">
        <v>1550</v>
      </c>
      <c r="G772" s="13">
        <v>1550</v>
      </c>
      <c r="H772" s="7">
        <v>0</v>
      </c>
      <c r="I772" s="7">
        <v>1550</v>
      </c>
      <c r="J772" s="7">
        <f>VLOOKUP(AtlasReport_10_Table_1[[#This Row],[Voucher]],'Sales_Delived not invoiced'!D:F,3,0)</f>
        <v>1550</v>
      </c>
    </row>
    <row r="773" spans="1:10" x14ac:dyDescent="0.25">
      <c r="A773" s="6">
        <v>42892</v>
      </c>
      <c r="B773" s="4" t="s">
        <v>921</v>
      </c>
      <c r="C773" s="4" t="s">
        <v>1138</v>
      </c>
      <c r="D773" s="4" t="s">
        <v>2188</v>
      </c>
      <c r="E773" s="4" t="s">
        <v>1140</v>
      </c>
      <c r="F773" s="13">
        <v>1290</v>
      </c>
      <c r="G773" s="13">
        <v>1290</v>
      </c>
      <c r="H773" s="7">
        <v>0</v>
      </c>
      <c r="I773" s="7">
        <v>8818.9500000000007</v>
      </c>
      <c r="J773" s="7" t="e">
        <f>VLOOKUP(AtlasReport_10_Table_1[[#This Row],[Voucher]],'Sales_Delived not invoiced'!D:F,3,0)</f>
        <v>#N/A</v>
      </c>
    </row>
    <row r="774" spans="1:10" x14ac:dyDescent="0.25">
      <c r="A774" s="6">
        <v>42892</v>
      </c>
      <c r="B774" s="4" t="s">
        <v>921</v>
      </c>
      <c r="C774" s="4" t="s">
        <v>1138</v>
      </c>
      <c r="D774" s="4" t="s">
        <v>2188</v>
      </c>
      <c r="E774" s="4" t="s">
        <v>1140</v>
      </c>
      <c r="F774" s="13">
        <v>7528.95</v>
      </c>
      <c r="G774" s="13">
        <v>7528.95</v>
      </c>
      <c r="H774" s="7">
        <v>0</v>
      </c>
      <c r="I774" s="7">
        <v>8818.9500000000007</v>
      </c>
      <c r="J774" s="7" t="e">
        <f>VLOOKUP(AtlasReport_10_Table_1[[#This Row],[Voucher]],'Sales_Delived not invoiced'!D:F,3,0)</f>
        <v>#N/A</v>
      </c>
    </row>
    <row r="775" spans="1:10" x14ac:dyDescent="0.25">
      <c r="A775" s="6">
        <v>42892</v>
      </c>
      <c r="B775" s="4" t="s">
        <v>623</v>
      </c>
      <c r="C775" s="4" t="s">
        <v>1138</v>
      </c>
      <c r="D775" s="4" t="s">
        <v>2189</v>
      </c>
      <c r="E775" s="4" t="s">
        <v>1140</v>
      </c>
      <c r="F775" s="13">
        <v>-8.25</v>
      </c>
      <c r="G775" s="13">
        <v>-8.25</v>
      </c>
      <c r="H775" s="7">
        <v>0</v>
      </c>
      <c r="I775" s="7">
        <v>-8.25</v>
      </c>
      <c r="J775" s="7" t="e">
        <f>VLOOKUP(AtlasReport_10_Table_1[[#This Row],[Voucher]],'Sales_Delived not invoiced'!D:F,3,0)</f>
        <v>#N/A</v>
      </c>
    </row>
    <row r="776" spans="1:10" x14ac:dyDescent="0.25">
      <c r="A776" s="6">
        <v>42893</v>
      </c>
      <c r="B776" s="4" t="s">
        <v>879</v>
      </c>
      <c r="C776" s="4" t="s">
        <v>1138</v>
      </c>
      <c r="D776" s="4" t="s">
        <v>2190</v>
      </c>
      <c r="E776" s="4" t="s">
        <v>1140</v>
      </c>
      <c r="F776" s="13">
        <v>2359.04</v>
      </c>
      <c r="G776" s="13">
        <v>2359.04</v>
      </c>
      <c r="H776" s="7">
        <v>0</v>
      </c>
      <c r="I776" s="7">
        <v>2359.04</v>
      </c>
      <c r="J776" s="7" t="e">
        <f>VLOOKUP(AtlasReport_10_Table_1[[#This Row],[Voucher]],'Sales_Delived not invoiced'!D:F,3,0)</f>
        <v>#N/A</v>
      </c>
    </row>
    <row r="777" spans="1:10" x14ac:dyDescent="0.25">
      <c r="A777" s="6">
        <v>42893</v>
      </c>
      <c r="B777" s="4" t="s">
        <v>812</v>
      </c>
      <c r="C777" s="4" t="s">
        <v>1138</v>
      </c>
      <c r="D777" s="4" t="s">
        <v>2191</v>
      </c>
      <c r="E777" s="4" t="s">
        <v>1140</v>
      </c>
      <c r="F777" s="13">
        <v>2.85</v>
      </c>
      <c r="G777" s="13">
        <v>2.85</v>
      </c>
      <c r="H777" s="7">
        <v>0</v>
      </c>
      <c r="I777" s="7">
        <v>2.85</v>
      </c>
      <c r="J777" s="7" t="e">
        <f>VLOOKUP(AtlasReport_10_Table_1[[#This Row],[Voucher]],'Sales_Delived not invoiced'!D:F,3,0)</f>
        <v>#N/A</v>
      </c>
    </row>
    <row r="778" spans="1:10" x14ac:dyDescent="0.25">
      <c r="A778" s="6">
        <v>42893</v>
      </c>
      <c r="B778" s="4" t="s">
        <v>993</v>
      </c>
      <c r="C778" s="4" t="s">
        <v>1138</v>
      </c>
      <c r="D778" s="4" t="s">
        <v>2192</v>
      </c>
      <c r="E778" s="4" t="s">
        <v>1140</v>
      </c>
      <c r="F778" s="13">
        <v>1636.47</v>
      </c>
      <c r="G778" s="13">
        <v>1636.47</v>
      </c>
      <c r="H778" s="7">
        <v>0</v>
      </c>
      <c r="I778" s="7">
        <v>1636.47</v>
      </c>
      <c r="J778" s="7" t="e">
        <f>VLOOKUP(AtlasReport_10_Table_1[[#This Row],[Voucher]],'Sales_Delived not invoiced'!D:F,3,0)</f>
        <v>#N/A</v>
      </c>
    </row>
    <row r="779" spans="1:10" x14ac:dyDescent="0.25">
      <c r="A779" s="6">
        <v>42893</v>
      </c>
      <c r="B779" s="4" t="s">
        <v>903</v>
      </c>
      <c r="C779" s="4" t="s">
        <v>1138</v>
      </c>
      <c r="D779" s="4" t="s">
        <v>2193</v>
      </c>
      <c r="E779" s="4" t="s">
        <v>1140</v>
      </c>
      <c r="F779" s="13">
        <v>1125</v>
      </c>
      <c r="G779" s="13">
        <v>1125</v>
      </c>
      <c r="H779" s="7">
        <v>0</v>
      </c>
      <c r="I779" s="7">
        <v>6680.55</v>
      </c>
      <c r="J779" s="7" t="e">
        <f>VLOOKUP(AtlasReport_10_Table_1[[#This Row],[Voucher]],'Sales_Delived not invoiced'!D:F,3,0)</f>
        <v>#N/A</v>
      </c>
    </row>
    <row r="780" spans="1:10" x14ac:dyDescent="0.25">
      <c r="A780" s="6">
        <v>42893</v>
      </c>
      <c r="B780" s="4" t="s">
        <v>903</v>
      </c>
      <c r="C780" s="4" t="s">
        <v>1138</v>
      </c>
      <c r="D780" s="4" t="s">
        <v>2193</v>
      </c>
      <c r="E780" s="4" t="s">
        <v>1140</v>
      </c>
      <c r="F780" s="13">
        <v>5555.55</v>
      </c>
      <c r="G780" s="13">
        <v>5555.55</v>
      </c>
      <c r="H780" s="7">
        <v>0</v>
      </c>
      <c r="I780" s="7">
        <v>6680.55</v>
      </c>
      <c r="J780" s="7" t="e">
        <f>VLOOKUP(AtlasReport_10_Table_1[[#This Row],[Voucher]],'Sales_Delived not invoiced'!D:F,3,0)</f>
        <v>#N/A</v>
      </c>
    </row>
    <row r="781" spans="1:10" x14ac:dyDescent="0.25">
      <c r="A781" s="6">
        <v>42893</v>
      </c>
      <c r="B781" s="4" t="s">
        <v>634</v>
      </c>
      <c r="C781" s="4" t="s">
        <v>1138</v>
      </c>
      <c r="D781" s="4" t="s">
        <v>2194</v>
      </c>
      <c r="E781" s="4" t="s">
        <v>1140</v>
      </c>
      <c r="F781" s="13">
        <v>-338.55</v>
      </c>
      <c r="G781" s="13">
        <v>-338.55</v>
      </c>
      <c r="H781" s="7">
        <v>0</v>
      </c>
      <c r="I781" s="7">
        <v>-338.55</v>
      </c>
      <c r="J781" s="7" t="e">
        <f>VLOOKUP(AtlasReport_10_Table_1[[#This Row],[Voucher]],'Sales_Delived not invoiced'!D:F,3,0)</f>
        <v>#N/A</v>
      </c>
    </row>
    <row r="782" spans="1:10" x14ac:dyDescent="0.25">
      <c r="A782" s="6">
        <v>42893</v>
      </c>
      <c r="B782" s="4" t="s">
        <v>748</v>
      </c>
      <c r="C782" s="4" t="s">
        <v>1138</v>
      </c>
      <c r="D782" s="4" t="s">
        <v>2195</v>
      </c>
      <c r="E782" s="4" t="s">
        <v>1140</v>
      </c>
      <c r="F782" s="13">
        <v>337.5</v>
      </c>
      <c r="G782" s="13">
        <v>337.5</v>
      </c>
      <c r="H782" s="7">
        <v>0</v>
      </c>
      <c r="I782" s="7">
        <v>337.5</v>
      </c>
      <c r="J782" s="7" t="e">
        <f>VLOOKUP(AtlasReport_10_Table_1[[#This Row],[Voucher]],'Sales_Delived not invoiced'!D:F,3,0)</f>
        <v>#N/A</v>
      </c>
    </row>
    <row r="783" spans="1:10" x14ac:dyDescent="0.25">
      <c r="A783" s="6">
        <v>42893</v>
      </c>
      <c r="B783" s="4" t="s">
        <v>749</v>
      </c>
      <c r="C783" s="4" t="s">
        <v>1138</v>
      </c>
      <c r="D783" s="4" t="s">
        <v>2196</v>
      </c>
      <c r="E783" s="4" t="s">
        <v>1140</v>
      </c>
      <c r="F783" s="13">
        <v>67.5</v>
      </c>
      <c r="G783" s="13">
        <v>67.5</v>
      </c>
      <c r="H783" s="7">
        <v>0</v>
      </c>
      <c r="I783" s="7">
        <v>67.5</v>
      </c>
      <c r="J783" s="7" t="e">
        <f>VLOOKUP(AtlasReport_10_Table_1[[#This Row],[Voucher]],'Sales_Delived not invoiced'!D:F,3,0)</f>
        <v>#N/A</v>
      </c>
    </row>
    <row r="784" spans="1:10" hidden="1" x14ac:dyDescent="0.25">
      <c r="A784" s="6">
        <v>42893</v>
      </c>
      <c r="B784" s="4" t="s">
        <v>1016</v>
      </c>
      <c r="C784" s="4" t="s">
        <v>1138</v>
      </c>
      <c r="D784" s="4" t="s">
        <v>2197</v>
      </c>
      <c r="E784" s="4" t="s">
        <v>1140</v>
      </c>
      <c r="F784" s="13">
        <v>785.7</v>
      </c>
      <c r="G784" s="13">
        <v>785.7</v>
      </c>
      <c r="H784" s="7">
        <v>0</v>
      </c>
      <c r="I784" s="7">
        <v>785.7</v>
      </c>
      <c r="J784" s="7">
        <f>VLOOKUP(AtlasReport_10_Table_1[[#This Row],[Voucher]],'Sales_Delived not invoiced'!D:F,3,0)</f>
        <v>785.7</v>
      </c>
    </row>
    <row r="785" spans="1:10" x14ac:dyDescent="0.25">
      <c r="A785" s="6">
        <v>42894</v>
      </c>
      <c r="B785" s="4" t="s">
        <v>2198</v>
      </c>
      <c r="C785" s="4" t="s">
        <v>1138</v>
      </c>
      <c r="D785" s="4" t="s">
        <v>2199</v>
      </c>
      <c r="E785" s="4" t="s">
        <v>1140</v>
      </c>
      <c r="F785" s="13">
        <v>-1632</v>
      </c>
      <c r="G785" s="13">
        <v>-1632</v>
      </c>
      <c r="H785" s="7">
        <v>0</v>
      </c>
      <c r="I785" s="7">
        <v>-1632</v>
      </c>
      <c r="J785" s="7" t="e">
        <f>VLOOKUP(AtlasReport_10_Table_1[[#This Row],[Voucher]],'Sales_Delived not invoiced'!D:F,3,0)</f>
        <v>#N/A</v>
      </c>
    </row>
    <row r="786" spans="1:10" x14ac:dyDescent="0.25">
      <c r="A786" s="6">
        <v>42894</v>
      </c>
      <c r="B786" s="4" t="s">
        <v>2200</v>
      </c>
      <c r="C786" s="4" t="s">
        <v>1138</v>
      </c>
      <c r="D786" s="4" t="s">
        <v>2201</v>
      </c>
      <c r="E786" s="4" t="s">
        <v>1140</v>
      </c>
      <c r="F786" s="13">
        <v>-2200</v>
      </c>
      <c r="G786" s="13">
        <v>-2200</v>
      </c>
      <c r="H786" s="7">
        <v>0</v>
      </c>
      <c r="I786" s="7">
        <v>-3027.78</v>
      </c>
      <c r="J786" s="7" t="e">
        <f>VLOOKUP(AtlasReport_10_Table_1[[#This Row],[Voucher]],'Sales_Delived not invoiced'!D:F,3,0)</f>
        <v>#N/A</v>
      </c>
    </row>
    <row r="787" spans="1:10" x14ac:dyDescent="0.25">
      <c r="A787" s="6">
        <v>42894</v>
      </c>
      <c r="B787" s="4" t="s">
        <v>2200</v>
      </c>
      <c r="C787" s="4" t="s">
        <v>1138</v>
      </c>
      <c r="D787" s="4" t="s">
        <v>2201</v>
      </c>
      <c r="E787" s="4" t="s">
        <v>1140</v>
      </c>
      <c r="F787" s="13">
        <v>-827.78</v>
      </c>
      <c r="G787" s="13">
        <v>-827.78</v>
      </c>
      <c r="H787" s="7">
        <v>0</v>
      </c>
      <c r="I787" s="7">
        <v>-3027.78</v>
      </c>
      <c r="J787" s="7" t="e">
        <f>VLOOKUP(AtlasReport_10_Table_1[[#This Row],[Voucher]],'Sales_Delived not invoiced'!D:F,3,0)</f>
        <v>#N/A</v>
      </c>
    </row>
    <row r="788" spans="1:10" x14ac:dyDescent="0.25">
      <c r="A788" s="6">
        <v>42894</v>
      </c>
      <c r="B788" s="4" t="s">
        <v>2202</v>
      </c>
      <c r="C788" s="4" t="s">
        <v>1138</v>
      </c>
      <c r="D788" s="4" t="s">
        <v>2203</v>
      </c>
      <c r="E788" s="4" t="s">
        <v>1140</v>
      </c>
      <c r="F788" s="13">
        <v>-12825</v>
      </c>
      <c r="G788" s="13">
        <v>-12825</v>
      </c>
      <c r="H788" s="7">
        <v>0</v>
      </c>
      <c r="I788" s="7">
        <v>-12825</v>
      </c>
      <c r="J788" s="7" t="e">
        <f>VLOOKUP(AtlasReport_10_Table_1[[#This Row],[Voucher]],'Sales_Delived not invoiced'!D:F,3,0)</f>
        <v>#N/A</v>
      </c>
    </row>
    <row r="789" spans="1:10" x14ac:dyDescent="0.25">
      <c r="A789" s="6">
        <v>42894</v>
      </c>
      <c r="B789" s="4" t="s">
        <v>2204</v>
      </c>
      <c r="C789" s="4" t="s">
        <v>1138</v>
      </c>
      <c r="D789" s="4" t="s">
        <v>2205</v>
      </c>
      <c r="E789" s="4" t="s">
        <v>1140</v>
      </c>
      <c r="F789" s="13">
        <v>-6967.36</v>
      </c>
      <c r="G789" s="13">
        <v>-6967.36</v>
      </c>
      <c r="H789" s="7">
        <v>0</v>
      </c>
      <c r="I789" s="7">
        <v>-7912.36</v>
      </c>
      <c r="J789" s="7" t="e">
        <f>VLOOKUP(AtlasReport_10_Table_1[[#This Row],[Voucher]],'Sales_Delived not invoiced'!D:F,3,0)</f>
        <v>#N/A</v>
      </c>
    </row>
    <row r="790" spans="1:10" x14ac:dyDescent="0.25">
      <c r="A790" s="6">
        <v>42894</v>
      </c>
      <c r="B790" s="4" t="s">
        <v>2204</v>
      </c>
      <c r="C790" s="4" t="s">
        <v>1138</v>
      </c>
      <c r="D790" s="4" t="s">
        <v>2205</v>
      </c>
      <c r="E790" s="4" t="s">
        <v>1140</v>
      </c>
      <c r="F790" s="13">
        <v>-945</v>
      </c>
      <c r="G790" s="13">
        <v>-945</v>
      </c>
      <c r="H790" s="7">
        <v>0</v>
      </c>
      <c r="I790" s="7">
        <v>-7912.36</v>
      </c>
      <c r="J790" s="7" t="e">
        <f>VLOOKUP(AtlasReport_10_Table_1[[#This Row],[Voucher]],'Sales_Delived not invoiced'!D:F,3,0)</f>
        <v>#N/A</v>
      </c>
    </row>
    <row r="791" spans="1:10" x14ac:dyDescent="0.25">
      <c r="A791" s="6">
        <v>42894</v>
      </c>
      <c r="B791" s="4" t="s">
        <v>2206</v>
      </c>
      <c r="C791" s="4" t="s">
        <v>1138</v>
      </c>
      <c r="D791" s="4" t="s">
        <v>2207</v>
      </c>
      <c r="E791" s="4" t="s">
        <v>1140</v>
      </c>
      <c r="F791" s="13">
        <v>-3366</v>
      </c>
      <c r="G791" s="13">
        <v>-3366</v>
      </c>
      <c r="H791" s="7">
        <v>0</v>
      </c>
      <c r="I791" s="7">
        <v>-3366</v>
      </c>
      <c r="J791" s="7" t="e">
        <f>VLOOKUP(AtlasReport_10_Table_1[[#This Row],[Voucher]],'Sales_Delived not invoiced'!D:F,3,0)</f>
        <v>#N/A</v>
      </c>
    </row>
    <row r="792" spans="1:10" x14ac:dyDescent="0.25">
      <c r="A792" s="6">
        <v>42894</v>
      </c>
      <c r="B792" s="4" t="s">
        <v>2208</v>
      </c>
      <c r="C792" s="4" t="s">
        <v>1138</v>
      </c>
      <c r="D792" s="4" t="s">
        <v>2209</v>
      </c>
      <c r="E792" s="4" t="s">
        <v>1140</v>
      </c>
      <c r="F792" s="13">
        <v>-7520.7</v>
      </c>
      <c r="G792" s="13">
        <v>-7520.7</v>
      </c>
      <c r="H792" s="7">
        <v>0</v>
      </c>
      <c r="I792" s="7">
        <v>-8810.7000000000007</v>
      </c>
      <c r="J792" s="7" t="e">
        <f>VLOOKUP(AtlasReport_10_Table_1[[#This Row],[Voucher]],'Sales_Delived not invoiced'!D:F,3,0)</f>
        <v>#N/A</v>
      </c>
    </row>
    <row r="793" spans="1:10" x14ac:dyDescent="0.25">
      <c r="A793" s="6">
        <v>42894</v>
      </c>
      <c r="B793" s="4" t="s">
        <v>2208</v>
      </c>
      <c r="C793" s="4" t="s">
        <v>1138</v>
      </c>
      <c r="D793" s="4" t="s">
        <v>2209</v>
      </c>
      <c r="E793" s="4" t="s">
        <v>1140</v>
      </c>
      <c r="F793" s="13">
        <v>-1290</v>
      </c>
      <c r="G793" s="13">
        <v>-1290</v>
      </c>
      <c r="H793" s="7">
        <v>0</v>
      </c>
      <c r="I793" s="7">
        <v>-8810.7000000000007</v>
      </c>
      <c r="J793" s="7" t="e">
        <f>VLOOKUP(AtlasReport_10_Table_1[[#This Row],[Voucher]],'Sales_Delived not invoiced'!D:F,3,0)</f>
        <v>#N/A</v>
      </c>
    </row>
    <row r="794" spans="1:10" x14ac:dyDescent="0.25">
      <c r="A794" s="6">
        <v>42894</v>
      </c>
      <c r="B794" s="4" t="s">
        <v>2210</v>
      </c>
      <c r="C794" s="4" t="s">
        <v>1138</v>
      </c>
      <c r="D794" s="4" t="s">
        <v>2211</v>
      </c>
      <c r="E794" s="4" t="s">
        <v>1140</v>
      </c>
      <c r="F794" s="13">
        <v>-3082.5</v>
      </c>
      <c r="G794" s="13">
        <v>-3082.5</v>
      </c>
      <c r="H794" s="7">
        <v>0</v>
      </c>
      <c r="I794" s="7">
        <v>-3082.5</v>
      </c>
      <c r="J794" s="7" t="e">
        <f>VLOOKUP(AtlasReport_10_Table_1[[#This Row],[Voucher]],'Sales_Delived not invoiced'!D:F,3,0)</f>
        <v>#N/A</v>
      </c>
    </row>
    <row r="795" spans="1:10" x14ac:dyDescent="0.25">
      <c r="A795" s="6">
        <v>42894</v>
      </c>
      <c r="B795" s="4" t="s">
        <v>2212</v>
      </c>
      <c r="C795" s="4" t="s">
        <v>1138</v>
      </c>
      <c r="D795" s="4" t="s">
        <v>2213</v>
      </c>
      <c r="E795" s="4" t="s">
        <v>1140</v>
      </c>
      <c r="F795" s="13">
        <v>-827.78</v>
      </c>
      <c r="G795" s="13">
        <v>-827.78</v>
      </c>
      <c r="H795" s="7">
        <v>0</v>
      </c>
      <c r="I795" s="7">
        <v>-827.78</v>
      </c>
      <c r="J795" s="7" t="e">
        <f>VLOOKUP(AtlasReport_10_Table_1[[#This Row],[Voucher]],'Sales_Delived not invoiced'!D:F,3,0)</f>
        <v>#N/A</v>
      </c>
    </row>
    <row r="796" spans="1:10" x14ac:dyDescent="0.25">
      <c r="A796" s="6">
        <v>42894</v>
      </c>
      <c r="B796" s="4" t="s">
        <v>2214</v>
      </c>
      <c r="C796" s="4" t="s">
        <v>1138</v>
      </c>
      <c r="D796" s="4" t="s">
        <v>2215</v>
      </c>
      <c r="E796" s="4" t="s">
        <v>1140</v>
      </c>
      <c r="F796" s="13">
        <v>-34</v>
      </c>
      <c r="G796" s="13">
        <v>-34</v>
      </c>
      <c r="H796" s="7">
        <v>0</v>
      </c>
      <c r="I796" s="7">
        <v>-34</v>
      </c>
      <c r="J796" s="7" t="e">
        <f>VLOOKUP(AtlasReport_10_Table_1[[#This Row],[Voucher]],'Sales_Delived not invoiced'!D:F,3,0)</f>
        <v>#N/A</v>
      </c>
    </row>
    <row r="797" spans="1:10" x14ac:dyDescent="0.25">
      <c r="A797" s="6">
        <v>42894</v>
      </c>
      <c r="B797" s="4" t="s">
        <v>2216</v>
      </c>
      <c r="C797" s="4" t="s">
        <v>1138</v>
      </c>
      <c r="D797" s="4" t="s">
        <v>2217</v>
      </c>
      <c r="E797" s="4" t="s">
        <v>1140</v>
      </c>
      <c r="F797" s="13">
        <v>-1040.52</v>
      </c>
      <c r="G797" s="13">
        <v>-1040.52</v>
      </c>
      <c r="H797" s="7">
        <v>0</v>
      </c>
      <c r="I797" s="7">
        <v>-1065.52</v>
      </c>
      <c r="J797" s="7" t="e">
        <f>VLOOKUP(AtlasReport_10_Table_1[[#This Row],[Voucher]],'Sales_Delived not invoiced'!D:F,3,0)</f>
        <v>#N/A</v>
      </c>
    </row>
    <row r="798" spans="1:10" x14ac:dyDescent="0.25">
      <c r="A798" s="6">
        <v>42894</v>
      </c>
      <c r="B798" s="4" t="s">
        <v>2216</v>
      </c>
      <c r="C798" s="4" t="s">
        <v>1138</v>
      </c>
      <c r="D798" s="4" t="s">
        <v>2217</v>
      </c>
      <c r="E798" s="4" t="s">
        <v>1140</v>
      </c>
      <c r="F798" s="13">
        <v>-25</v>
      </c>
      <c r="G798" s="13">
        <v>-25</v>
      </c>
      <c r="H798" s="7">
        <v>0</v>
      </c>
      <c r="I798" s="7">
        <v>-1065.52</v>
      </c>
      <c r="J798" s="7" t="e">
        <f>VLOOKUP(AtlasReport_10_Table_1[[#This Row],[Voucher]],'Sales_Delived not invoiced'!D:F,3,0)</f>
        <v>#N/A</v>
      </c>
    </row>
    <row r="799" spans="1:10" x14ac:dyDescent="0.25">
      <c r="A799" s="6">
        <v>42894</v>
      </c>
      <c r="B799" s="4" t="s">
        <v>2218</v>
      </c>
      <c r="C799" s="4" t="s">
        <v>1138</v>
      </c>
      <c r="D799" s="4" t="s">
        <v>2219</v>
      </c>
      <c r="E799" s="4" t="s">
        <v>1140</v>
      </c>
      <c r="F799" s="13">
        <v>-2583.75</v>
      </c>
      <c r="G799" s="13">
        <v>-2583.75</v>
      </c>
      <c r="H799" s="7">
        <v>0</v>
      </c>
      <c r="I799" s="7">
        <v>-2583.75</v>
      </c>
      <c r="J799" s="7" t="e">
        <f>VLOOKUP(AtlasReport_10_Table_1[[#This Row],[Voucher]],'Sales_Delived not invoiced'!D:F,3,0)</f>
        <v>#N/A</v>
      </c>
    </row>
    <row r="800" spans="1:10" x14ac:dyDescent="0.25">
      <c r="A800" s="6">
        <v>42894</v>
      </c>
      <c r="B800" s="4" t="s">
        <v>2220</v>
      </c>
      <c r="C800" s="4" t="s">
        <v>1138</v>
      </c>
      <c r="D800" s="4" t="s">
        <v>2221</v>
      </c>
      <c r="E800" s="4" t="s">
        <v>1140</v>
      </c>
      <c r="F800" s="13">
        <v>-382.85</v>
      </c>
      <c r="G800" s="13">
        <v>-382.85</v>
      </c>
      <c r="H800" s="7">
        <v>0</v>
      </c>
      <c r="I800" s="7">
        <v>-457.85</v>
      </c>
      <c r="J800" s="7" t="e">
        <f>VLOOKUP(AtlasReport_10_Table_1[[#This Row],[Voucher]],'Sales_Delived not invoiced'!D:F,3,0)</f>
        <v>#N/A</v>
      </c>
    </row>
    <row r="801" spans="1:10" x14ac:dyDescent="0.25">
      <c r="A801" s="6">
        <v>42894</v>
      </c>
      <c r="B801" s="4" t="s">
        <v>2220</v>
      </c>
      <c r="C801" s="4" t="s">
        <v>1138</v>
      </c>
      <c r="D801" s="4" t="s">
        <v>2221</v>
      </c>
      <c r="E801" s="4" t="s">
        <v>1140</v>
      </c>
      <c r="F801" s="13">
        <v>-75</v>
      </c>
      <c r="G801" s="13">
        <v>-75</v>
      </c>
      <c r="H801" s="7">
        <v>0</v>
      </c>
      <c r="I801" s="7">
        <v>-457.85</v>
      </c>
      <c r="J801" s="7" t="e">
        <f>VLOOKUP(AtlasReport_10_Table_1[[#This Row],[Voucher]],'Sales_Delived not invoiced'!D:F,3,0)</f>
        <v>#N/A</v>
      </c>
    </row>
    <row r="802" spans="1:10" x14ac:dyDescent="0.25">
      <c r="A802" s="6">
        <v>42894</v>
      </c>
      <c r="B802" s="4" t="s">
        <v>2222</v>
      </c>
      <c r="C802" s="4" t="s">
        <v>1138</v>
      </c>
      <c r="D802" s="4" t="s">
        <v>2223</v>
      </c>
      <c r="E802" s="4" t="s">
        <v>1140</v>
      </c>
      <c r="F802" s="13">
        <v>-14625</v>
      </c>
      <c r="G802" s="13">
        <v>-14625</v>
      </c>
      <c r="H802" s="7">
        <v>0</v>
      </c>
      <c r="I802" s="7">
        <v>-14625</v>
      </c>
      <c r="J802" s="7" t="e">
        <f>VLOOKUP(AtlasReport_10_Table_1[[#This Row],[Voucher]],'Sales_Delived not invoiced'!D:F,3,0)</f>
        <v>#N/A</v>
      </c>
    </row>
    <row r="803" spans="1:10" x14ac:dyDescent="0.25">
      <c r="A803" s="6">
        <v>42894</v>
      </c>
      <c r="B803" s="4" t="s">
        <v>2224</v>
      </c>
      <c r="C803" s="4" t="s">
        <v>1138</v>
      </c>
      <c r="D803" s="4" t="s">
        <v>2225</v>
      </c>
      <c r="E803" s="4" t="s">
        <v>1140</v>
      </c>
      <c r="F803" s="13">
        <v>-5776.38</v>
      </c>
      <c r="G803" s="13">
        <v>-5776.38</v>
      </c>
      <c r="H803" s="7">
        <v>0</v>
      </c>
      <c r="I803" s="7">
        <v>-6901.38</v>
      </c>
      <c r="J803" s="7" t="e">
        <f>VLOOKUP(AtlasReport_10_Table_1[[#This Row],[Voucher]],'Sales_Delived not invoiced'!D:F,3,0)</f>
        <v>#N/A</v>
      </c>
    </row>
    <row r="804" spans="1:10" x14ac:dyDescent="0.25">
      <c r="A804" s="6">
        <v>42894</v>
      </c>
      <c r="B804" s="4" t="s">
        <v>2224</v>
      </c>
      <c r="C804" s="4" t="s">
        <v>1138</v>
      </c>
      <c r="D804" s="4" t="s">
        <v>2225</v>
      </c>
      <c r="E804" s="4" t="s">
        <v>1140</v>
      </c>
      <c r="F804" s="13">
        <v>-1125</v>
      </c>
      <c r="G804" s="13">
        <v>-1125</v>
      </c>
      <c r="H804" s="7">
        <v>0</v>
      </c>
      <c r="I804" s="7">
        <v>-6901.38</v>
      </c>
      <c r="J804" s="7" t="e">
        <f>VLOOKUP(AtlasReport_10_Table_1[[#This Row],[Voucher]],'Sales_Delived not invoiced'!D:F,3,0)</f>
        <v>#N/A</v>
      </c>
    </row>
    <row r="805" spans="1:10" x14ac:dyDescent="0.25">
      <c r="A805" s="6">
        <v>42894</v>
      </c>
      <c r="B805" s="4" t="s">
        <v>2226</v>
      </c>
      <c r="C805" s="4" t="s">
        <v>1138</v>
      </c>
      <c r="D805" s="4" t="s">
        <v>2227</v>
      </c>
      <c r="E805" s="4" t="s">
        <v>1140</v>
      </c>
      <c r="F805" s="13">
        <v>-337.5</v>
      </c>
      <c r="G805" s="13">
        <v>-337.5</v>
      </c>
      <c r="H805" s="7">
        <v>0</v>
      </c>
      <c r="I805" s="7">
        <v>-337.5</v>
      </c>
      <c r="J805" s="7" t="e">
        <f>VLOOKUP(AtlasReport_10_Table_1[[#This Row],[Voucher]],'Sales_Delived not invoiced'!D:F,3,0)</f>
        <v>#N/A</v>
      </c>
    </row>
    <row r="806" spans="1:10" x14ac:dyDescent="0.25">
      <c r="A806" s="6">
        <v>42894</v>
      </c>
      <c r="B806" s="4" t="s">
        <v>2228</v>
      </c>
      <c r="C806" s="4" t="s">
        <v>1138</v>
      </c>
      <c r="D806" s="4" t="s">
        <v>2229</v>
      </c>
      <c r="E806" s="4" t="s">
        <v>1140</v>
      </c>
      <c r="F806" s="13">
        <v>-67.5</v>
      </c>
      <c r="G806" s="13">
        <v>-67.5</v>
      </c>
      <c r="H806" s="7">
        <v>0</v>
      </c>
      <c r="I806" s="7">
        <v>-67.5</v>
      </c>
      <c r="J806" s="7" t="e">
        <f>VLOOKUP(AtlasReport_10_Table_1[[#This Row],[Voucher]],'Sales_Delived not invoiced'!D:F,3,0)</f>
        <v>#N/A</v>
      </c>
    </row>
    <row r="807" spans="1:10" x14ac:dyDescent="0.25">
      <c r="A807" s="6">
        <v>42894</v>
      </c>
      <c r="B807" s="4" t="s">
        <v>2230</v>
      </c>
      <c r="C807" s="4" t="s">
        <v>1138</v>
      </c>
      <c r="D807" s="4" t="s">
        <v>2231</v>
      </c>
      <c r="E807" s="4" t="s">
        <v>1140</v>
      </c>
      <c r="F807" s="13">
        <v>-1636.47</v>
      </c>
      <c r="G807" s="13">
        <v>-1636.47</v>
      </c>
      <c r="H807" s="7">
        <v>0</v>
      </c>
      <c r="I807" s="7">
        <v>-1636.47</v>
      </c>
      <c r="J807" s="7" t="e">
        <f>VLOOKUP(AtlasReport_10_Table_1[[#This Row],[Voucher]],'Sales_Delived not invoiced'!D:F,3,0)</f>
        <v>#N/A</v>
      </c>
    </row>
    <row r="808" spans="1:10" x14ac:dyDescent="0.25">
      <c r="A808" s="6">
        <v>42894</v>
      </c>
      <c r="B808" s="4" t="s">
        <v>2232</v>
      </c>
      <c r="C808" s="4" t="s">
        <v>1138</v>
      </c>
      <c r="D808" s="4" t="s">
        <v>2233</v>
      </c>
      <c r="E808" s="4" t="s">
        <v>1140</v>
      </c>
      <c r="F808" s="13">
        <v>-1091.25</v>
      </c>
      <c r="G808" s="13">
        <v>-1091.25</v>
      </c>
      <c r="H808" s="7">
        <v>0</v>
      </c>
      <c r="I808" s="7">
        <v>-1091.25</v>
      </c>
      <c r="J808" s="7" t="e">
        <f>VLOOKUP(AtlasReport_10_Table_1[[#This Row],[Voucher]],'Sales_Delived not invoiced'!D:F,3,0)</f>
        <v>#N/A</v>
      </c>
    </row>
    <row r="809" spans="1:10" x14ac:dyDescent="0.25">
      <c r="A809" s="6">
        <v>42894</v>
      </c>
      <c r="B809" s="4" t="s">
        <v>2234</v>
      </c>
      <c r="C809" s="4" t="s">
        <v>1138</v>
      </c>
      <c r="D809" s="4" t="s">
        <v>2235</v>
      </c>
      <c r="E809" s="4" t="s">
        <v>1140</v>
      </c>
      <c r="F809" s="13">
        <v>5115</v>
      </c>
      <c r="G809" s="13">
        <v>5115</v>
      </c>
      <c r="H809" s="7">
        <v>0</v>
      </c>
      <c r="I809" s="7">
        <v>5115</v>
      </c>
      <c r="J809" s="7" t="e">
        <f>VLOOKUP(AtlasReport_10_Table_1[[#This Row],[Voucher]],'Sales_Delived not invoiced'!D:F,3,0)</f>
        <v>#N/A</v>
      </c>
    </row>
    <row r="810" spans="1:10" x14ac:dyDescent="0.25">
      <c r="A810" s="6">
        <v>42894</v>
      </c>
      <c r="B810" s="4" t="s">
        <v>944</v>
      </c>
      <c r="C810" s="4" t="s">
        <v>1138</v>
      </c>
      <c r="D810" s="4" t="s">
        <v>2236</v>
      </c>
      <c r="E810" s="4" t="s">
        <v>1140</v>
      </c>
      <c r="F810" s="13">
        <v>3792</v>
      </c>
      <c r="G810" s="13">
        <v>3792</v>
      </c>
      <c r="H810" s="7">
        <v>0</v>
      </c>
      <c r="I810" s="7">
        <v>3792</v>
      </c>
      <c r="J810" s="7" t="e">
        <f>VLOOKUP(AtlasReport_10_Table_1[[#This Row],[Voucher]],'Sales_Delived not invoiced'!D:F,3,0)</f>
        <v>#N/A</v>
      </c>
    </row>
    <row r="811" spans="1:10" x14ac:dyDescent="0.25">
      <c r="A811" s="6">
        <v>42894</v>
      </c>
      <c r="B811" s="4" t="s">
        <v>861</v>
      </c>
      <c r="C811" s="4" t="s">
        <v>1138</v>
      </c>
      <c r="D811" s="4" t="s">
        <v>2237</v>
      </c>
      <c r="E811" s="4" t="s">
        <v>1140</v>
      </c>
      <c r="F811" s="13">
        <v>1125</v>
      </c>
      <c r="G811" s="13">
        <v>1125</v>
      </c>
      <c r="H811" s="7">
        <v>0</v>
      </c>
      <c r="I811" s="7">
        <v>7014.82</v>
      </c>
      <c r="J811" s="7" t="e">
        <f>VLOOKUP(AtlasReport_10_Table_1[[#This Row],[Voucher]],'Sales_Delived not invoiced'!D:F,3,0)</f>
        <v>#N/A</v>
      </c>
    </row>
    <row r="812" spans="1:10" x14ac:dyDescent="0.25">
      <c r="A812" s="6">
        <v>42894</v>
      </c>
      <c r="B812" s="4" t="s">
        <v>861</v>
      </c>
      <c r="C812" s="4" t="s">
        <v>1138</v>
      </c>
      <c r="D812" s="4" t="s">
        <v>2237</v>
      </c>
      <c r="E812" s="4" t="s">
        <v>1140</v>
      </c>
      <c r="F812" s="13">
        <v>5889.82</v>
      </c>
      <c r="G812" s="13">
        <v>5889.82</v>
      </c>
      <c r="H812" s="7">
        <v>0</v>
      </c>
      <c r="I812" s="7">
        <v>7014.82</v>
      </c>
      <c r="J812" s="7" t="e">
        <f>VLOOKUP(AtlasReport_10_Table_1[[#This Row],[Voucher]],'Sales_Delived not invoiced'!D:F,3,0)</f>
        <v>#N/A</v>
      </c>
    </row>
    <row r="813" spans="1:10" x14ac:dyDescent="0.25">
      <c r="A813" s="6">
        <v>42894</v>
      </c>
      <c r="B813" s="4" t="s">
        <v>642</v>
      </c>
      <c r="C813" s="4" t="s">
        <v>1138</v>
      </c>
      <c r="D813" s="4" t="s">
        <v>2238</v>
      </c>
      <c r="E813" s="4" t="s">
        <v>1140</v>
      </c>
      <c r="F813" s="13">
        <v>-113.44000000000001</v>
      </c>
      <c r="G813" s="13">
        <v>-113.44000000000001</v>
      </c>
      <c r="H813" s="7">
        <v>0</v>
      </c>
      <c r="I813" s="7">
        <v>-113.44</v>
      </c>
      <c r="J813" s="7" t="e">
        <f>VLOOKUP(AtlasReport_10_Table_1[[#This Row],[Voucher]],'Sales_Delived not invoiced'!D:F,3,0)</f>
        <v>#N/A</v>
      </c>
    </row>
    <row r="814" spans="1:10" x14ac:dyDescent="0.25">
      <c r="A814" s="6">
        <v>42894</v>
      </c>
      <c r="B814" s="4" t="s">
        <v>931</v>
      </c>
      <c r="C814" s="4" t="s">
        <v>1138</v>
      </c>
      <c r="D814" s="4" t="s">
        <v>2239</v>
      </c>
      <c r="E814" s="4" t="s">
        <v>1140</v>
      </c>
      <c r="F814" s="13">
        <v>945</v>
      </c>
      <c r="G814" s="13">
        <v>945</v>
      </c>
      <c r="H814" s="7">
        <v>0</v>
      </c>
      <c r="I814" s="7">
        <v>7912.36</v>
      </c>
      <c r="J814" s="7" t="e">
        <f>VLOOKUP(AtlasReport_10_Table_1[[#This Row],[Voucher]],'Sales_Delived not invoiced'!D:F,3,0)</f>
        <v>#N/A</v>
      </c>
    </row>
    <row r="815" spans="1:10" x14ac:dyDescent="0.25">
      <c r="A815" s="6">
        <v>42894</v>
      </c>
      <c r="B815" s="4" t="s">
        <v>931</v>
      </c>
      <c r="C815" s="4" t="s">
        <v>1138</v>
      </c>
      <c r="D815" s="4" t="s">
        <v>2239</v>
      </c>
      <c r="E815" s="4" t="s">
        <v>1140</v>
      </c>
      <c r="F815" s="13">
        <v>6967.36</v>
      </c>
      <c r="G815" s="13">
        <v>6967.36</v>
      </c>
      <c r="H815" s="7">
        <v>0</v>
      </c>
      <c r="I815" s="7">
        <v>7912.36</v>
      </c>
      <c r="J815" s="7" t="e">
        <f>VLOOKUP(AtlasReport_10_Table_1[[#This Row],[Voucher]],'Sales_Delived not invoiced'!D:F,3,0)</f>
        <v>#N/A</v>
      </c>
    </row>
    <row r="816" spans="1:10" x14ac:dyDescent="0.25">
      <c r="A816" s="6">
        <v>42894</v>
      </c>
      <c r="B816" s="4" t="s">
        <v>902</v>
      </c>
      <c r="C816" s="4" t="s">
        <v>1138</v>
      </c>
      <c r="D816" s="4" t="s">
        <v>2240</v>
      </c>
      <c r="E816" s="4" t="s">
        <v>1140</v>
      </c>
      <c r="F816" s="13">
        <v>3366</v>
      </c>
      <c r="G816" s="13">
        <v>3366</v>
      </c>
      <c r="H816" s="7">
        <v>0</v>
      </c>
      <c r="I816" s="7">
        <v>3366</v>
      </c>
      <c r="J816" s="7" t="e">
        <f>VLOOKUP(AtlasReport_10_Table_1[[#This Row],[Voucher]],'Sales_Delived not invoiced'!D:F,3,0)</f>
        <v>#N/A</v>
      </c>
    </row>
    <row r="817" spans="1:10" x14ac:dyDescent="0.25">
      <c r="A817" s="6">
        <v>42894</v>
      </c>
      <c r="B817" s="4" t="s">
        <v>660</v>
      </c>
      <c r="C817" s="4" t="s">
        <v>1138</v>
      </c>
      <c r="D817" s="4" t="s">
        <v>2241</v>
      </c>
      <c r="E817" s="4" t="s">
        <v>1140</v>
      </c>
      <c r="F817" s="13">
        <v>-5115</v>
      </c>
      <c r="G817" s="13">
        <v>-5115</v>
      </c>
      <c r="H817" s="7">
        <v>0</v>
      </c>
      <c r="I817" s="7">
        <v>-5115</v>
      </c>
      <c r="J817" s="7" t="e">
        <f>VLOOKUP(AtlasReport_10_Table_1[[#This Row],[Voucher]],'Sales_Delived not invoiced'!D:F,3,0)</f>
        <v>#N/A</v>
      </c>
    </row>
    <row r="818" spans="1:10" x14ac:dyDescent="0.25">
      <c r="A818" s="6">
        <v>42894</v>
      </c>
      <c r="B818" s="4" t="s">
        <v>909</v>
      </c>
      <c r="C818" s="4" t="s">
        <v>1138</v>
      </c>
      <c r="D818" s="4" t="s">
        <v>2242</v>
      </c>
      <c r="E818" s="4" t="s">
        <v>1140</v>
      </c>
      <c r="F818" s="13">
        <v>1475</v>
      </c>
      <c r="G818" s="13">
        <v>1475</v>
      </c>
      <c r="H818" s="7">
        <v>0</v>
      </c>
      <c r="I818" s="7">
        <v>30119</v>
      </c>
      <c r="J818" s="7" t="e">
        <f>VLOOKUP(AtlasReport_10_Table_1[[#This Row],[Voucher]],'Sales_Delived not invoiced'!D:F,3,0)</f>
        <v>#N/A</v>
      </c>
    </row>
    <row r="819" spans="1:10" x14ac:dyDescent="0.25">
      <c r="A819" s="6">
        <v>42894</v>
      </c>
      <c r="B819" s="4" t="s">
        <v>909</v>
      </c>
      <c r="C819" s="4" t="s">
        <v>1138</v>
      </c>
      <c r="D819" s="4" t="s">
        <v>2242</v>
      </c>
      <c r="E819" s="4" t="s">
        <v>1140</v>
      </c>
      <c r="F819" s="13">
        <v>28644</v>
      </c>
      <c r="G819" s="13">
        <v>28644</v>
      </c>
      <c r="H819" s="7">
        <v>0</v>
      </c>
      <c r="I819" s="7">
        <v>30119</v>
      </c>
      <c r="J819" s="7" t="e">
        <f>VLOOKUP(AtlasReport_10_Table_1[[#This Row],[Voucher]],'Sales_Delived not invoiced'!D:F,3,0)</f>
        <v>#N/A</v>
      </c>
    </row>
    <row r="820" spans="1:10" x14ac:dyDescent="0.25">
      <c r="A820" s="6">
        <v>42894</v>
      </c>
      <c r="B820" s="4" t="s">
        <v>754</v>
      </c>
      <c r="C820" s="4" t="s">
        <v>1138</v>
      </c>
      <c r="D820" s="4" t="s">
        <v>2243</v>
      </c>
      <c r="E820" s="4" t="s">
        <v>1140</v>
      </c>
      <c r="F820" s="13">
        <v>3082.5</v>
      </c>
      <c r="G820" s="13">
        <v>3082.5</v>
      </c>
      <c r="H820" s="7">
        <v>0</v>
      </c>
      <c r="I820" s="7">
        <v>3082.5</v>
      </c>
      <c r="J820" s="7" t="e">
        <f>VLOOKUP(AtlasReport_10_Table_1[[#This Row],[Voucher]],'Sales_Delived not invoiced'!D:F,3,0)</f>
        <v>#N/A</v>
      </c>
    </row>
    <row r="821" spans="1:10" x14ac:dyDescent="0.25">
      <c r="A821" s="6">
        <v>42894</v>
      </c>
      <c r="B821" s="4" t="s">
        <v>729</v>
      </c>
      <c r="C821" s="4" t="s">
        <v>1138</v>
      </c>
      <c r="D821" s="4" t="s">
        <v>2244</v>
      </c>
      <c r="E821" s="4" t="s">
        <v>1140</v>
      </c>
      <c r="F821" s="13">
        <v>25</v>
      </c>
      <c r="G821" s="13">
        <v>25</v>
      </c>
      <c r="H821" s="7">
        <v>0</v>
      </c>
      <c r="I821" s="7">
        <v>25</v>
      </c>
      <c r="J821" s="7" t="e">
        <f>VLOOKUP(AtlasReport_10_Table_1[[#This Row],[Voucher]],'Sales_Delived not invoiced'!D:F,3,0)</f>
        <v>#N/A</v>
      </c>
    </row>
    <row r="822" spans="1:10" x14ac:dyDescent="0.25">
      <c r="A822" s="6">
        <v>42894</v>
      </c>
      <c r="B822" s="4" t="s">
        <v>925</v>
      </c>
      <c r="C822" s="4" t="s">
        <v>1138</v>
      </c>
      <c r="D822" s="4" t="s">
        <v>2245</v>
      </c>
      <c r="E822" s="4" t="s">
        <v>1140</v>
      </c>
      <c r="F822" s="13">
        <v>168734.8</v>
      </c>
      <c r="G822" s="13">
        <v>168734.8</v>
      </c>
      <c r="H822" s="7">
        <v>0</v>
      </c>
      <c r="I822" s="7">
        <v>168734.8</v>
      </c>
      <c r="J822" s="7" t="e">
        <f>VLOOKUP(AtlasReport_10_Table_1[[#This Row],[Voucher]],'Sales_Delived not invoiced'!D:F,3,0)</f>
        <v>#N/A</v>
      </c>
    </row>
    <row r="823" spans="1:10" x14ac:dyDescent="0.25">
      <c r="A823" s="6">
        <v>42894</v>
      </c>
      <c r="B823" s="4" t="s">
        <v>1015</v>
      </c>
      <c r="C823" s="4" t="s">
        <v>1138</v>
      </c>
      <c r="D823" s="4" t="s">
        <v>2246</v>
      </c>
      <c r="E823" s="4" t="s">
        <v>1140</v>
      </c>
      <c r="F823" s="13">
        <v>33135.479999999996</v>
      </c>
      <c r="G823" s="13">
        <v>33135.479999999996</v>
      </c>
      <c r="H823" s="7">
        <v>0</v>
      </c>
      <c r="I823" s="7">
        <v>33135.480000000003</v>
      </c>
      <c r="J823" s="7" t="e">
        <f>VLOOKUP(AtlasReport_10_Table_1[[#This Row],[Voucher]],'Sales_Delived not invoiced'!D:F,3,0)</f>
        <v>#N/A</v>
      </c>
    </row>
    <row r="824" spans="1:10" x14ac:dyDescent="0.25">
      <c r="A824" s="6">
        <v>42894</v>
      </c>
      <c r="B824" s="4" t="s">
        <v>863</v>
      </c>
      <c r="C824" s="4" t="s">
        <v>1138</v>
      </c>
      <c r="D824" s="4" t="s">
        <v>2247</v>
      </c>
      <c r="E824" s="4" t="s">
        <v>1140</v>
      </c>
      <c r="F824" s="13">
        <v>8301.15</v>
      </c>
      <c r="G824" s="13">
        <v>8301.15</v>
      </c>
      <c r="H824" s="7">
        <v>0</v>
      </c>
      <c r="I824" s="7">
        <v>8301.15</v>
      </c>
      <c r="J824" s="7" t="e">
        <f>VLOOKUP(AtlasReport_10_Table_1[[#This Row],[Voucher]],'Sales_Delived not invoiced'!D:F,3,0)</f>
        <v>#N/A</v>
      </c>
    </row>
    <row r="825" spans="1:10" x14ac:dyDescent="0.25">
      <c r="A825" s="6">
        <v>42898</v>
      </c>
      <c r="B825" s="4" t="s">
        <v>730</v>
      </c>
      <c r="C825" s="4" t="s">
        <v>1138</v>
      </c>
      <c r="D825" s="4" t="s">
        <v>2248</v>
      </c>
      <c r="E825" s="4" t="s">
        <v>1140</v>
      </c>
      <c r="F825" s="13">
        <v>60</v>
      </c>
      <c r="G825" s="13">
        <v>60</v>
      </c>
      <c r="H825" s="7">
        <v>0</v>
      </c>
      <c r="I825" s="7">
        <v>60</v>
      </c>
      <c r="J825" s="7" t="e">
        <f>VLOOKUP(AtlasReport_10_Table_1[[#This Row],[Voucher]],'Sales_Delived not invoiced'!D:F,3,0)</f>
        <v>#N/A</v>
      </c>
    </row>
    <row r="826" spans="1:10" hidden="1" x14ac:dyDescent="0.25">
      <c r="A826" s="6">
        <v>42899</v>
      </c>
      <c r="B826" s="4" t="s">
        <v>1018</v>
      </c>
      <c r="C826" s="4" t="s">
        <v>1138</v>
      </c>
      <c r="D826" s="4" t="s">
        <v>2249</v>
      </c>
      <c r="E826" s="4" t="s">
        <v>1140</v>
      </c>
      <c r="F826" s="13">
        <v>12804</v>
      </c>
      <c r="G826" s="13">
        <v>12804</v>
      </c>
      <c r="H826" s="7">
        <v>0</v>
      </c>
      <c r="I826" s="7">
        <v>12804</v>
      </c>
      <c r="J826" s="7">
        <f>VLOOKUP(AtlasReport_10_Table_1[[#This Row],[Voucher]],'Sales_Delived not invoiced'!D:F,3,0)</f>
        <v>12804</v>
      </c>
    </row>
    <row r="827" spans="1:10" x14ac:dyDescent="0.25">
      <c r="A827" s="6">
        <v>42900</v>
      </c>
      <c r="B827" s="4" t="s">
        <v>2250</v>
      </c>
      <c r="C827" s="4" t="s">
        <v>1138</v>
      </c>
      <c r="D827" s="4" t="s">
        <v>2251</v>
      </c>
      <c r="E827" s="4" t="s">
        <v>1140</v>
      </c>
      <c r="F827" s="13">
        <v>-3792</v>
      </c>
      <c r="G827" s="13">
        <v>-3792</v>
      </c>
      <c r="H827" s="7">
        <v>0</v>
      </c>
      <c r="I827" s="7">
        <v>-3792</v>
      </c>
      <c r="J827" s="7" t="e">
        <f>VLOOKUP(AtlasReport_10_Table_1[[#This Row],[Voucher]],'Sales_Delived not invoiced'!D:F,3,0)</f>
        <v>#N/A</v>
      </c>
    </row>
    <row r="828" spans="1:10" x14ac:dyDescent="0.25">
      <c r="A828" s="6">
        <v>42900</v>
      </c>
      <c r="B828" s="4" t="s">
        <v>2252</v>
      </c>
      <c r="C828" s="4" t="s">
        <v>1138</v>
      </c>
      <c r="D828" s="4" t="s">
        <v>2253</v>
      </c>
      <c r="E828" s="4" t="s">
        <v>1140</v>
      </c>
      <c r="F828" s="13">
        <v>-50</v>
      </c>
      <c r="G828" s="13">
        <v>-50</v>
      </c>
      <c r="H828" s="7">
        <v>0</v>
      </c>
      <c r="I828" s="7">
        <v>-50</v>
      </c>
      <c r="J828" s="7" t="e">
        <f>VLOOKUP(AtlasReport_10_Table_1[[#This Row],[Voucher]],'Sales_Delived not invoiced'!D:F,3,0)</f>
        <v>#N/A</v>
      </c>
    </row>
    <row r="829" spans="1:10" x14ac:dyDescent="0.25">
      <c r="A829" s="6">
        <v>42900</v>
      </c>
      <c r="B829" s="4" t="s">
        <v>2254</v>
      </c>
      <c r="C829" s="4" t="s">
        <v>1138</v>
      </c>
      <c r="D829" s="4" t="s">
        <v>2255</v>
      </c>
      <c r="E829" s="4" t="s">
        <v>1140</v>
      </c>
      <c r="F829" s="13">
        <v>-1738.24</v>
      </c>
      <c r="G829" s="13">
        <v>-1738.24</v>
      </c>
      <c r="H829" s="7">
        <v>0</v>
      </c>
      <c r="I829" s="7">
        <v>-1738.24</v>
      </c>
      <c r="J829" s="7" t="e">
        <f>VLOOKUP(AtlasReport_10_Table_1[[#This Row],[Voucher]],'Sales_Delived not invoiced'!D:F,3,0)</f>
        <v>#N/A</v>
      </c>
    </row>
    <row r="830" spans="1:10" x14ac:dyDescent="0.25">
      <c r="A830" s="6">
        <v>42900</v>
      </c>
      <c r="B830" s="4" t="s">
        <v>2256</v>
      </c>
      <c r="C830" s="4" t="s">
        <v>1138</v>
      </c>
      <c r="D830" s="4" t="s">
        <v>2257</v>
      </c>
      <c r="E830" s="4" t="s">
        <v>1140</v>
      </c>
      <c r="F830" s="13">
        <v>-5217</v>
      </c>
      <c r="G830" s="13">
        <v>-5217</v>
      </c>
      <c r="H830" s="7">
        <v>0</v>
      </c>
      <c r="I830" s="7">
        <v>-6342</v>
      </c>
      <c r="J830" s="7" t="e">
        <f>VLOOKUP(AtlasReport_10_Table_1[[#This Row],[Voucher]],'Sales_Delived not invoiced'!D:F,3,0)</f>
        <v>#N/A</v>
      </c>
    </row>
    <row r="831" spans="1:10" x14ac:dyDescent="0.25">
      <c r="A831" s="6">
        <v>42900</v>
      </c>
      <c r="B831" s="4" t="s">
        <v>2256</v>
      </c>
      <c r="C831" s="4" t="s">
        <v>1138</v>
      </c>
      <c r="D831" s="4" t="s">
        <v>2257</v>
      </c>
      <c r="E831" s="4" t="s">
        <v>1140</v>
      </c>
      <c r="F831" s="13">
        <v>-1125</v>
      </c>
      <c r="G831" s="13">
        <v>-1125</v>
      </c>
      <c r="H831" s="7">
        <v>0</v>
      </c>
      <c r="I831" s="7">
        <v>-6342</v>
      </c>
      <c r="J831" s="7" t="e">
        <f>VLOOKUP(AtlasReport_10_Table_1[[#This Row],[Voucher]],'Sales_Delived not invoiced'!D:F,3,0)</f>
        <v>#N/A</v>
      </c>
    </row>
    <row r="832" spans="1:10" x14ac:dyDescent="0.25">
      <c r="A832" s="6">
        <v>42900</v>
      </c>
      <c r="B832" s="4" t="s">
        <v>2258</v>
      </c>
      <c r="C832" s="4" t="s">
        <v>1138</v>
      </c>
      <c r="D832" s="4" t="s">
        <v>2259</v>
      </c>
      <c r="E832" s="4" t="s">
        <v>1140</v>
      </c>
      <c r="F832" s="13">
        <v>37.5</v>
      </c>
      <c r="G832" s="13">
        <v>37.5</v>
      </c>
      <c r="H832" s="7">
        <v>0</v>
      </c>
      <c r="I832" s="7">
        <v>37.5</v>
      </c>
      <c r="J832" s="7" t="e">
        <f>VLOOKUP(AtlasReport_10_Table_1[[#This Row],[Voucher]],'Sales_Delived not invoiced'!D:F,3,0)</f>
        <v>#N/A</v>
      </c>
    </row>
    <row r="833" spans="1:10" x14ac:dyDescent="0.25">
      <c r="A833" s="6">
        <v>42900</v>
      </c>
      <c r="B833" s="4" t="s">
        <v>731</v>
      </c>
      <c r="C833" s="4" t="s">
        <v>1138</v>
      </c>
      <c r="D833" s="4" t="s">
        <v>2260</v>
      </c>
      <c r="E833" s="4" t="s">
        <v>1140</v>
      </c>
      <c r="F833" s="13">
        <v>50</v>
      </c>
      <c r="G833" s="13">
        <v>50</v>
      </c>
      <c r="H833" s="7">
        <v>0</v>
      </c>
      <c r="I833" s="7">
        <v>50</v>
      </c>
      <c r="J833" s="7" t="e">
        <f>VLOOKUP(AtlasReport_10_Table_1[[#This Row],[Voucher]],'Sales_Delived not invoiced'!D:F,3,0)</f>
        <v>#N/A</v>
      </c>
    </row>
    <row r="834" spans="1:10" x14ac:dyDescent="0.25">
      <c r="A834" s="6">
        <v>42900</v>
      </c>
      <c r="B834" s="4" t="s">
        <v>661</v>
      </c>
      <c r="C834" s="4" t="s">
        <v>1138</v>
      </c>
      <c r="D834" s="4" t="s">
        <v>2261</v>
      </c>
      <c r="E834" s="4" t="s">
        <v>1140</v>
      </c>
      <c r="F834" s="13">
        <v>-37.5</v>
      </c>
      <c r="G834" s="13">
        <v>-37.5</v>
      </c>
      <c r="H834" s="7">
        <v>0</v>
      </c>
      <c r="I834" s="7">
        <v>-37.5</v>
      </c>
      <c r="J834" s="7" t="e">
        <f>VLOOKUP(AtlasReport_10_Table_1[[#This Row],[Voucher]],'Sales_Delived not invoiced'!D:F,3,0)</f>
        <v>#N/A</v>
      </c>
    </row>
    <row r="835" spans="1:10" x14ac:dyDescent="0.25">
      <c r="A835" s="6">
        <v>42900</v>
      </c>
      <c r="B835" s="4" t="s">
        <v>901</v>
      </c>
      <c r="C835" s="4" t="s">
        <v>1138</v>
      </c>
      <c r="D835" s="4" t="s">
        <v>2262</v>
      </c>
      <c r="E835" s="4" t="s">
        <v>1140</v>
      </c>
      <c r="F835" s="13">
        <v>1125</v>
      </c>
      <c r="G835" s="13">
        <v>1125</v>
      </c>
      <c r="H835" s="7">
        <v>0</v>
      </c>
      <c r="I835" s="7">
        <v>11298.15</v>
      </c>
      <c r="J835" s="7" t="e">
        <f>VLOOKUP(AtlasReport_10_Table_1[[#This Row],[Voucher]],'Sales_Delived not invoiced'!D:F,3,0)</f>
        <v>#N/A</v>
      </c>
    </row>
    <row r="836" spans="1:10" x14ac:dyDescent="0.25">
      <c r="A836" s="6">
        <v>42900</v>
      </c>
      <c r="B836" s="4" t="s">
        <v>901</v>
      </c>
      <c r="C836" s="4" t="s">
        <v>1138</v>
      </c>
      <c r="D836" s="4" t="s">
        <v>2262</v>
      </c>
      <c r="E836" s="4" t="s">
        <v>1140</v>
      </c>
      <c r="F836" s="13">
        <v>10173.15</v>
      </c>
      <c r="G836" s="13">
        <v>10173.15</v>
      </c>
      <c r="H836" s="7">
        <v>0</v>
      </c>
      <c r="I836" s="7">
        <v>11298.15</v>
      </c>
      <c r="J836" s="7" t="e">
        <f>VLOOKUP(AtlasReport_10_Table_1[[#This Row],[Voucher]],'Sales_Delived not invoiced'!D:F,3,0)</f>
        <v>#N/A</v>
      </c>
    </row>
    <row r="837" spans="1:10" x14ac:dyDescent="0.25">
      <c r="A837" s="6">
        <v>42900</v>
      </c>
      <c r="B837" s="4" t="s">
        <v>635</v>
      </c>
      <c r="C837" s="4" t="s">
        <v>1138</v>
      </c>
      <c r="D837" s="4" t="s">
        <v>2263</v>
      </c>
      <c r="E837" s="4" t="s">
        <v>1140</v>
      </c>
      <c r="F837" s="13">
        <v>-479.15</v>
      </c>
      <c r="G837" s="13">
        <v>-479.15</v>
      </c>
      <c r="H837" s="7">
        <v>0</v>
      </c>
      <c r="I837" s="7">
        <v>-479.15</v>
      </c>
      <c r="J837" s="7" t="e">
        <f>VLOOKUP(AtlasReport_10_Table_1[[#This Row],[Voucher]],'Sales_Delived not invoiced'!D:F,3,0)</f>
        <v>#N/A</v>
      </c>
    </row>
    <row r="838" spans="1:10" hidden="1" x14ac:dyDescent="0.25">
      <c r="A838" s="6">
        <v>42900</v>
      </c>
      <c r="B838" s="4" t="s">
        <v>1012</v>
      </c>
      <c r="C838" s="4" t="s">
        <v>1138</v>
      </c>
      <c r="D838" s="4" t="s">
        <v>2264</v>
      </c>
      <c r="E838" s="4" t="s">
        <v>1140</v>
      </c>
      <c r="F838" s="13">
        <v>1067</v>
      </c>
      <c r="G838" s="13">
        <v>1067</v>
      </c>
      <c r="H838" s="7">
        <v>0</v>
      </c>
      <c r="I838" s="7">
        <v>1067</v>
      </c>
      <c r="J838" s="7">
        <f>VLOOKUP(AtlasReport_10_Table_1[[#This Row],[Voucher]],'Sales_Delived not invoiced'!D:F,3,0)</f>
        <v>1067</v>
      </c>
    </row>
    <row r="839" spans="1:10" x14ac:dyDescent="0.25">
      <c r="A839" s="6">
        <v>42900</v>
      </c>
      <c r="B839" s="4" t="s">
        <v>853</v>
      </c>
      <c r="C839" s="4" t="s">
        <v>1138</v>
      </c>
      <c r="D839" s="4" t="s">
        <v>2265</v>
      </c>
      <c r="E839" s="4" t="s">
        <v>1140</v>
      </c>
      <c r="F839" s="13">
        <v>4797</v>
      </c>
      <c r="G839" s="13">
        <v>4797</v>
      </c>
      <c r="H839" s="7">
        <v>0</v>
      </c>
      <c r="I839" s="7">
        <v>4797</v>
      </c>
      <c r="J839" s="7" t="e">
        <f>VLOOKUP(AtlasReport_10_Table_1[[#This Row],[Voucher]],'Sales_Delived not invoiced'!D:F,3,0)</f>
        <v>#N/A</v>
      </c>
    </row>
    <row r="840" spans="1:10" x14ac:dyDescent="0.25">
      <c r="A840" s="6">
        <v>42900</v>
      </c>
      <c r="B840" s="4" t="s">
        <v>652</v>
      </c>
      <c r="C840" s="4" t="s">
        <v>1138</v>
      </c>
      <c r="D840" s="4" t="s">
        <v>2266</v>
      </c>
      <c r="E840" s="4" t="s">
        <v>1140</v>
      </c>
      <c r="F840" s="13">
        <v>-369</v>
      </c>
      <c r="G840" s="13">
        <v>-369</v>
      </c>
      <c r="H840" s="7">
        <v>0</v>
      </c>
      <c r="I840" s="7">
        <v>-369</v>
      </c>
      <c r="J840" s="7" t="e">
        <f>VLOOKUP(AtlasReport_10_Table_1[[#This Row],[Voucher]],'Sales_Delived not invoiced'!D:F,3,0)</f>
        <v>#N/A</v>
      </c>
    </row>
    <row r="841" spans="1:10" x14ac:dyDescent="0.25">
      <c r="A841" s="6">
        <v>42900</v>
      </c>
      <c r="B841" s="4" t="s">
        <v>917</v>
      </c>
      <c r="C841" s="4" t="s">
        <v>1138</v>
      </c>
      <c r="D841" s="4" t="s">
        <v>2267</v>
      </c>
      <c r="E841" s="4" t="s">
        <v>1140</v>
      </c>
      <c r="F841" s="13">
        <v>2550</v>
      </c>
      <c r="G841" s="13">
        <v>2550</v>
      </c>
      <c r="H841" s="7">
        <v>0</v>
      </c>
      <c r="I841" s="7">
        <v>6860.35</v>
      </c>
      <c r="J841" s="7" t="e">
        <f>VLOOKUP(AtlasReport_10_Table_1[[#This Row],[Voucher]],'Sales_Delived not invoiced'!D:F,3,0)</f>
        <v>#N/A</v>
      </c>
    </row>
    <row r="842" spans="1:10" x14ac:dyDescent="0.25">
      <c r="A842" s="6">
        <v>42900</v>
      </c>
      <c r="B842" s="4" t="s">
        <v>917</v>
      </c>
      <c r="C842" s="4" t="s">
        <v>1138</v>
      </c>
      <c r="D842" s="4" t="s">
        <v>2267</v>
      </c>
      <c r="E842" s="4" t="s">
        <v>1140</v>
      </c>
      <c r="F842" s="13">
        <v>4310.3500000000004</v>
      </c>
      <c r="G842" s="13">
        <v>4310.3500000000004</v>
      </c>
      <c r="H842" s="7">
        <v>0</v>
      </c>
      <c r="I842" s="7">
        <v>6860.35</v>
      </c>
      <c r="J842" s="7" t="e">
        <f>VLOOKUP(AtlasReport_10_Table_1[[#This Row],[Voucher]],'Sales_Delived not invoiced'!D:F,3,0)</f>
        <v>#N/A</v>
      </c>
    </row>
    <row r="843" spans="1:10" x14ac:dyDescent="0.25">
      <c r="A843" s="6">
        <v>42901</v>
      </c>
      <c r="B843" s="4" t="s">
        <v>2268</v>
      </c>
      <c r="C843" s="4" t="s">
        <v>1138</v>
      </c>
      <c r="D843" s="4" t="s">
        <v>2269</v>
      </c>
      <c r="E843" s="4" t="s">
        <v>1140</v>
      </c>
      <c r="F843" s="13">
        <v>-1890</v>
      </c>
      <c r="G843" s="13">
        <v>-1890</v>
      </c>
      <c r="H843" s="7">
        <v>0</v>
      </c>
      <c r="I843" s="7">
        <v>-2136</v>
      </c>
      <c r="J843" s="7" t="e">
        <f>VLOOKUP(AtlasReport_10_Table_1[[#This Row],[Voucher]],'Sales_Delived not invoiced'!D:F,3,0)</f>
        <v>#N/A</v>
      </c>
    </row>
    <row r="844" spans="1:10" x14ac:dyDescent="0.25">
      <c r="A844" s="6">
        <v>42901</v>
      </c>
      <c r="B844" s="4" t="s">
        <v>2268</v>
      </c>
      <c r="C844" s="4" t="s">
        <v>1138</v>
      </c>
      <c r="D844" s="4" t="s">
        <v>2269</v>
      </c>
      <c r="E844" s="4" t="s">
        <v>1140</v>
      </c>
      <c r="F844" s="13">
        <v>-246</v>
      </c>
      <c r="G844" s="13">
        <v>-246</v>
      </c>
      <c r="H844" s="7">
        <v>0</v>
      </c>
      <c r="I844" s="7">
        <v>-2136</v>
      </c>
      <c r="J844" s="7" t="e">
        <f>VLOOKUP(AtlasReport_10_Table_1[[#This Row],[Voucher]],'Sales_Delived not invoiced'!D:F,3,0)</f>
        <v>#N/A</v>
      </c>
    </row>
    <row r="845" spans="1:10" x14ac:dyDescent="0.25">
      <c r="A845" s="6">
        <v>42901</v>
      </c>
      <c r="B845" s="4" t="s">
        <v>2270</v>
      </c>
      <c r="C845" s="4" t="s">
        <v>1138</v>
      </c>
      <c r="D845" s="4" t="s">
        <v>2271</v>
      </c>
      <c r="E845" s="4" t="s">
        <v>1140</v>
      </c>
      <c r="F845" s="13">
        <v>-2359.04</v>
      </c>
      <c r="G845" s="13">
        <v>-2359.04</v>
      </c>
      <c r="H845" s="7">
        <v>0</v>
      </c>
      <c r="I845" s="7">
        <v>-2359.04</v>
      </c>
      <c r="J845" s="7" t="e">
        <f>VLOOKUP(AtlasReport_10_Table_1[[#This Row],[Voucher]],'Sales_Delived not invoiced'!D:F,3,0)</f>
        <v>#N/A</v>
      </c>
    </row>
    <row r="846" spans="1:10" x14ac:dyDescent="0.25">
      <c r="A846" s="6">
        <v>42901</v>
      </c>
      <c r="B846" s="4" t="s">
        <v>2272</v>
      </c>
      <c r="C846" s="4" t="s">
        <v>1138</v>
      </c>
      <c r="D846" s="4" t="s">
        <v>2273</v>
      </c>
      <c r="E846" s="4" t="s">
        <v>1140</v>
      </c>
      <c r="F846" s="13">
        <v>-4310.3500000000004</v>
      </c>
      <c r="G846" s="13">
        <v>-4310.3500000000004</v>
      </c>
      <c r="H846" s="7">
        <v>0</v>
      </c>
      <c r="I846" s="7">
        <v>-6860.35</v>
      </c>
      <c r="J846" s="7" t="e">
        <f>VLOOKUP(AtlasReport_10_Table_1[[#This Row],[Voucher]],'Sales_Delived not invoiced'!D:F,3,0)</f>
        <v>#N/A</v>
      </c>
    </row>
    <row r="847" spans="1:10" x14ac:dyDescent="0.25">
      <c r="A847" s="6">
        <v>42901</v>
      </c>
      <c r="B847" s="4" t="s">
        <v>2272</v>
      </c>
      <c r="C847" s="4" t="s">
        <v>1138</v>
      </c>
      <c r="D847" s="4" t="s">
        <v>2273</v>
      </c>
      <c r="E847" s="4" t="s">
        <v>1140</v>
      </c>
      <c r="F847" s="13">
        <v>-2550</v>
      </c>
      <c r="G847" s="13">
        <v>-2550</v>
      </c>
      <c r="H847" s="7">
        <v>0</v>
      </c>
      <c r="I847" s="7">
        <v>-6860.35</v>
      </c>
      <c r="J847" s="7" t="e">
        <f>VLOOKUP(AtlasReport_10_Table_1[[#This Row],[Voucher]],'Sales_Delived not invoiced'!D:F,3,0)</f>
        <v>#N/A</v>
      </c>
    </row>
    <row r="848" spans="1:10" x14ac:dyDescent="0.25">
      <c r="A848" s="6">
        <v>42901</v>
      </c>
      <c r="B848" s="4" t="s">
        <v>2274</v>
      </c>
      <c r="C848" s="4" t="s">
        <v>1138</v>
      </c>
      <c r="D848" s="4" t="s">
        <v>2275</v>
      </c>
      <c r="E848" s="4" t="s">
        <v>1140</v>
      </c>
      <c r="F848" s="13">
        <v>-4428</v>
      </c>
      <c r="G848" s="13">
        <v>-4428</v>
      </c>
      <c r="H848" s="7">
        <v>0</v>
      </c>
      <c r="I848" s="7">
        <v>-4428</v>
      </c>
      <c r="J848" s="7" t="e">
        <f>VLOOKUP(AtlasReport_10_Table_1[[#This Row],[Voucher]],'Sales_Delived not invoiced'!D:F,3,0)</f>
        <v>#N/A</v>
      </c>
    </row>
    <row r="849" spans="1:10" x14ac:dyDescent="0.25">
      <c r="A849" s="6">
        <v>42901</v>
      </c>
      <c r="B849" s="4" t="s">
        <v>2276</v>
      </c>
      <c r="C849" s="4" t="s">
        <v>1138</v>
      </c>
      <c r="D849" s="4" t="s">
        <v>2277</v>
      </c>
      <c r="E849" s="4" t="s">
        <v>1140</v>
      </c>
      <c r="F849" s="13">
        <v>-60</v>
      </c>
      <c r="G849" s="13">
        <v>-60</v>
      </c>
      <c r="H849" s="7">
        <v>0</v>
      </c>
      <c r="I849" s="7">
        <v>-60</v>
      </c>
      <c r="J849" s="7" t="e">
        <f>VLOOKUP(AtlasReport_10_Table_1[[#This Row],[Voucher]],'Sales_Delived not invoiced'!D:F,3,0)</f>
        <v>#N/A</v>
      </c>
    </row>
    <row r="850" spans="1:10" x14ac:dyDescent="0.25">
      <c r="A850" s="6">
        <v>42901</v>
      </c>
      <c r="B850" s="4" t="s">
        <v>2278</v>
      </c>
      <c r="C850" s="4" t="s">
        <v>1138</v>
      </c>
      <c r="D850" s="4" t="s">
        <v>2279</v>
      </c>
      <c r="E850" s="4" t="s">
        <v>1140</v>
      </c>
      <c r="F850" s="13">
        <v>-9694</v>
      </c>
      <c r="G850" s="13">
        <v>-9694</v>
      </c>
      <c r="H850" s="7">
        <v>0</v>
      </c>
      <c r="I850" s="7">
        <v>-10819</v>
      </c>
      <c r="J850" s="7" t="e">
        <f>VLOOKUP(AtlasReport_10_Table_1[[#This Row],[Voucher]],'Sales_Delived not invoiced'!D:F,3,0)</f>
        <v>#N/A</v>
      </c>
    </row>
    <row r="851" spans="1:10" x14ac:dyDescent="0.25">
      <c r="A851" s="6">
        <v>42901</v>
      </c>
      <c r="B851" s="4" t="s">
        <v>2278</v>
      </c>
      <c r="C851" s="4" t="s">
        <v>1138</v>
      </c>
      <c r="D851" s="4" t="s">
        <v>2279</v>
      </c>
      <c r="E851" s="4" t="s">
        <v>1140</v>
      </c>
      <c r="F851" s="13">
        <v>-1125</v>
      </c>
      <c r="G851" s="13">
        <v>-1125</v>
      </c>
      <c r="H851" s="7">
        <v>0</v>
      </c>
      <c r="I851" s="7">
        <v>-10819</v>
      </c>
      <c r="J851" s="7" t="e">
        <f>VLOOKUP(AtlasReport_10_Table_1[[#This Row],[Voucher]],'Sales_Delived not invoiced'!D:F,3,0)</f>
        <v>#N/A</v>
      </c>
    </row>
    <row r="852" spans="1:10" x14ac:dyDescent="0.25">
      <c r="A852" s="6">
        <v>42901</v>
      </c>
      <c r="B852" s="4" t="s">
        <v>732</v>
      </c>
      <c r="C852" s="4" t="s">
        <v>1138</v>
      </c>
      <c r="D852" s="4" t="s">
        <v>2280</v>
      </c>
      <c r="E852" s="4" t="s">
        <v>1140</v>
      </c>
      <c r="F852" s="13">
        <v>246</v>
      </c>
      <c r="G852" s="13">
        <v>246</v>
      </c>
      <c r="H852" s="7">
        <v>0</v>
      </c>
      <c r="I852" s="7">
        <v>2136</v>
      </c>
      <c r="J852" s="7" t="e">
        <f>VLOOKUP(AtlasReport_10_Table_1[[#This Row],[Voucher]],'Sales_Delived not invoiced'!D:F,3,0)</f>
        <v>#N/A</v>
      </c>
    </row>
    <row r="853" spans="1:10" x14ac:dyDescent="0.25">
      <c r="A853" s="6">
        <v>42901</v>
      </c>
      <c r="B853" s="4" t="s">
        <v>732</v>
      </c>
      <c r="C853" s="4" t="s">
        <v>1138</v>
      </c>
      <c r="D853" s="4" t="s">
        <v>2280</v>
      </c>
      <c r="E853" s="4" t="s">
        <v>1140</v>
      </c>
      <c r="F853" s="13">
        <v>1890</v>
      </c>
      <c r="G853" s="13">
        <v>1890</v>
      </c>
      <c r="H853" s="7">
        <v>0</v>
      </c>
      <c r="I853" s="7">
        <v>2136</v>
      </c>
      <c r="J853" s="7" t="e">
        <f>VLOOKUP(AtlasReport_10_Table_1[[#This Row],[Voucher]],'Sales_Delived not invoiced'!D:F,3,0)</f>
        <v>#N/A</v>
      </c>
    </row>
    <row r="854" spans="1:10" x14ac:dyDescent="0.25">
      <c r="A854" s="6">
        <v>42901</v>
      </c>
      <c r="B854" s="4" t="s">
        <v>662</v>
      </c>
      <c r="C854" s="4" t="s">
        <v>1138</v>
      </c>
      <c r="D854" s="4" t="s">
        <v>2281</v>
      </c>
      <c r="E854" s="4" t="s">
        <v>1140</v>
      </c>
      <c r="F854" s="13">
        <v>120</v>
      </c>
      <c r="G854" s="13">
        <v>120</v>
      </c>
      <c r="H854" s="7">
        <v>0</v>
      </c>
      <c r="I854" s="7">
        <v>947.78</v>
      </c>
      <c r="J854" s="7" t="e">
        <f>VLOOKUP(AtlasReport_10_Table_1[[#This Row],[Voucher]],'Sales_Delived not invoiced'!D:F,3,0)</f>
        <v>#N/A</v>
      </c>
    </row>
    <row r="855" spans="1:10" x14ac:dyDescent="0.25">
      <c r="A855" s="6">
        <v>42901</v>
      </c>
      <c r="B855" s="4" t="s">
        <v>662</v>
      </c>
      <c r="C855" s="4" t="s">
        <v>1138</v>
      </c>
      <c r="D855" s="4" t="s">
        <v>2281</v>
      </c>
      <c r="E855" s="4" t="s">
        <v>1140</v>
      </c>
      <c r="F855" s="13">
        <v>827.78</v>
      </c>
      <c r="G855" s="13">
        <v>827.78</v>
      </c>
      <c r="H855" s="7">
        <v>0</v>
      </c>
      <c r="I855" s="7">
        <v>947.78</v>
      </c>
      <c r="J855" s="7" t="e">
        <f>VLOOKUP(AtlasReport_10_Table_1[[#This Row],[Voucher]],'Sales_Delived not invoiced'!D:F,3,0)</f>
        <v>#N/A</v>
      </c>
    </row>
    <row r="856" spans="1:10" x14ac:dyDescent="0.25">
      <c r="A856" s="6">
        <v>42902</v>
      </c>
      <c r="B856" s="4" t="s">
        <v>2282</v>
      </c>
      <c r="C856" s="4" t="s">
        <v>1138</v>
      </c>
      <c r="D856" s="4" t="s">
        <v>2283</v>
      </c>
      <c r="E856" s="4" t="s">
        <v>1140</v>
      </c>
      <c r="F856" s="13">
        <v>-8301.15</v>
      </c>
      <c r="G856" s="13">
        <v>-8301.15</v>
      </c>
      <c r="H856" s="7">
        <v>0</v>
      </c>
      <c r="I856" s="7">
        <v>-8301.15</v>
      </c>
      <c r="J856" s="7" t="e">
        <f>VLOOKUP(AtlasReport_10_Table_1[[#This Row],[Voucher]],'Sales_Delived not invoiced'!D:F,3,0)</f>
        <v>#N/A</v>
      </c>
    </row>
    <row r="857" spans="1:10" x14ac:dyDescent="0.25">
      <c r="A857" s="6">
        <v>42902</v>
      </c>
      <c r="B857" s="4" t="s">
        <v>2284</v>
      </c>
      <c r="C857" s="4" t="s">
        <v>1138</v>
      </c>
      <c r="D857" s="4" t="s">
        <v>2285</v>
      </c>
      <c r="E857" s="4" t="s">
        <v>1140</v>
      </c>
      <c r="F857" s="13">
        <v>-1881</v>
      </c>
      <c r="G857" s="13">
        <v>-1881</v>
      </c>
      <c r="H857" s="7">
        <v>0</v>
      </c>
      <c r="I857" s="7">
        <v>-1881</v>
      </c>
      <c r="J857" s="7" t="e">
        <f>VLOOKUP(AtlasReport_10_Table_1[[#This Row],[Voucher]],'Sales_Delived not invoiced'!D:F,3,0)</f>
        <v>#N/A</v>
      </c>
    </row>
    <row r="858" spans="1:10" x14ac:dyDescent="0.25">
      <c r="A858" s="6">
        <v>42902</v>
      </c>
      <c r="B858" s="4" t="s">
        <v>2286</v>
      </c>
      <c r="C858" s="4" t="s">
        <v>1138</v>
      </c>
      <c r="D858" s="4" t="s">
        <v>2287</v>
      </c>
      <c r="E858" s="4" t="s">
        <v>1140</v>
      </c>
      <c r="F858" s="13">
        <v>-25375</v>
      </c>
      <c r="G858" s="13">
        <v>-25375</v>
      </c>
      <c r="H858" s="7">
        <v>0</v>
      </c>
      <c r="I858" s="7">
        <v>-26850</v>
      </c>
      <c r="J858" s="7" t="e">
        <f>VLOOKUP(AtlasReport_10_Table_1[[#This Row],[Voucher]],'Sales_Delived not invoiced'!D:F,3,0)</f>
        <v>#N/A</v>
      </c>
    </row>
    <row r="859" spans="1:10" x14ac:dyDescent="0.25">
      <c r="A859" s="6">
        <v>42902</v>
      </c>
      <c r="B859" s="4" t="s">
        <v>2286</v>
      </c>
      <c r="C859" s="4" t="s">
        <v>1138</v>
      </c>
      <c r="D859" s="4" t="s">
        <v>2287</v>
      </c>
      <c r="E859" s="4" t="s">
        <v>1140</v>
      </c>
      <c r="F859" s="13">
        <v>-1475</v>
      </c>
      <c r="G859" s="13">
        <v>-1475</v>
      </c>
      <c r="H859" s="7">
        <v>0</v>
      </c>
      <c r="I859" s="7">
        <v>-26850</v>
      </c>
      <c r="J859" s="7" t="e">
        <f>VLOOKUP(AtlasReport_10_Table_1[[#This Row],[Voucher]],'Sales_Delived not invoiced'!D:F,3,0)</f>
        <v>#N/A</v>
      </c>
    </row>
    <row r="860" spans="1:10" x14ac:dyDescent="0.25">
      <c r="A860" s="6">
        <v>42902</v>
      </c>
      <c r="B860" s="4" t="s">
        <v>2288</v>
      </c>
      <c r="C860" s="4" t="s">
        <v>1138</v>
      </c>
      <c r="D860" s="4" t="s">
        <v>2289</v>
      </c>
      <c r="E860" s="4" t="s">
        <v>1140</v>
      </c>
      <c r="F860" s="13">
        <v>-2134</v>
      </c>
      <c r="G860" s="13">
        <v>-2134</v>
      </c>
      <c r="H860" s="7">
        <v>0</v>
      </c>
      <c r="I860" s="7">
        <v>-2134</v>
      </c>
      <c r="J860" s="7" t="e">
        <f>VLOOKUP(AtlasReport_10_Table_1[[#This Row],[Voucher]],'Sales_Delived not invoiced'!D:F,3,0)</f>
        <v>#N/A</v>
      </c>
    </row>
    <row r="861" spans="1:10" x14ac:dyDescent="0.25">
      <c r="A861" s="6">
        <v>42902</v>
      </c>
      <c r="B861" s="4" t="s">
        <v>2290</v>
      </c>
      <c r="C861" s="4" t="s">
        <v>1138</v>
      </c>
      <c r="D861" s="4" t="s">
        <v>2291</v>
      </c>
      <c r="E861" s="4" t="s">
        <v>1140</v>
      </c>
      <c r="F861" s="13">
        <v>-155704.88</v>
      </c>
      <c r="G861" s="13">
        <v>-155704.88</v>
      </c>
      <c r="H861" s="7">
        <v>0</v>
      </c>
      <c r="I861" s="7">
        <v>-155704.88</v>
      </c>
      <c r="J861" s="7" t="e">
        <f>VLOOKUP(AtlasReport_10_Table_1[[#This Row],[Voucher]],'Sales_Delived not invoiced'!D:F,3,0)</f>
        <v>#N/A</v>
      </c>
    </row>
    <row r="862" spans="1:10" x14ac:dyDescent="0.25">
      <c r="A862" s="6">
        <v>42902</v>
      </c>
      <c r="B862" s="4" t="s">
        <v>2292</v>
      </c>
      <c r="C862" s="4" t="s">
        <v>1138</v>
      </c>
      <c r="D862" s="4" t="s">
        <v>2293</v>
      </c>
      <c r="E862" s="4" t="s">
        <v>1140</v>
      </c>
      <c r="F862" s="13">
        <v>-1125</v>
      </c>
      <c r="G862" s="13">
        <v>-1125</v>
      </c>
      <c r="H862" s="7">
        <v>0</v>
      </c>
      <c r="I862" s="7">
        <v>-1125</v>
      </c>
      <c r="J862" s="7" t="e">
        <f>VLOOKUP(AtlasReport_10_Table_1[[#This Row],[Voucher]],'Sales_Delived not invoiced'!D:F,3,0)</f>
        <v>#N/A</v>
      </c>
    </row>
    <row r="863" spans="1:10" x14ac:dyDescent="0.25">
      <c r="A863" s="6">
        <v>42902</v>
      </c>
      <c r="B863" s="4" t="s">
        <v>2294</v>
      </c>
      <c r="C863" s="4" t="s">
        <v>1138</v>
      </c>
      <c r="D863" s="4" t="s">
        <v>2295</v>
      </c>
      <c r="E863" s="4" t="s">
        <v>1140</v>
      </c>
      <c r="F863" s="13">
        <v>-22933.129999999997</v>
      </c>
      <c r="G863" s="13">
        <v>-22933.129999999997</v>
      </c>
      <c r="H863" s="7">
        <v>0</v>
      </c>
      <c r="I863" s="7">
        <v>-22933.13</v>
      </c>
      <c r="J863" s="7" t="e">
        <f>VLOOKUP(AtlasReport_10_Table_1[[#This Row],[Voucher]],'Sales_Delived not invoiced'!D:F,3,0)</f>
        <v>#N/A</v>
      </c>
    </row>
    <row r="864" spans="1:10" x14ac:dyDescent="0.25">
      <c r="A864" s="6">
        <v>42902</v>
      </c>
      <c r="B864" s="4" t="s">
        <v>624</v>
      </c>
      <c r="C864" s="4" t="s">
        <v>1138</v>
      </c>
      <c r="D864" s="4" t="s">
        <v>2296</v>
      </c>
      <c r="E864" s="4" t="s">
        <v>1140</v>
      </c>
      <c r="F864" s="13">
        <v>-2164.5</v>
      </c>
      <c r="G864" s="13">
        <v>-2164.5</v>
      </c>
      <c r="H864" s="7">
        <v>0</v>
      </c>
      <c r="I864" s="7">
        <v>-2164.5</v>
      </c>
      <c r="J864" s="7" t="e">
        <f>VLOOKUP(AtlasReport_10_Table_1[[#This Row],[Voucher]],'Sales_Delived not invoiced'!D:F,3,0)</f>
        <v>#N/A</v>
      </c>
    </row>
    <row r="865" spans="1:10" x14ac:dyDescent="0.25">
      <c r="A865" s="6">
        <v>42902</v>
      </c>
      <c r="B865" s="4" t="s">
        <v>625</v>
      </c>
      <c r="C865" s="4" t="s">
        <v>1138</v>
      </c>
      <c r="D865" s="4" t="s">
        <v>2297</v>
      </c>
      <c r="E865" s="4" t="s">
        <v>1140</v>
      </c>
      <c r="F865" s="13">
        <v>-10865.42</v>
      </c>
      <c r="G865" s="13">
        <v>-10865.42</v>
      </c>
      <c r="H865" s="7">
        <v>0</v>
      </c>
      <c r="I865" s="7">
        <v>-10865.42</v>
      </c>
      <c r="J865" s="7" t="e">
        <f>VLOOKUP(AtlasReport_10_Table_1[[#This Row],[Voucher]],'Sales_Delived not invoiced'!D:F,3,0)</f>
        <v>#N/A</v>
      </c>
    </row>
    <row r="866" spans="1:10" x14ac:dyDescent="0.25">
      <c r="A866" s="6">
        <v>42902</v>
      </c>
      <c r="B866" s="4" t="s">
        <v>615</v>
      </c>
      <c r="C866" s="4" t="s">
        <v>1138</v>
      </c>
      <c r="D866" s="4" t="s">
        <v>2298</v>
      </c>
      <c r="E866" s="4" t="s">
        <v>1140</v>
      </c>
      <c r="F866" s="13">
        <v>-2383.5</v>
      </c>
      <c r="G866" s="13">
        <v>-2383.5</v>
      </c>
      <c r="H866" s="7">
        <v>0</v>
      </c>
      <c r="I866" s="7">
        <v>-2383.5</v>
      </c>
      <c r="J866" s="7" t="e">
        <f>VLOOKUP(AtlasReport_10_Table_1[[#This Row],[Voucher]],'Sales_Delived not invoiced'!D:F,3,0)</f>
        <v>#N/A</v>
      </c>
    </row>
    <row r="867" spans="1:10" x14ac:dyDescent="0.25">
      <c r="A867" s="6">
        <v>42902</v>
      </c>
      <c r="B867" s="4" t="s">
        <v>632</v>
      </c>
      <c r="C867" s="4" t="s">
        <v>1138</v>
      </c>
      <c r="D867" s="4" t="s">
        <v>2299</v>
      </c>
      <c r="E867" s="4" t="s">
        <v>1140</v>
      </c>
      <c r="F867" s="13">
        <v>-885.5</v>
      </c>
      <c r="G867" s="13">
        <v>-885.5</v>
      </c>
      <c r="H867" s="7">
        <v>0</v>
      </c>
      <c r="I867" s="7">
        <v>-885.5</v>
      </c>
      <c r="J867" s="7" t="e">
        <f>VLOOKUP(AtlasReport_10_Table_1[[#This Row],[Voucher]],'Sales_Delived not invoiced'!D:F,3,0)</f>
        <v>#N/A</v>
      </c>
    </row>
    <row r="868" spans="1:10" x14ac:dyDescent="0.25">
      <c r="A868" s="6">
        <v>42902</v>
      </c>
      <c r="B868" s="4" t="s">
        <v>930</v>
      </c>
      <c r="C868" s="4" t="s">
        <v>1138</v>
      </c>
      <c r="D868" s="4" t="s">
        <v>2300</v>
      </c>
      <c r="E868" s="4" t="s">
        <v>1140</v>
      </c>
      <c r="F868" s="13">
        <v>1125</v>
      </c>
      <c r="G868" s="13">
        <v>1125</v>
      </c>
      <c r="H868" s="7">
        <v>0</v>
      </c>
      <c r="I868" s="7">
        <v>24488.44</v>
      </c>
      <c r="J868" s="7" t="e">
        <f>VLOOKUP(AtlasReport_10_Table_1[[#This Row],[Voucher]],'Sales_Delived not invoiced'!D:F,3,0)</f>
        <v>#N/A</v>
      </c>
    </row>
    <row r="869" spans="1:10" x14ac:dyDescent="0.25">
      <c r="A869" s="6">
        <v>42902</v>
      </c>
      <c r="B869" s="4" t="s">
        <v>930</v>
      </c>
      <c r="C869" s="4" t="s">
        <v>1138</v>
      </c>
      <c r="D869" s="4" t="s">
        <v>2300</v>
      </c>
      <c r="E869" s="4" t="s">
        <v>1140</v>
      </c>
      <c r="F869" s="13">
        <v>23363.439999999999</v>
      </c>
      <c r="G869" s="13">
        <v>23363.439999999999</v>
      </c>
      <c r="H869" s="7">
        <v>0</v>
      </c>
      <c r="I869" s="7">
        <v>24488.44</v>
      </c>
      <c r="J869" s="7" t="e">
        <f>VLOOKUP(AtlasReport_10_Table_1[[#This Row],[Voucher]],'Sales_Delived not invoiced'!D:F,3,0)</f>
        <v>#N/A</v>
      </c>
    </row>
    <row r="870" spans="1:10" x14ac:dyDescent="0.25">
      <c r="A870" s="6">
        <v>42902</v>
      </c>
      <c r="B870" s="4" t="s">
        <v>626</v>
      </c>
      <c r="C870" s="4" t="s">
        <v>1138</v>
      </c>
      <c r="D870" s="4" t="s">
        <v>2301</v>
      </c>
      <c r="E870" s="4" t="s">
        <v>1140</v>
      </c>
      <c r="F870" s="13">
        <v>-987.18999999999994</v>
      </c>
      <c r="G870" s="13">
        <v>-987.18999999999994</v>
      </c>
      <c r="H870" s="7">
        <v>0</v>
      </c>
      <c r="I870" s="7">
        <v>-987.19</v>
      </c>
      <c r="J870" s="7" t="e">
        <f>VLOOKUP(AtlasReport_10_Table_1[[#This Row],[Voucher]],'Sales_Delived not invoiced'!D:F,3,0)</f>
        <v>#N/A</v>
      </c>
    </row>
    <row r="871" spans="1:10" x14ac:dyDescent="0.25">
      <c r="A871" s="6">
        <v>42902</v>
      </c>
      <c r="B871" s="4" t="s">
        <v>922</v>
      </c>
      <c r="C871" s="4" t="s">
        <v>1138</v>
      </c>
      <c r="D871" s="4" t="s">
        <v>2302</v>
      </c>
      <c r="E871" s="4" t="s">
        <v>1140</v>
      </c>
      <c r="F871" s="13">
        <v>556.88</v>
      </c>
      <c r="G871" s="13">
        <v>556.88</v>
      </c>
      <c r="H871" s="7">
        <v>0</v>
      </c>
      <c r="I871" s="7">
        <v>556.88</v>
      </c>
      <c r="J871" s="7" t="e">
        <f>VLOOKUP(AtlasReport_10_Table_1[[#This Row],[Voucher]],'Sales_Delived not invoiced'!D:F,3,0)</f>
        <v>#N/A</v>
      </c>
    </row>
    <row r="872" spans="1:10" x14ac:dyDescent="0.25">
      <c r="A872" s="6">
        <v>42902</v>
      </c>
      <c r="B872" s="4" t="s">
        <v>994</v>
      </c>
      <c r="C872" s="4" t="s">
        <v>1138</v>
      </c>
      <c r="D872" s="4" t="s">
        <v>2303</v>
      </c>
      <c r="E872" s="4" t="s">
        <v>1140</v>
      </c>
      <c r="F872" s="13">
        <v>1881</v>
      </c>
      <c r="G872" s="13">
        <v>1881</v>
      </c>
      <c r="H872" s="7">
        <v>0</v>
      </c>
      <c r="I872" s="7">
        <v>1881</v>
      </c>
      <c r="J872" s="7" t="e">
        <f>VLOOKUP(AtlasReport_10_Table_1[[#This Row],[Voucher]],'Sales_Delived not invoiced'!D:F,3,0)</f>
        <v>#N/A</v>
      </c>
    </row>
    <row r="873" spans="1:10" x14ac:dyDescent="0.25">
      <c r="A873" s="6">
        <v>42906</v>
      </c>
      <c r="B873" s="4" t="s">
        <v>2304</v>
      </c>
      <c r="C873" s="4" t="s">
        <v>1138</v>
      </c>
      <c r="D873" s="4" t="s">
        <v>2305</v>
      </c>
      <c r="E873" s="4" t="s">
        <v>1140</v>
      </c>
      <c r="F873" s="13">
        <v>-11348.880000000001</v>
      </c>
      <c r="G873" s="13">
        <v>-11348.880000000001</v>
      </c>
      <c r="H873" s="7">
        <v>0</v>
      </c>
      <c r="I873" s="7">
        <v>-11348.88</v>
      </c>
      <c r="J873" s="7" t="e">
        <f>VLOOKUP(AtlasReport_10_Table_1[[#This Row],[Voucher]],'Sales_Delived not invoiced'!D:F,3,0)</f>
        <v>#N/A</v>
      </c>
    </row>
    <row r="874" spans="1:10" x14ac:dyDescent="0.25">
      <c r="A874" s="6">
        <v>42906</v>
      </c>
      <c r="B874" s="4" t="s">
        <v>2306</v>
      </c>
      <c r="C874" s="4" t="s">
        <v>1138</v>
      </c>
      <c r="D874" s="4" t="s">
        <v>2307</v>
      </c>
      <c r="E874" s="4" t="s">
        <v>1140</v>
      </c>
      <c r="F874" s="13">
        <v>-900</v>
      </c>
      <c r="G874" s="13">
        <v>-900</v>
      </c>
      <c r="H874" s="7">
        <v>0</v>
      </c>
      <c r="I874" s="7">
        <v>-900</v>
      </c>
      <c r="J874" s="7" t="e">
        <f>VLOOKUP(AtlasReport_10_Table_1[[#This Row],[Voucher]],'Sales_Delived not invoiced'!D:F,3,0)</f>
        <v>#N/A</v>
      </c>
    </row>
    <row r="875" spans="1:10" x14ac:dyDescent="0.25">
      <c r="A875" s="6">
        <v>42906</v>
      </c>
      <c r="B875" s="4" t="s">
        <v>2308</v>
      </c>
      <c r="C875" s="4" t="s">
        <v>1138</v>
      </c>
      <c r="D875" s="4" t="s">
        <v>2309</v>
      </c>
      <c r="E875" s="4" t="s">
        <v>1140</v>
      </c>
      <c r="F875" s="13">
        <v>-827.78</v>
      </c>
      <c r="G875" s="13">
        <v>-827.78</v>
      </c>
      <c r="H875" s="7">
        <v>0</v>
      </c>
      <c r="I875" s="7">
        <v>-947.78</v>
      </c>
      <c r="J875" s="7" t="e">
        <f>VLOOKUP(AtlasReport_10_Table_1[[#This Row],[Voucher]],'Sales_Delived not invoiced'!D:F,3,0)</f>
        <v>#N/A</v>
      </c>
    </row>
    <row r="876" spans="1:10" x14ac:dyDescent="0.25">
      <c r="A876" s="6">
        <v>42906</v>
      </c>
      <c r="B876" s="4" t="s">
        <v>2308</v>
      </c>
      <c r="C876" s="4" t="s">
        <v>1138</v>
      </c>
      <c r="D876" s="4" t="s">
        <v>2309</v>
      </c>
      <c r="E876" s="4" t="s">
        <v>1140</v>
      </c>
      <c r="F876" s="13">
        <v>-120</v>
      </c>
      <c r="G876" s="13">
        <v>-120</v>
      </c>
      <c r="H876" s="7">
        <v>0</v>
      </c>
      <c r="I876" s="7">
        <v>-947.78</v>
      </c>
      <c r="J876" s="7" t="e">
        <f>VLOOKUP(AtlasReport_10_Table_1[[#This Row],[Voucher]],'Sales_Delived not invoiced'!D:F,3,0)</f>
        <v>#N/A</v>
      </c>
    </row>
    <row r="877" spans="1:10" x14ac:dyDescent="0.25">
      <c r="A877" s="6">
        <v>42906</v>
      </c>
      <c r="B877" s="4" t="s">
        <v>1011</v>
      </c>
      <c r="C877" s="4" t="s">
        <v>1138</v>
      </c>
      <c r="D877" s="4" t="s">
        <v>2310</v>
      </c>
      <c r="E877" s="4" t="s">
        <v>1140</v>
      </c>
      <c r="F877" s="13">
        <v>2580.1999999999998</v>
      </c>
      <c r="G877" s="13">
        <v>2580.1999999999998</v>
      </c>
      <c r="H877" s="7">
        <v>0</v>
      </c>
      <c r="I877" s="7">
        <v>2580.1999999999998</v>
      </c>
      <c r="J877" s="7" t="e">
        <f>VLOOKUP(AtlasReport_10_Table_1[[#This Row],[Voucher]],'Sales_Delived not invoiced'!D:F,3,0)</f>
        <v>#N/A</v>
      </c>
    </row>
    <row r="878" spans="1:10" x14ac:dyDescent="0.25">
      <c r="A878" s="6">
        <v>42906</v>
      </c>
      <c r="B878" s="4" t="s">
        <v>1013</v>
      </c>
      <c r="C878" s="4" t="s">
        <v>1138</v>
      </c>
      <c r="D878" s="4" t="s">
        <v>2311</v>
      </c>
      <c r="E878" s="4" t="s">
        <v>1140</v>
      </c>
      <c r="F878" s="13">
        <v>2934.25</v>
      </c>
      <c r="G878" s="13">
        <v>2934.25</v>
      </c>
      <c r="H878" s="7">
        <v>0</v>
      </c>
      <c r="I878" s="7">
        <v>2934.25</v>
      </c>
      <c r="J878" s="7" t="e">
        <f>VLOOKUP(AtlasReport_10_Table_1[[#This Row],[Voucher]],'Sales_Delived not invoiced'!D:F,3,0)</f>
        <v>#N/A</v>
      </c>
    </row>
    <row r="879" spans="1:10" x14ac:dyDescent="0.25">
      <c r="A879" s="6">
        <v>42906</v>
      </c>
      <c r="B879" s="4" t="s">
        <v>970</v>
      </c>
      <c r="C879" s="4" t="s">
        <v>1138</v>
      </c>
      <c r="D879" s="4" t="s">
        <v>2312</v>
      </c>
      <c r="E879" s="4" t="s">
        <v>1140</v>
      </c>
      <c r="F879" s="13">
        <v>11348.880000000001</v>
      </c>
      <c r="G879" s="13">
        <v>11348.880000000001</v>
      </c>
      <c r="H879" s="7">
        <v>0</v>
      </c>
      <c r="I879" s="7">
        <v>11348.88</v>
      </c>
      <c r="J879" s="7" t="e">
        <f>VLOOKUP(AtlasReport_10_Table_1[[#This Row],[Voucher]],'Sales_Delived not invoiced'!D:F,3,0)</f>
        <v>#N/A</v>
      </c>
    </row>
    <row r="880" spans="1:10" x14ac:dyDescent="0.25">
      <c r="A880" s="6">
        <v>42906</v>
      </c>
      <c r="B880" s="4" t="s">
        <v>665</v>
      </c>
      <c r="C880" s="4" t="s">
        <v>1138</v>
      </c>
      <c r="D880" s="4" t="s">
        <v>2313</v>
      </c>
      <c r="E880" s="4" t="s">
        <v>1140</v>
      </c>
      <c r="F880" s="13">
        <v>900</v>
      </c>
      <c r="G880" s="13">
        <v>900</v>
      </c>
      <c r="H880" s="7">
        <v>0</v>
      </c>
      <c r="I880" s="7">
        <v>900</v>
      </c>
      <c r="J880" s="7" t="e">
        <f>VLOOKUP(AtlasReport_10_Table_1[[#This Row],[Voucher]],'Sales_Delived not invoiced'!D:F,3,0)</f>
        <v>#N/A</v>
      </c>
    </row>
    <row r="881" spans="1:10" x14ac:dyDescent="0.25">
      <c r="A881" s="6">
        <v>42906</v>
      </c>
      <c r="B881" s="4" t="s">
        <v>813</v>
      </c>
      <c r="C881" s="4" t="s">
        <v>1138</v>
      </c>
      <c r="D881" s="4" t="s">
        <v>2314</v>
      </c>
      <c r="E881" s="4" t="s">
        <v>1140</v>
      </c>
      <c r="F881" s="13">
        <v>275.03000000000003</v>
      </c>
      <c r="G881" s="13">
        <v>275.03000000000003</v>
      </c>
      <c r="H881" s="7">
        <v>0</v>
      </c>
      <c r="I881" s="7">
        <v>275.02999999999997</v>
      </c>
      <c r="J881" s="7" t="e">
        <f>VLOOKUP(AtlasReport_10_Table_1[[#This Row],[Voucher]],'Sales_Delived not invoiced'!D:F,3,0)</f>
        <v>#N/A</v>
      </c>
    </row>
    <row r="882" spans="1:10" x14ac:dyDescent="0.25">
      <c r="A882" s="6">
        <v>42907</v>
      </c>
      <c r="B882" s="4" t="s">
        <v>2315</v>
      </c>
      <c r="C882" s="4" t="s">
        <v>1138</v>
      </c>
      <c r="D882" s="4" t="s">
        <v>2316</v>
      </c>
      <c r="E882" s="4" t="s">
        <v>1140</v>
      </c>
      <c r="F882" s="13">
        <v>-277.88</v>
      </c>
      <c r="G882" s="13">
        <v>-277.88</v>
      </c>
      <c r="H882" s="7">
        <v>0</v>
      </c>
      <c r="I882" s="7">
        <v>-277.88</v>
      </c>
      <c r="J882" s="7" t="e">
        <f>VLOOKUP(AtlasReport_10_Table_1[[#This Row],[Voucher]],'Sales_Delived not invoiced'!D:F,3,0)</f>
        <v>#N/A</v>
      </c>
    </row>
    <row r="883" spans="1:10" hidden="1" x14ac:dyDescent="0.25">
      <c r="A883" s="6">
        <v>42907</v>
      </c>
      <c r="B883" s="4" t="s">
        <v>1017</v>
      </c>
      <c r="C883" s="4" t="s">
        <v>1138</v>
      </c>
      <c r="D883" s="4" t="s">
        <v>2317</v>
      </c>
      <c r="E883" s="4" t="s">
        <v>1140</v>
      </c>
      <c r="F883" s="13">
        <v>50</v>
      </c>
      <c r="G883" s="13">
        <v>50</v>
      </c>
      <c r="H883" s="7">
        <v>0</v>
      </c>
      <c r="I883" s="7">
        <v>331.3</v>
      </c>
      <c r="J883" s="7">
        <f>VLOOKUP(AtlasReport_10_Table_1[[#This Row],[Voucher]],'Sales_Delived not invoiced'!D:F,3,0)</f>
        <v>331.3</v>
      </c>
    </row>
    <row r="884" spans="1:10" hidden="1" x14ac:dyDescent="0.25">
      <c r="A884" s="6">
        <v>42907</v>
      </c>
      <c r="B884" s="4" t="s">
        <v>1017</v>
      </c>
      <c r="C884" s="4" t="s">
        <v>1138</v>
      </c>
      <c r="D884" s="4" t="s">
        <v>2317</v>
      </c>
      <c r="E884" s="4" t="s">
        <v>1140</v>
      </c>
      <c r="F884" s="13">
        <v>281.3</v>
      </c>
      <c r="G884" s="13">
        <v>281.3</v>
      </c>
      <c r="H884" s="7">
        <v>0</v>
      </c>
      <c r="I884" s="7">
        <v>331.3</v>
      </c>
      <c r="J884" s="7">
        <f>VLOOKUP(AtlasReport_10_Table_1[[#This Row],[Voucher]],'Sales_Delived not invoiced'!D:F,3,0)</f>
        <v>331.3</v>
      </c>
    </row>
    <row r="885" spans="1:10" hidden="1" x14ac:dyDescent="0.25">
      <c r="A885" s="6">
        <v>42907</v>
      </c>
      <c r="B885" s="4" t="s">
        <v>1021</v>
      </c>
      <c r="C885" s="4" t="s">
        <v>1138</v>
      </c>
      <c r="D885" s="4" t="s">
        <v>2318</v>
      </c>
      <c r="E885" s="4" t="s">
        <v>1140</v>
      </c>
      <c r="F885" s="13">
        <v>1503.5</v>
      </c>
      <c r="G885" s="13">
        <v>1503.5</v>
      </c>
      <c r="H885" s="7">
        <v>0</v>
      </c>
      <c r="I885" s="7">
        <v>1503.5</v>
      </c>
      <c r="J885" s="7">
        <f>VLOOKUP(AtlasReport_10_Table_1[[#This Row],[Voucher]],'Sales_Delived not invoiced'!D:F,3,0)</f>
        <v>1503.5</v>
      </c>
    </row>
    <row r="886" spans="1:10" x14ac:dyDescent="0.25">
      <c r="A886" s="6">
        <v>42907</v>
      </c>
      <c r="B886" s="4" t="s">
        <v>1020</v>
      </c>
      <c r="C886" s="4" t="s">
        <v>1138</v>
      </c>
      <c r="D886" s="4" t="s">
        <v>2319</v>
      </c>
      <c r="E886" s="4" t="s">
        <v>1140</v>
      </c>
      <c r="F886" s="13">
        <v>3734.5</v>
      </c>
      <c r="G886" s="13">
        <v>3734.5</v>
      </c>
      <c r="H886" s="7">
        <v>0</v>
      </c>
      <c r="I886" s="7">
        <v>3734.5</v>
      </c>
      <c r="J886" s="7" t="e">
        <f>VLOOKUP(AtlasReport_10_Table_1[[#This Row],[Voucher]],'Sales_Delived not invoiced'!D:F,3,0)</f>
        <v>#N/A</v>
      </c>
    </row>
    <row r="887" spans="1:10" x14ac:dyDescent="0.25">
      <c r="A887" s="6">
        <v>42909</v>
      </c>
      <c r="B887" s="4" t="s">
        <v>2320</v>
      </c>
      <c r="C887" s="4" t="s">
        <v>1138</v>
      </c>
      <c r="D887" s="4" t="s">
        <v>2321</v>
      </c>
      <c r="E887" s="4" t="s">
        <v>1140</v>
      </c>
      <c r="F887" s="13">
        <v>3175</v>
      </c>
      <c r="G887" s="13">
        <v>3175</v>
      </c>
      <c r="H887" s="7">
        <v>0</v>
      </c>
      <c r="I887" s="7">
        <v>17062.5</v>
      </c>
      <c r="J887" s="7" t="e">
        <f>VLOOKUP(AtlasReport_10_Table_1[[#This Row],[Voucher]],'Sales_Delived not invoiced'!D:F,3,0)</f>
        <v>#N/A</v>
      </c>
    </row>
    <row r="888" spans="1:10" x14ac:dyDescent="0.25">
      <c r="A888" s="6">
        <v>42909</v>
      </c>
      <c r="B888" s="4" t="s">
        <v>2320</v>
      </c>
      <c r="C888" s="4" t="s">
        <v>1138</v>
      </c>
      <c r="D888" s="4" t="s">
        <v>2321</v>
      </c>
      <c r="E888" s="4" t="s">
        <v>1140</v>
      </c>
      <c r="F888" s="13">
        <v>13887.5</v>
      </c>
      <c r="G888" s="13">
        <v>13887.5</v>
      </c>
      <c r="H888" s="7">
        <v>0</v>
      </c>
      <c r="I888" s="7">
        <v>17062.5</v>
      </c>
      <c r="J888" s="7" t="e">
        <f>VLOOKUP(AtlasReport_10_Table_1[[#This Row],[Voucher]],'Sales_Delived not invoiced'!D:F,3,0)</f>
        <v>#N/A</v>
      </c>
    </row>
    <row r="889" spans="1:10" x14ac:dyDescent="0.25">
      <c r="A889" s="6">
        <v>42909</v>
      </c>
      <c r="B889" s="4" t="s">
        <v>2322</v>
      </c>
      <c r="C889" s="4" t="s">
        <v>1138</v>
      </c>
      <c r="D889" s="4" t="s">
        <v>2323</v>
      </c>
      <c r="E889" s="4" t="s">
        <v>1140</v>
      </c>
      <c r="F889" s="13">
        <v>-562.38</v>
      </c>
      <c r="G889" s="13">
        <v>-562.38</v>
      </c>
      <c r="H889" s="7">
        <v>0</v>
      </c>
      <c r="I889" s="7">
        <v>-562.38</v>
      </c>
      <c r="J889" s="7" t="e">
        <f>VLOOKUP(AtlasReport_10_Table_1[[#This Row],[Voucher]],'Sales_Delived not invoiced'!D:F,3,0)</f>
        <v>#N/A</v>
      </c>
    </row>
    <row r="890" spans="1:10" x14ac:dyDescent="0.25">
      <c r="A890" s="6">
        <v>42909</v>
      </c>
      <c r="B890" s="4" t="s">
        <v>2324</v>
      </c>
      <c r="C890" s="4" t="s">
        <v>1138</v>
      </c>
      <c r="D890" s="4" t="s">
        <v>2325</v>
      </c>
      <c r="E890" s="4" t="s">
        <v>1140</v>
      </c>
      <c r="F890" s="13">
        <v>2897.5</v>
      </c>
      <c r="G890" s="13">
        <v>2897.5</v>
      </c>
      <c r="H890" s="7">
        <v>0</v>
      </c>
      <c r="I890" s="7">
        <v>14035</v>
      </c>
      <c r="J890" s="7" t="e">
        <f>VLOOKUP(AtlasReport_10_Table_1[[#This Row],[Voucher]],'Sales_Delived not invoiced'!D:F,3,0)</f>
        <v>#N/A</v>
      </c>
    </row>
    <row r="891" spans="1:10" x14ac:dyDescent="0.25">
      <c r="A891" s="6">
        <v>42909</v>
      </c>
      <c r="B891" s="4" t="s">
        <v>2324</v>
      </c>
      <c r="C891" s="4" t="s">
        <v>1138</v>
      </c>
      <c r="D891" s="4" t="s">
        <v>2325</v>
      </c>
      <c r="E891" s="4" t="s">
        <v>1140</v>
      </c>
      <c r="F891" s="13">
        <v>11137.5</v>
      </c>
      <c r="G891" s="13">
        <v>11137.5</v>
      </c>
      <c r="H891" s="7">
        <v>0</v>
      </c>
      <c r="I891" s="7">
        <v>14035</v>
      </c>
      <c r="J891" s="7" t="e">
        <f>VLOOKUP(AtlasReport_10_Table_1[[#This Row],[Voucher]],'Sales_Delived not invoiced'!D:F,3,0)</f>
        <v>#N/A</v>
      </c>
    </row>
    <row r="892" spans="1:10" hidden="1" x14ac:dyDescent="0.25">
      <c r="A892" s="6">
        <v>42909</v>
      </c>
      <c r="B892" s="4" t="s">
        <v>1104</v>
      </c>
      <c r="C892" s="4" t="s">
        <v>1138</v>
      </c>
      <c r="D892" s="4" t="s">
        <v>2326</v>
      </c>
      <c r="E892" s="4" t="s">
        <v>1140</v>
      </c>
      <c r="F892" s="13">
        <v>1969.1</v>
      </c>
      <c r="G892" s="13">
        <v>1969.1</v>
      </c>
      <c r="H892" s="7">
        <v>0</v>
      </c>
      <c r="I892" s="7">
        <v>1969.1</v>
      </c>
      <c r="J892" s="7">
        <f>VLOOKUP(AtlasReport_10_Table_1[[#This Row],[Voucher]],'Sales_Delived not invoiced'!D:F,3,0)</f>
        <v>1969.1</v>
      </c>
    </row>
    <row r="893" spans="1:10" hidden="1" x14ac:dyDescent="0.25">
      <c r="A893" s="6">
        <v>42909</v>
      </c>
      <c r="B893" s="4" t="s">
        <v>1106</v>
      </c>
      <c r="C893" s="4" t="s">
        <v>1138</v>
      </c>
      <c r="D893" s="4" t="s">
        <v>2327</v>
      </c>
      <c r="E893" s="4" t="s">
        <v>1140</v>
      </c>
      <c r="F893" s="13">
        <v>420</v>
      </c>
      <c r="G893" s="13">
        <v>420</v>
      </c>
      <c r="H893" s="7">
        <v>0</v>
      </c>
      <c r="I893" s="7">
        <v>420</v>
      </c>
      <c r="J893" s="7">
        <f>VLOOKUP(AtlasReport_10_Table_1[[#This Row],[Voucher]],'Sales_Delived not invoiced'!D:F,3,0)</f>
        <v>420</v>
      </c>
    </row>
    <row r="894" spans="1:10" hidden="1" x14ac:dyDescent="0.25">
      <c r="A894" s="6">
        <v>42909</v>
      </c>
      <c r="B894" s="4" t="s">
        <v>1107</v>
      </c>
      <c r="C894" s="4" t="s">
        <v>1138</v>
      </c>
      <c r="D894" s="4" t="s">
        <v>2328</v>
      </c>
      <c r="E894" s="4" t="s">
        <v>1140</v>
      </c>
      <c r="F894" s="13">
        <v>180</v>
      </c>
      <c r="G894" s="13">
        <v>180</v>
      </c>
      <c r="H894" s="7">
        <v>0</v>
      </c>
      <c r="I894" s="7">
        <v>180</v>
      </c>
      <c r="J894" s="7">
        <f>VLOOKUP(AtlasReport_10_Table_1[[#This Row],[Voucher]],'Sales_Delived not invoiced'!D:F,3,0)</f>
        <v>180</v>
      </c>
    </row>
    <row r="895" spans="1:10" hidden="1" x14ac:dyDescent="0.25">
      <c r="A895" s="6">
        <v>42909</v>
      </c>
      <c r="B895" s="4" t="s">
        <v>1100</v>
      </c>
      <c r="C895" s="4" t="s">
        <v>1138</v>
      </c>
      <c r="D895" s="4" t="s">
        <v>2329</v>
      </c>
      <c r="E895" s="4" t="s">
        <v>1140</v>
      </c>
      <c r="F895" s="13">
        <v>16583.400000000001</v>
      </c>
      <c r="G895" s="13">
        <v>16583.400000000001</v>
      </c>
      <c r="H895" s="7">
        <v>0</v>
      </c>
      <c r="I895" s="7">
        <v>16583.400000000001</v>
      </c>
      <c r="J895" s="7">
        <f>VLOOKUP(AtlasReport_10_Table_1[[#This Row],[Voucher]],'Sales_Delived not invoiced'!D:F,3,0)</f>
        <v>16583.400000000001</v>
      </c>
    </row>
    <row r="896" spans="1:10" x14ac:dyDescent="0.25">
      <c r="A896" s="6">
        <v>42909</v>
      </c>
      <c r="B896" s="4" t="s">
        <v>2330</v>
      </c>
      <c r="C896" s="4" t="s">
        <v>1138</v>
      </c>
      <c r="D896" s="4" t="s">
        <v>2331</v>
      </c>
      <c r="E896" s="4" t="s">
        <v>1140</v>
      </c>
      <c r="F896" s="13">
        <v>-1206.2</v>
      </c>
      <c r="G896" s="13">
        <v>-1206.2</v>
      </c>
      <c r="H896" s="7">
        <v>0</v>
      </c>
      <c r="I896" s="7">
        <v>-1206.2</v>
      </c>
      <c r="J896" s="7" t="e">
        <f>VLOOKUP(AtlasReport_10_Table_1[[#This Row],[Voucher]],'Sales_Delived not invoiced'!D:F,3,0)</f>
        <v>#N/A</v>
      </c>
    </row>
    <row r="897" spans="1:10" hidden="1" x14ac:dyDescent="0.25">
      <c r="A897" s="6">
        <v>42909</v>
      </c>
      <c r="B897" s="4" t="s">
        <v>1097</v>
      </c>
      <c r="C897" s="4" t="s">
        <v>1138</v>
      </c>
      <c r="D897" s="4" t="s">
        <v>2332</v>
      </c>
      <c r="E897" s="4" t="s">
        <v>1140</v>
      </c>
      <c r="F897" s="13">
        <v>187.5</v>
      </c>
      <c r="G897" s="13">
        <v>187.5</v>
      </c>
      <c r="H897" s="7">
        <v>0</v>
      </c>
      <c r="I897" s="7">
        <v>1605.75</v>
      </c>
      <c r="J897" s="7">
        <f>VLOOKUP(AtlasReport_10_Table_1[[#This Row],[Voucher]],'Sales_Delived not invoiced'!D:F,3,0)</f>
        <v>1605.75</v>
      </c>
    </row>
    <row r="898" spans="1:10" hidden="1" x14ac:dyDescent="0.25">
      <c r="A898" s="6">
        <v>42909</v>
      </c>
      <c r="B898" s="4" t="s">
        <v>1097</v>
      </c>
      <c r="C898" s="4" t="s">
        <v>1138</v>
      </c>
      <c r="D898" s="4" t="s">
        <v>2332</v>
      </c>
      <c r="E898" s="4" t="s">
        <v>1140</v>
      </c>
      <c r="F898" s="13">
        <v>1418.25</v>
      </c>
      <c r="G898" s="13">
        <v>1418.25</v>
      </c>
      <c r="H898" s="7">
        <v>0</v>
      </c>
      <c r="I898" s="7">
        <v>1605.75</v>
      </c>
      <c r="J898" s="7">
        <f>VLOOKUP(AtlasReport_10_Table_1[[#This Row],[Voucher]],'Sales_Delived not invoiced'!D:F,3,0)</f>
        <v>1605.75</v>
      </c>
    </row>
    <row r="899" spans="1:10" x14ac:dyDescent="0.25">
      <c r="A899" s="6">
        <v>42909</v>
      </c>
      <c r="B899" s="4" t="s">
        <v>2333</v>
      </c>
      <c r="C899" s="4" t="s">
        <v>1138</v>
      </c>
      <c r="D899" s="4" t="s">
        <v>2334</v>
      </c>
      <c r="E899" s="4" t="s">
        <v>1140</v>
      </c>
      <c r="F899" s="13">
        <v>-279</v>
      </c>
      <c r="G899" s="13">
        <v>-279</v>
      </c>
      <c r="H899" s="7">
        <v>0</v>
      </c>
      <c r="I899" s="7">
        <v>-279</v>
      </c>
      <c r="J899" s="7" t="e">
        <f>VLOOKUP(AtlasReport_10_Table_1[[#This Row],[Voucher]],'Sales_Delived not invoiced'!D:F,3,0)</f>
        <v>#N/A</v>
      </c>
    </row>
    <row r="900" spans="1:10" x14ac:dyDescent="0.25">
      <c r="A900" s="6">
        <v>42909</v>
      </c>
      <c r="B900" s="4" t="s">
        <v>2335</v>
      </c>
      <c r="C900" s="4" t="s">
        <v>1138</v>
      </c>
      <c r="D900" s="4" t="s">
        <v>2336</v>
      </c>
      <c r="E900" s="4" t="s">
        <v>1140</v>
      </c>
      <c r="F900" s="13">
        <v>-8811.18</v>
      </c>
      <c r="G900" s="13">
        <v>-8811.18</v>
      </c>
      <c r="H900" s="7">
        <v>0</v>
      </c>
      <c r="I900" s="7">
        <v>-8811.18</v>
      </c>
      <c r="J900" s="7" t="e">
        <f>VLOOKUP(AtlasReport_10_Table_1[[#This Row],[Voucher]],'Sales_Delived not invoiced'!D:F,3,0)</f>
        <v>#N/A</v>
      </c>
    </row>
    <row r="901" spans="1:10" hidden="1" x14ac:dyDescent="0.25">
      <c r="A901" s="6">
        <v>42909</v>
      </c>
      <c r="B901" s="4" t="s">
        <v>1102</v>
      </c>
      <c r="C901" s="4" t="s">
        <v>1138</v>
      </c>
      <c r="D901" s="4" t="s">
        <v>2337</v>
      </c>
      <c r="E901" s="4" t="s">
        <v>1140</v>
      </c>
      <c r="F901" s="13">
        <v>35</v>
      </c>
      <c r="G901" s="13">
        <v>35</v>
      </c>
      <c r="H901" s="7">
        <v>0</v>
      </c>
      <c r="I901" s="7">
        <v>227</v>
      </c>
      <c r="J901" s="7">
        <f>VLOOKUP(AtlasReport_10_Table_1[[#This Row],[Voucher]],'Sales_Delived not invoiced'!D:F,3,0)</f>
        <v>227</v>
      </c>
    </row>
    <row r="902" spans="1:10" hidden="1" x14ac:dyDescent="0.25">
      <c r="A902" s="6">
        <v>42909</v>
      </c>
      <c r="B902" s="4" t="s">
        <v>1102</v>
      </c>
      <c r="C902" s="4" t="s">
        <v>1138</v>
      </c>
      <c r="D902" s="4" t="s">
        <v>2337</v>
      </c>
      <c r="E902" s="4" t="s">
        <v>1140</v>
      </c>
      <c r="F902" s="13">
        <v>192</v>
      </c>
      <c r="G902" s="13">
        <v>192</v>
      </c>
      <c r="H902" s="7">
        <v>0</v>
      </c>
      <c r="I902" s="7">
        <v>227</v>
      </c>
      <c r="J902" s="7">
        <f>VLOOKUP(AtlasReport_10_Table_1[[#This Row],[Voucher]],'Sales_Delived not invoiced'!D:F,3,0)</f>
        <v>227</v>
      </c>
    </row>
    <row r="903" spans="1:10" hidden="1" x14ac:dyDescent="0.25">
      <c r="A903" s="6">
        <v>42909</v>
      </c>
      <c r="B903" s="4" t="s">
        <v>1110</v>
      </c>
      <c r="C903" s="4" t="s">
        <v>1138</v>
      </c>
      <c r="D903" s="4" t="s">
        <v>2338</v>
      </c>
      <c r="E903" s="4" t="s">
        <v>1140</v>
      </c>
      <c r="F903" s="13">
        <v>1125</v>
      </c>
      <c r="G903" s="13">
        <v>1125</v>
      </c>
      <c r="H903" s="7">
        <v>0</v>
      </c>
      <c r="I903" s="7">
        <v>5699.7</v>
      </c>
      <c r="J903" s="7">
        <f>VLOOKUP(AtlasReport_10_Table_1[[#This Row],[Voucher]],'Sales_Delived not invoiced'!D:F,3,0)</f>
        <v>5699.7</v>
      </c>
    </row>
    <row r="904" spans="1:10" hidden="1" x14ac:dyDescent="0.25">
      <c r="A904" s="6">
        <v>42909</v>
      </c>
      <c r="B904" s="4" t="s">
        <v>1110</v>
      </c>
      <c r="C904" s="4" t="s">
        <v>1138</v>
      </c>
      <c r="D904" s="4" t="s">
        <v>2338</v>
      </c>
      <c r="E904" s="4" t="s">
        <v>1140</v>
      </c>
      <c r="F904" s="13">
        <v>4574.7</v>
      </c>
      <c r="G904" s="13">
        <v>4574.7</v>
      </c>
      <c r="H904" s="7">
        <v>0</v>
      </c>
      <c r="I904" s="7">
        <v>5699.7</v>
      </c>
      <c r="J904" s="7">
        <f>VLOOKUP(AtlasReport_10_Table_1[[#This Row],[Voucher]],'Sales_Delived not invoiced'!D:F,3,0)</f>
        <v>5699.7</v>
      </c>
    </row>
    <row r="905" spans="1:10" hidden="1" x14ac:dyDescent="0.25">
      <c r="A905" s="6">
        <v>42909</v>
      </c>
      <c r="B905" s="4" t="s">
        <v>1099</v>
      </c>
      <c r="C905" s="4" t="s">
        <v>1138</v>
      </c>
      <c r="D905" s="4" t="s">
        <v>2339</v>
      </c>
      <c r="E905" s="4" t="s">
        <v>1140</v>
      </c>
      <c r="F905" s="13">
        <v>1595</v>
      </c>
      <c r="G905" s="13">
        <v>1595</v>
      </c>
      <c r="H905" s="7">
        <v>0</v>
      </c>
      <c r="I905" s="7">
        <v>70456.3</v>
      </c>
      <c r="J905" s="7">
        <f>VLOOKUP(AtlasReport_10_Table_1[[#This Row],[Voucher]],'Sales_Delived not invoiced'!D:F,3,0)</f>
        <v>70456.3</v>
      </c>
    </row>
    <row r="906" spans="1:10" hidden="1" x14ac:dyDescent="0.25">
      <c r="A906" s="6">
        <v>42909</v>
      </c>
      <c r="B906" s="4" t="s">
        <v>1099</v>
      </c>
      <c r="C906" s="4" t="s">
        <v>1138</v>
      </c>
      <c r="D906" s="4" t="s">
        <v>2339</v>
      </c>
      <c r="E906" s="4" t="s">
        <v>1140</v>
      </c>
      <c r="F906" s="13">
        <v>68861.3</v>
      </c>
      <c r="G906" s="13">
        <v>68861.3</v>
      </c>
      <c r="H906" s="7">
        <v>0</v>
      </c>
      <c r="I906" s="7">
        <v>70456.3</v>
      </c>
      <c r="J906" s="7">
        <f>VLOOKUP(AtlasReport_10_Table_1[[#This Row],[Voucher]],'Sales_Delived not invoiced'!D:F,3,0)</f>
        <v>70456.3</v>
      </c>
    </row>
    <row r="907" spans="1:10" hidden="1" x14ac:dyDescent="0.25">
      <c r="A907" s="6">
        <v>42909</v>
      </c>
      <c r="B907" s="4" t="s">
        <v>1093</v>
      </c>
      <c r="C907" s="4" t="s">
        <v>1138</v>
      </c>
      <c r="D907" s="4" t="s">
        <v>2340</v>
      </c>
      <c r="E907" s="4" t="s">
        <v>1140</v>
      </c>
      <c r="F907" s="13">
        <v>1125</v>
      </c>
      <c r="G907" s="13">
        <v>1125</v>
      </c>
      <c r="H907" s="7">
        <v>0</v>
      </c>
      <c r="I907" s="7">
        <v>15194.25</v>
      </c>
      <c r="J907" s="7">
        <f>VLOOKUP(AtlasReport_10_Table_1[[#This Row],[Voucher]],'Sales_Delived not invoiced'!D:F,3,0)</f>
        <v>15194.25</v>
      </c>
    </row>
    <row r="908" spans="1:10" hidden="1" x14ac:dyDescent="0.25">
      <c r="A908" s="6">
        <v>42909</v>
      </c>
      <c r="B908" s="4" t="s">
        <v>1093</v>
      </c>
      <c r="C908" s="4" t="s">
        <v>1138</v>
      </c>
      <c r="D908" s="4" t="s">
        <v>2340</v>
      </c>
      <c r="E908" s="4" t="s">
        <v>1140</v>
      </c>
      <c r="F908" s="13">
        <v>14069.25</v>
      </c>
      <c r="G908" s="13">
        <v>14069.25</v>
      </c>
      <c r="H908" s="7">
        <v>0</v>
      </c>
      <c r="I908" s="7">
        <v>15194.25</v>
      </c>
      <c r="J908" s="7">
        <f>VLOOKUP(AtlasReport_10_Table_1[[#This Row],[Voucher]],'Sales_Delived not invoiced'!D:F,3,0)</f>
        <v>15194.25</v>
      </c>
    </row>
    <row r="909" spans="1:10" x14ac:dyDescent="0.25">
      <c r="A909" s="6">
        <v>42909</v>
      </c>
      <c r="B909" s="4" t="s">
        <v>2341</v>
      </c>
      <c r="C909" s="4" t="s">
        <v>1138</v>
      </c>
      <c r="D909" s="4" t="s">
        <v>2342</v>
      </c>
      <c r="E909" s="4" t="s">
        <v>1140</v>
      </c>
      <c r="F909" s="13">
        <v>-290.45</v>
      </c>
      <c r="G909" s="13">
        <v>-290.45</v>
      </c>
      <c r="H909" s="7">
        <v>0</v>
      </c>
      <c r="I909" s="7">
        <v>-290.45</v>
      </c>
      <c r="J909" s="7" t="e">
        <f>VLOOKUP(AtlasReport_10_Table_1[[#This Row],[Voucher]],'Sales_Delived not invoiced'!D:F,3,0)</f>
        <v>#N/A</v>
      </c>
    </row>
    <row r="910" spans="1:10" hidden="1" x14ac:dyDescent="0.25">
      <c r="A910" s="6">
        <v>42909</v>
      </c>
      <c r="B910" s="4" t="s">
        <v>1094</v>
      </c>
      <c r="C910" s="4" t="s">
        <v>1138</v>
      </c>
      <c r="D910" s="4" t="s">
        <v>2343</v>
      </c>
      <c r="E910" s="4" t="s">
        <v>1140</v>
      </c>
      <c r="F910" s="13">
        <v>1125</v>
      </c>
      <c r="G910" s="13">
        <v>1125</v>
      </c>
      <c r="H910" s="7">
        <v>0</v>
      </c>
      <c r="I910" s="7">
        <v>10143.75</v>
      </c>
      <c r="J910" s="7">
        <f>VLOOKUP(AtlasReport_10_Table_1[[#This Row],[Voucher]],'Sales_Delived not invoiced'!D:F,3,0)</f>
        <v>10143.75</v>
      </c>
    </row>
    <row r="911" spans="1:10" hidden="1" x14ac:dyDescent="0.25">
      <c r="A911" s="6">
        <v>42909</v>
      </c>
      <c r="B911" s="4" t="s">
        <v>1094</v>
      </c>
      <c r="C911" s="4" t="s">
        <v>1138</v>
      </c>
      <c r="D911" s="4" t="s">
        <v>2343</v>
      </c>
      <c r="E911" s="4" t="s">
        <v>1140</v>
      </c>
      <c r="F911" s="13">
        <v>9018.75</v>
      </c>
      <c r="G911" s="13">
        <v>9018.75</v>
      </c>
      <c r="H911" s="7">
        <v>0</v>
      </c>
      <c r="I911" s="7">
        <v>10143.75</v>
      </c>
      <c r="J911" s="7">
        <f>VLOOKUP(AtlasReport_10_Table_1[[#This Row],[Voucher]],'Sales_Delived not invoiced'!D:F,3,0)</f>
        <v>10143.75</v>
      </c>
    </row>
    <row r="912" spans="1:10" x14ac:dyDescent="0.25">
      <c r="A912" s="6">
        <v>42914</v>
      </c>
      <c r="B912" s="4" t="s">
        <v>2344</v>
      </c>
      <c r="C912" s="4" t="s">
        <v>1138</v>
      </c>
      <c r="D912" s="4" t="s">
        <v>2345</v>
      </c>
      <c r="E912" s="4" t="s">
        <v>1140</v>
      </c>
      <c r="F912" s="13">
        <v>-24324.3</v>
      </c>
      <c r="G912" s="13">
        <v>-24324.3</v>
      </c>
      <c r="H912" s="7">
        <v>0</v>
      </c>
      <c r="I912" s="7">
        <v>-24324.3</v>
      </c>
      <c r="J912" s="7" t="e">
        <f>VLOOKUP(AtlasReport_10_Table_1[[#This Row],[Voucher]],'Sales_Delived not invoiced'!D:F,3,0)</f>
        <v>#N/A</v>
      </c>
    </row>
    <row r="913" spans="1:10" x14ac:dyDescent="0.25">
      <c r="A913" s="6">
        <v>42914</v>
      </c>
      <c r="B913" s="4" t="s">
        <v>2346</v>
      </c>
      <c r="C913" s="4" t="s">
        <v>1138</v>
      </c>
      <c r="D913" s="4" t="s">
        <v>2347</v>
      </c>
      <c r="E913" s="4" t="s">
        <v>1140</v>
      </c>
      <c r="F913" s="13">
        <v>-2934.25</v>
      </c>
      <c r="G913" s="13">
        <v>-2934.25</v>
      </c>
      <c r="H913" s="7">
        <v>0</v>
      </c>
      <c r="I913" s="7">
        <v>-2934.25</v>
      </c>
      <c r="J913" s="7" t="e">
        <f>VLOOKUP(AtlasReport_10_Table_1[[#This Row],[Voucher]],'Sales_Delived not invoiced'!D:F,3,0)</f>
        <v>#N/A</v>
      </c>
    </row>
    <row r="914" spans="1:10" x14ac:dyDescent="0.25">
      <c r="A914" s="6">
        <v>42914</v>
      </c>
      <c r="B914" s="4" t="s">
        <v>2348</v>
      </c>
      <c r="C914" s="4" t="s">
        <v>1138</v>
      </c>
      <c r="D914" s="4" t="s">
        <v>2349</v>
      </c>
      <c r="E914" s="4" t="s">
        <v>1140</v>
      </c>
      <c r="F914" s="13">
        <v>-2580.1999999999998</v>
      </c>
      <c r="G914" s="13">
        <v>-2580.1999999999998</v>
      </c>
      <c r="H914" s="7">
        <v>0</v>
      </c>
      <c r="I914" s="7">
        <v>-2580.1999999999998</v>
      </c>
      <c r="J914" s="7" t="e">
        <f>VLOOKUP(AtlasReport_10_Table_1[[#This Row],[Voucher]],'Sales_Delived not invoiced'!D:F,3,0)</f>
        <v>#N/A</v>
      </c>
    </row>
    <row r="915" spans="1:10" x14ac:dyDescent="0.25">
      <c r="A915" s="6">
        <v>42914</v>
      </c>
      <c r="B915" s="4" t="s">
        <v>2350</v>
      </c>
      <c r="C915" s="4" t="s">
        <v>1138</v>
      </c>
      <c r="D915" s="4" t="s">
        <v>2351</v>
      </c>
      <c r="E915" s="4" t="s">
        <v>1140</v>
      </c>
      <c r="F915" s="13">
        <v>-13325.12</v>
      </c>
      <c r="G915" s="13">
        <v>-13325.12</v>
      </c>
      <c r="H915" s="7">
        <v>0</v>
      </c>
      <c r="I915" s="7">
        <v>-16500.12</v>
      </c>
      <c r="J915" s="7" t="e">
        <f>VLOOKUP(AtlasReport_10_Table_1[[#This Row],[Voucher]],'Sales_Delived not invoiced'!D:F,3,0)</f>
        <v>#N/A</v>
      </c>
    </row>
    <row r="916" spans="1:10" x14ac:dyDescent="0.25">
      <c r="A916" s="6">
        <v>42914</v>
      </c>
      <c r="B916" s="4" t="s">
        <v>2350</v>
      </c>
      <c r="C916" s="4" t="s">
        <v>1138</v>
      </c>
      <c r="D916" s="4" t="s">
        <v>2351</v>
      </c>
      <c r="E916" s="4" t="s">
        <v>1140</v>
      </c>
      <c r="F916" s="13">
        <v>-3175</v>
      </c>
      <c r="G916" s="13">
        <v>-3175</v>
      </c>
      <c r="H916" s="7">
        <v>0</v>
      </c>
      <c r="I916" s="7">
        <v>-16500.12</v>
      </c>
      <c r="J916" s="7" t="e">
        <f>VLOOKUP(AtlasReport_10_Table_1[[#This Row],[Voucher]],'Sales_Delived not invoiced'!D:F,3,0)</f>
        <v>#N/A</v>
      </c>
    </row>
    <row r="917" spans="1:10" x14ac:dyDescent="0.25">
      <c r="A917" s="6">
        <v>42914</v>
      </c>
      <c r="B917" s="4" t="s">
        <v>2352</v>
      </c>
      <c r="C917" s="4" t="s">
        <v>1138</v>
      </c>
      <c r="D917" s="4" t="s">
        <v>2353</v>
      </c>
      <c r="E917" s="4" t="s">
        <v>1140</v>
      </c>
      <c r="F917" s="13">
        <v>-11137.5</v>
      </c>
      <c r="G917" s="13">
        <v>-11137.5</v>
      </c>
      <c r="H917" s="7">
        <v>0</v>
      </c>
      <c r="I917" s="7">
        <v>-14035</v>
      </c>
      <c r="J917" s="7" t="e">
        <f>VLOOKUP(AtlasReport_10_Table_1[[#This Row],[Voucher]],'Sales_Delived not invoiced'!D:F,3,0)</f>
        <v>#N/A</v>
      </c>
    </row>
    <row r="918" spans="1:10" x14ac:dyDescent="0.25">
      <c r="A918" s="6">
        <v>42914</v>
      </c>
      <c r="B918" s="4" t="s">
        <v>2352</v>
      </c>
      <c r="C918" s="4" t="s">
        <v>1138</v>
      </c>
      <c r="D918" s="4" t="s">
        <v>2353</v>
      </c>
      <c r="E918" s="4" t="s">
        <v>1140</v>
      </c>
      <c r="F918" s="13">
        <v>-2897.5</v>
      </c>
      <c r="G918" s="13">
        <v>-2897.5</v>
      </c>
      <c r="H918" s="7">
        <v>0</v>
      </c>
      <c r="I918" s="7">
        <v>-14035</v>
      </c>
      <c r="J918" s="7" t="e">
        <f>VLOOKUP(AtlasReport_10_Table_1[[#This Row],[Voucher]],'Sales_Delived not invoiced'!D:F,3,0)</f>
        <v>#N/A</v>
      </c>
    </row>
    <row r="919" spans="1:10" hidden="1" x14ac:dyDescent="0.25">
      <c r="A919" s="6">
        <v>42914</v>
      </c>
      <c r="B919" s="4" t="s">
        <v>1096</v>
      </c>
      <c r="C919" s="4" t="s">
        <v>1138</v>
      </c>
      <c r="D919" s="4" t="s">
        <v>2354</v>
      </c>
      <c r="E919" s="4" t="s">
        <v>1140</v>
      </c>
      <c r="F919" s="13">
        <v>1615</v>
      </c>
      <c r="G919" s="13">
        <v>1615</v>
      </c>
      <c r="H919" s="7">
        <v>0</v>
      </c>
      <c r="I919" s="7">
        <v>7802.5</v>
      </c>
      <c r="J919" s="7">
        <f>VLOOKUP(AtlasReport_10_Table_1[[#This Row],[Voucher]],'Sales_Delived not invoiced'!D:F,3,0)</f>
        <v>7802.5</v>
      </c>
    </row>
    <row r="920" spans="1:10" hidden="1" x14ac:dyDescent="0.25">
      <c r="A920" s="6">
        <v>42914</v>
      </c>
      <c r="B920" s="4" t="s">
        <v>1096</v>
      </c>
      <c r="C920" s="4" t="s">
        <v>1138</v>
      </c>
      <c r="D920" s="4" t="s">
        <v>2354</v>
      </c>
      <c r="E920" s="4" t="s">
        <v>1140</v>
      </c>
      <c r="F920" s="13">
        <v>6187.5</v>
      </c>
      <c r="G920" s="13">
        <v>6187.5</v>
      </c>
      <c r="H920" s="7">
        <v>0</v>
      </c>
      <c r="I920" s="7">
        <v>7802.5</v>
      </c>
      <c r="J920" s="7">
        <f>VLOOKUP(AtlasReport_10_Table_1[[#This Row],[Voucher]],'Sales_Delived not invoiced'!D:F,3,0)</f>
        <v>7802.5</v>
      </c>
    </row>
    <row r="921" spans="1:10" hidden="1" x14ac:dyDescent="0.25">
      <c r="A921" s="6">
        <v>42914</v>
      </c>
      <c r="B921" s="4" t="s">
        <v>1123</v>
      </c>
      <c r="C921" s="4" t="s">
        <v>1138</v>
      </c>
      <c r="D921" s="4" t="s">
        <v>2355</v>
      </c>
      <c r="E921" s="4" t="s">
        <v>1140</v>
      </c>
      <c r="F921" s="13">
        <v>99</v>
      </c>
      <c r="G921" s="13">
        <v>99</v>
      </c>
      <c r="H921" s="7">
        <v>0</v>
      </c>
      <c r="I921" s="7">
        <v>99</v>
      </c>
      <c r="J921" s="7">
        <f>VLOOKUP(AtlasReport_10_Table_1[[#This Row],[Voucher]],'Sales_Delived not invoiced'!D:F,3,0)</f>
        <v>99</v>
      </c>
    </row>
    <row r="922" spans="1:10" hidden="1" x14ac:dyDescent="0.25">
      <c r="A922" s="6">
        <v>42914</v>
      </c>
      <c r="B922" s="4" t="s">
        <v>1105</v>
      </c>
      <c r="C922" s="4" t="s">
        <v>1138</v>
      </c>
      <c r="D922" s="4" t="s">
        <v>2356</v>
      </c>
      <c r="E922" s="4" t="s">
        <v>1140</v>
      </c>
      <c r="F922" s="13">
        <v>4100</v>
      </c>
      <c r="G922" s="13">
        <v>4100</v>
      </c>
      <c r="H922" s="7">
        <v>0</v>
      </c>
      <c r="I922" s="7">
        <v>22533.25</v>
      </c>
      <c r="J922" s="7">
        <f>VLOOKUP(AtlasReport_10_Table_1[[#This Row],[Voucher]],'Sales_Delived not invoiced'!D:F,3,0)</f>
        <v>22533.25</v>
      </c>
    </row>
    <row r="923" spans="1:10" hidden="1" x14ac:dyDescent="0.25">
      <c r="A923" s="6">
        <v>42914</v>
      </c>
      <c r="B923" s="4" t="s">
        <v>1105</v>
      </c>
      <c r="C923" s="4" t="s">
        <v>1138</v>
      </c>
      <c r="D923" s="4" t="s">
        <v>2356</v>
      </c>
      <c r="E923" s="4" t="s">
        <v>1140</v>
      </c>
      <c r="F923" s="13">
        <v>18433.25</v>
      </c>
      <c r="G923" s="13">
        <v>18433.25</v>
      </c>
      <c r="H923" s="7">
        <v>0</v>
      </c>
      <c r="I923" s="7">
        <v>22533.25</v>
      </c>
      <c r="J923" s="7">
        <f>VLOOKUP(AtlasReport_10_Table_1[[#This Row],[Voucher]],'Sales_Delived not invoiced'!D:F,3,0)</f>
        <v>22533.25</v>
      </c>
    </row>
    <row r="924" spans="1:10" x14ac:dyDescent="0.25">
      <c r="A924" s="6">
        <v>42914</v>
      </c>
      <c r="B924" s="4" t="s">
        <v>2357</v>
      </c>
      <c r="C924" s="4" t="s">
        <v>1138</v>
      </c>
      <c r="D924" s="4" t="s">
        <v>2358</v>
      </c>
      <c r="E924" s="4" t="s">
        <v>1140</v>
      </c>
      <c r="F924" s="13">
        <v>-10471.5</v>
      </c>
      <c r="G924" s="13">
        <v>-10471.5</v>
      </c>
      <c r="H924" s="7">
        <v>0</v>
      </c>
      <c r="I924" s="7">
        <v>-10471.5</v>
      </c>
      <c r="J924" s="7" t="e">
        <f>VLOOKUP(AtlasReport_10_Table_1[[#This Row],[Voucher]],'Sales_Delived not invoiced'!D:F,3,0)</f>
        <v>#N/A</v>
      </c>
    </row>
    <row r="925" spans="1:10" hidden="1" x14ac:dyDescent="0.25">
      <c r="A925" s="6">
        <v>42914</v>
      </c>
      <c r="B925" s="4" t="s">
        <v>1095</v>
      </c>
      <c r="C925" s="4" t="s">
        <v>1138</v>
      </c>
      <c r="D925" s="4" t="s">
        <v>2359</v>
      </c>
      <c r="E925" s="4" t="s">
        <v>1140</v>
      </c>
      <c r="F925" s="13">
        <v>344.35</v>
      </c>
      <c r="G925" s="13">
        <v>344.35</v>
      </c>
      <c r="H925" s="7">
        <v>0</v>
      </c>
      <c r="I925" s="7">
        <v>344.35</v>
      </c>
      <c r="J925" s="7">
        <f>VLOOKUP(AtlasReport_10_Table_1[[#This Row],[Voucher]],'Sales_Delived not invoiced'!D:F,3,0)</f>
        <v>344.35</v>
      </c>
    </row>
    <row r="926" spans="1:10" hidden="1" x14ac:dyDescent="0.25">
      <c r="A926" s="6">
        <v>42914</v>
      </c>
      <c r="B926" s="4" t="s">
        <v>1125</v>
      </c>
      <c r="C926" s="4" t="s">
        <v>1138</v>
      </c>
      <c r="D926" s="4" t="s">
        <v>2360</v>
      </c>
      <c r="E926" s="4" t="s">
        <v>1140</v>
      </c>
      <c r="F926" s="13">
        <v>1125</v>
      </c>
      <c r="G926" s="13">
        <v>1125</v>
      </c>
      <c r="H926" s="7">
        <v>0</v>
      </c>
      <c r="I926" s="7">
        <v>8364.3799999999992</v>
      </c>
      <c r="J926" s="7">
        <f>VLOOKUP(AtlasReport_10_Table_1[[#This Row],[Voucher]],'Sales_Delived not invoiced'!D:F,3,0)</f>
        <v>8364.3799999999992</v>
      </c>
    </row>
    <row r="927" spans="1:10" hidden="1" x14ac:dyDescent="0.25">
      <c r="A927" s="6">
        <v>42914</v>
      </c>
      <c r="B927" s="4" t="s">
        <v>1125</v>
      </c>
      <c r="C927" s="4" t="s">
        <v>1138</v>
      </c>
      <c r="D927" s="4" t="s">
        <v>2360</v>
      </c>
      <c r="E927" s="4" t="s">
        <v>1140</v>
      </c>
      <c r="F927" s="13">
        <v>7239.38</v>
      </c>
      <c r="G927" s="13">
        <v>7239.38</v>
      </c>
      <c r="H927" s="7">
        <v>0</v>
      </c>
      <c r="I927" s="7">
        <v>8364.3799999999992</v>
      </c>
      <c r="J927" s="7">
        <f>VLOOKUP(AtlasReport_10_Table_1[[#This Row],[Voucher]],'Sales_Delived not invoiced'!D:F,3,0)</f>
        <v>8364.3799999999992</v>
      </c>
    </row>
    <row r="928" spans="1:10" hidden="1" x14ac:dyDescent="0.25">
      <c r="A928" s="6">
        <v>42914</v>
      </c>
      <c r="B928" s="4" t="s">
        <v>1116</v>
      </c>
      <c r="C928" s="4" t="s">
        <v>1138</v>
      </c>
      <c r="D928" s="4" t="s">
        <v>2361</v>
      </c>
      <c r="E928" s="4" t="s">
        <v>1140</v>
      </c>
      <c r="F928" s="13">
        <v>1600.5</v>
      </c>
      <c r="G928" s="13">
        <v>1600.5</v>
      </c>
      <c r="H928" s="7">
        <v>0</v>
      </c>
      <c r="I928" s="7">
        <v>1600.5</v>
      </c>
      <c r="J928" s="7">
        <f>VLOOKUP(AtlasReport_10_Table_1[[#This Row],[Voucher]],'Sales_Delived not invoiced'!D:F,3,0)</f>
        <v>1600.5</v>
      </c>
    </row>
    <row r="929" spans="1:10" hidden="1" x14ac:dyDescent="0.25">
      <c r="A929" s="6">
        <v>42914</v>
      </c>
      <c r="B929" s="4" t="s">
        <v>1117</v>
      </c>
      <c r="C929" s="4" t="s">
        <v>1138</v>
      </c>
      <c r="D929" s="4" t="s">
        <v>2362</v>
      </c>
      <c r="E929" s="4" t="s">
        <v>1140</v>
      </c>
      <c r="F929" s="13">
        <v>1067</v>
      </c>
      <c r="G929" s="13">
        <v>1067</v>
      </c>
      <c r="H929" s="7">
        <v>0</v>
      </c>
      <c r="I929" s="7">
        <v>1067</v>
      </c>
      <c r="J929" s="7">
        <f>VLOOKUP(AtlasReport_10_Table_1[[#This Row],[Voucher]],'Sales_Delived not invoiced'!D:F,3,0)</f>
        <v>1067</v>
      </c>
    </row>
    <row r="930" spans="1:10" hidden="1" x14ac:dyDescent="0.25">
      <c r="A930" s="6">
        <v>42914</v>
      </c>
      <c r="B930" s="4" t="s">
        <v>1127</v>
      </c>
      <c r="C930" s="4" t="s">
        <v>1138</v>
      </c>
      <c r="D930" s="4" t="s">
        <v>2363</v>
      </c>
      <c r="E930" s="4" t="s">
        <v>1140</v>
      </c>
      <c r="F930" s="13">
        <v>185</v>
      </c>
      <c r="G930" s="13">
        <v>185</v>
      </c>
      <c r="H930" s="7">
        <v>0</v>
      </c>
      <c r="I930" s="7">
        <v>497.5</v>
      </c>
      <c r="J930" s="7">
        <f>VLOOKUP(AtlasReport_10_Table_1[[#This Row],[Voucher]],'Sales_Delived not invoiced'!D:F,3,0)</f>
        <v>497.5</v>
      </c>
    </row>
    <row r="931" spans="1:10" hidden="1" x14ac:dyDescent="0.25">
      <c r="A931" s="6">
        <v>42914</v>
      </c>
      <c r="B931" s="4" t="s">
        <v>1127</v>
      </c>
      <c r="C931" s="4" t="s">
        <v>1138</v>
      </c>
      <c r="D931" s="4" t="s">
        <v>2363</v>
      </c>
      <c r="E931" s="4" t="s">
        <v>1140</v>
      </c>
      <c r="F931" s="13">
        <v>312.5</v>
      </c>
      <c r="G931" s="13">
        <v>312.5</v>
      </c>
      <c r="H931" s="7">
        <v>0</v>
      </c>
      <c r="I931" s="7">
        <v>497.5</v>
      </c>
      <c r="J931" s="7">
        <f>VLOOKUP(AtlasReport_10_Table_1[[#This Row],[Voucher]],'Sales_Delived not invoiced'!D:F,3,0)</f>
        <v>497.5</v>
      </c>
    </row>
    <row r="932" spans="1:10" hidden="1" x14ac:dyDescent="0.25">
      <c r="A932" s="6">
        <v>42914</v>
      </c>
      <c r="B932" s="4" t="s">
        <v>1128</v>
      </c>
      <c r="C932" s="4" t="s">
        <v>1138</v>
      </c>
      <c r="D932" s="4" t="s">
        <v>2364</v>
      </c>
      <c r="E932" s="4" t="s">
        <v>1140</v>
      </c>
      <c r="F932" s="13">
        <v>45</v>
      </c>
      <c r="G932" s="13">
        <v>45</v>
      </c>
      <c r="H932" s="7">
        <v>0</v>
      </c>
      <c r="I932" s="7">
        <v>45</v>
      </c>
      <c r="J932" s="7">
        <f>VLOOKUP(AtlasReport_10_Table_1[[#This Row],[Voucher]],'Sales_Delived not invoiced'!D:F,3,0)</f>
        <v>45</v>
      </c>
    </row>
    <row r="933" spans="1:10" hidden="1" x14ac:dyDescent="0.25">
      <c r="A933" s="6">
        <v>42914</v>
      </c>
      <c r="B933" s="4" t="s">
        <v>1119</v>
      </c>
      <c r="C933" s="4" t="s">
        <v>1138</v>
      </c>
      <c r="D933" s="4" t="s">
        <v>2365</v>
      </c>
      <c r="E933" s="4" t="s">
        <v>1140</v>
      </c>
      <c r="F933" s="13">
        <v>60</v>
      </c>
      <c r="G933" s="13">
        <v>60</v>
      </c>
      <c r="H933" s="7">
        <v>0</v>
      </c>
      <c r="I933" s="7">
        <v>903.9</v>
      </c>
      <c r="J933" s="7">
        <f>VLOOKUP(AtlasReport_10_Table_1[[#This Row],[Voucher]],'Sales_Delived not invoiced'!D:F,3,0)</f>
        <v>903.9</v>
      </c>
    </row>
    <row r="934" spans="1:10" hidden="1" x14ac:dyDescent="0.25">
      <c r="A934" s="6">
        <v>42914</v>
      </c>
      <c r="B934" s="4" t="s">
        <v>1119</v>
      </c>
      <c r="C934" s="4" t="s">
        <v>1138</v>
      </c>
      <c r="D934" s="4" t="s">
        <v>2365</v>
      </c>
      <c r="E934" s="4" t="s">
        <v>1140</v>
      </c>
      <c r="F934" s="13">
        <v>843.9</v>
      </c>
      <c r="G934" s="13">
        <v>843.9</v>
      </c>
      <c r="H934" s="7">
        <v>0</v>
      </c>
      <c r="I934" s="7">
        <v>903.9</v>
      </c>
      <c r="J934" s="7">
        <f>VLOOKUP(AtlasReport_10_Table_1[[#This Row],[Voucher]],'Sales_Delived not invoiced'!D:F,3,0)</f>
        <v>903.9</v>
      </c>
    </row>
    <row r="935" spans="1:10" hidden="1" x14ac:dyDescent="0.25">
      <c r="A935" s="6">
        <v>42914</v>
      </c>
      <c r="B935" s="4" t="s">
        <v>1112</v>
      </c>
      <c r="C935" s="4" t="s">
        <v>1138</v>
      </c>
      <c r="D935" s="4" t="s">
        <v>2366</v>
      </c>
      <c r="E935" s="4" t="s">
        <v>1140</v>
      </c>
      <c r="F935" s="13">
        <v>10366</v>
      </c>
      <c r="G935" s="13">
        <v>10366</v>
      </c>
      <c r="H935" s="7">
        <v>0</v>
      </c>
      <c r="I935" s="7">
        <v>10366</v>
      </c>
      <c r="J935" s="7">
        <f>VLOOKUP(AtlasReport_10_Table_1[[#This Row],[Voucher]],'Sales_Delived not invoiced'!D:F,3,0)</f>
        <v>10366</v>
      </c>
    </row>
    <row r="936" spans="1:10" hidden="1" x14ac:dyDescent="0.25">
      <c r="A936" s="6">
        <v>42914</v>
      </c>
      <c r="B936" s="4" t="s">
        <v>1090</v>
      </c>
      <c r="C936" s="4" t="s">
        <v>1138</v>
      </c>
      <c r="D936" s="4" t="s">
        <v>2367</v>
      </c>
      <c r="E936" s="4" t="s">
        <v>1140</v>
      </c>
      <c r="F936" s="13">
        <v>4620</v>
      </c>
      <c r="G936" s="13">
        <v>4620</v>
      </c>
      <c r="H936" s="7">
        <v>0</v>
      </c>
      <c r="I936" s="7">
        <v>4620</v>
      </c>
      <c r="J936" s="7">
        <f>VLOOKUP(AtlasReport_10_Table_1[[#This Row],[Voucher]],'Sales_Delived not invoiced'!D:F,3,0)</f>
        <v>4620</v>
      </c>
    </row>
    <row r="937" spans="1:10" hidden="1" x14ac:dyDescent="0.25">
      <c r="A937" s="6">
        <v>42914</v>
      </c>
      <c r="B937" s="4" t="s">
        <v>1091</v>
      </c>
      <c r="C937" s="4" t="s">
        <v>1138</v>
      </c>
      <c r="D937" s="4" t="s">
        <v>2368</v>
      </c>
      <c r="E937" s="4" t="s">
        <v>1140</v>
      </c>
      <c r="F937" s="13">
        <v>100288.5</v>
      </c>
      <c r="G937" s="13">
        <v>100288.5</v>
      </c>
      <c r="H937" s="7">
        <v>0</v>
      </c>
      <c r="I937" s="7">
        <v>100288.5</v>
      </c>
      <c r="J937" s="7">
        <f>VLOOKUP(AtlasReport_10_Table_1[[#This Row],[Voucher]],'Sales_Delived not invoiced'!D:F,3,0)</f>
        <v>100288.5</v>
      </c>
    </row>
    <row r="938" spans="1:10" hidden="1" x14ac:dyDescent="0.25">
      <c r="A938" s="6">
        <v>42914</v>
      </c>
      <c r="B938" s="4" t="s">
        <v>1101</v>
      </c>
      <c r="C938" s="4" t="s">
        <v>1138</v>
      </c>
      <c r="D938" s="4" t="s">
        <v>2369</v>
      </c>
      <c r="E938" s="4" t="s">
        <v>1140</v>
      </c>
      <c r="F938" s="13">
        <v>13345.9</v>
      </c>
      <c r="G938" s="13">
        <v>13345.9</v>
      </c>
      <c r="H938" s="7">
        <v>0</v>
      </c>
      <c r="I938" s="7">
        <v>13345.9</v>
      </c>
      <c r="J938" s="7">
        <f>VLOOKUP(AtlasReport_10_Table_1[[#This Row],[Voucher]],'Sales_Delived not invoiced'!D:F,3,0)</f>
        <v>13345.9</v>
      </c>
    </row>
    <row r="939" spans="1:10" x14ac:dyDescent="0.25">
      <c r="A939" s="6">
        <v>42914</v>
      </c>
      <c r="B939" s="4" t="s">
        <v>2370</v>
      </c>
      <c r="C939" s="4" t="s">
        <v>1138</v>
      </c>
      <c r="D939" s="4" t="s">
        <v>2371</v>
      </c>
      <c r="E939" s="4" t="s">
        <v>1140</v>
      </c>
      <c r="F939" s="13">
        <v>-358.9</v>
      </c>
      <c r="G939" s="13">
        <v>-358.9</v>
      </c>
      <c r="H939" s="7">
        <v>0</v>
      </c>
      <c r="I939" s="7">
        <v>-358.9</v>
      </c>
      <c r="J939" s="7" t="e">
        <f>VLOOKUP(AtlasReport_10_Table_1[[#This Row],[Voucher]],'Sales_Delived not invoiced'!D:F,3,0)</f>
        <v>#N/A</v>
      </c>
    </row>
    <row r="940" spans="1:10" x14ac:dyDescent="0.25">
      <c r="A940" s="6">
        <v>42914</v>
      </c>
      <c r="B940" s="4" t="s">
        <v>2372</v>
      </c>
      <c r="C940" s="4" t="s">
        <v>1138</v>
      </c>
      <c r="D940" s="4" t="s">
        <v>2373</v>
      </c>
      <c r="E940" s="4" t="s">
        <v>1140</v>
      </c>
      <c r="F940" s="13">
        <v>-4458.5</v>
      </c>
      <c r="G940" s="13">
        <v>-4458.5</v>
      </c>
      <c r="H940" s="7">
        <v>0</v>
      </c>
      <c r="I940" s="7">
        <v>-4458.5</v>
      </c>
      <c r="J940" s="7" t="e">
        <f>VLOOKUP(AtlasReport_10_Table_1[[#This Row],[Voucher]],'Sales_Delived not invoiced'!D:F,3,0)</f>
        <v>#N/A</v>
      </c>
    </row>
    <row r="941" spans="1:10" hidden="1" x14ac:dyDescent="0.25">
      <c r="A941" s="6">
        <v>42914</v>
      </c>
      <c r="B941" s="4" t="s">
        <v>1092</v>
      </c>
      <c r="C941" s="4" t="s">
        <v>1138</v>
      </c>
      <c r="D941" s="4" t="s">
        <v>2374</v>
      </c>
      <c r="E941" s="4" t="s">
        <v>1140</v>
      </c>
      <c r="F941" s="13">
        <v>4458.5</v>
      </c>
      <c r="G941" s="13">
        <v>4458.5</v>
      </c>
      <c r="H941" s="7">
        <v>0</v>
      </c>
      <c r="I941" s="7">
        <v>4458.5</v>
      </c>
      <c r="J941" s="7">
        <f>VLOOKUP(AtlasReport_10_Table_1[[#This Row],[Voucher]],'Sales_Delived not invoiced'!D:F,3,0)</f>
        <v>4458.5</v>
      </c>
    </row>
    <row r="942" spans="1:10" x14ac:dyDescent="0.25">
      <c r="A942" s="6">
        <v>42914</v>
      </c>
      <c r="B942" s="4" t="s">
        <v>2375</v>
      </c>
      <c r="C942" s="4" t="s">
        <v>1138</v>
      </c>
      <c r="D942" s="4" t="s">
        <v>2376</v>
      </c>
      <c r="E942" s="4" t="s">
        <v>1140</v>
      </c>
      <c r="F942" s="13">
        <v>-767.75</v>
      </c>
      <c r="G942" s="13">
        <v>-767.75</v>
      </c>
      <c r="H942" s="7">
        <v>0</v>
      </c>
      <c r="I942" s="7">
        <v>-767.75</v>
      </c>
      <c r="J942" s="7" t="e">
        <f>VLOOKUP(AtlasReport_10_Table_1[[#This Row],[Voucher]],'Sales_Delived not invoiced'!D:F,3,0)</f>
        <v>#N/A</v>
      </c>
    </row>
    <row r="943" spans="1:10" hidden="1" x14ac:dyDescent="0.25">
      <c r="A943" s="6">
        <v>42914</v>
      </c>
      <c r="B943" s="4" t="s">
        <v>1098</v>
      </c>
      <c r="C943" s="4" t="s">
        <v>1138</v>
      </c>
      <c r="D943" s="4" t="s">
        <v>2377</v>
      </c>
      <c r="E943" s="4" t="s">
        <v>1140</v>
      </c>
      <c r="F943" s="13">
        <v>11348.880000000001</v>
      </c>
      <c r="G943" s="13">
        <v>11348.880000000001</v>
      </c>
      <c r="H943" s="7">
        <v>0</v>
      </c>
      <c r="I943" s="7">
        <v>11348.88</v>
      </c>
      <c r="J943" s="7">
        <f>VLOOKUP(AtlasReport_10_Table_1[[#This Row],[Voucher]],'Sales_Delived not invoiced'!D:F,3,0)</f>
        <v>11348.88</v>
      </c>
    </row>
    <row r="944" spans="1:10" hidden="1" x14ac:dyDescent="0.25">
      <c r="A944" s="6">
        <v>42914</v>
      </c>
      <c r="B944" s="4" t="s">
        <v>1103</v>
      </c>
      <c r="C944" s="4" t="s">
        <v>1138</v>
      </c>
      <c r="D944" s="4" t="s">
        <v>2378</v>
      </c>
      <c r="E944" s="4" t="s">
        <v>1140</v>
      </c>
      <c r="F944" s="13">
        <v>843.75</v>
      </c>
      <c r="G944" s="13">
        <v>843.75</v>
      </c>
      <c r="H944" s="7">
        <v>0</v>
      </c>
      <c r="I944" s="7">
        <v>1793.75</v>
      </c>
      <c r="J944" s="7">
        <f>VLOOKUP(AtlasReport_10_Table_1[[#This Row],[Voucher]],'Sales_Delived not invoiced'!D:F,3,0)</f>
        <v>1793.75</v>
      </c>
    </row>
    <row r="945" spans="1:10" hidden="1" x14ac:dyDescent="0.25">
      <c r="A945" s="6">
        <v>42914</v>
      </c>
      <c r="B945" s="4" t="s">
        <v>1103</v>
      </c>
      <c r="C945" s="4" t="s">
        <v>1138</v>
      </c>
      <c r="D945" s="4" t="s">
        <v>2378</v>
      </c>
      <c r="E945" s="4" t="s">
        <v>1140</v>
      </c>
      <c r="F945" s="13">
        <v>950</v>
      </c>
      <c r="G945" s="13">
        <v>950</v>
      </c>
      <c r="H945" s="7">
        <v>0</v>
      </c>
      <c r="I945" s="7">
        <v>1793.75</v>
      </c>
      <c r="J945" s="7">
        <f>VLOOKUP(AtlasReport_10_Table_1[[#This Row],[Voucher]],'Sales_Delived not invoiced'!D:F,3,0)</f>
        <v>1793.75</v>
      </c>
    </row>
    <row r="946" spans="1:10" hidden="1" x14ac:dyDescent="0.25">
      <c r="A946" s="6">
        <v>42914</v>
      </c>
      <c r="B946" s="4" t="s">
        <v>1114</v>
      </c>
      <c r="C946" s="4" t="s">
        <v>1138</v>
      </c>
      <c r="D946" s="4" t="s">
        <v>2379</v>
      </c>
      <c r="E946" s="4" t="s">
        <v>1140</v>
      </c>
      <c r="F946" s="13">
        <v>1057.8800000000001</v>
      </c>
      <c r="G946" s="13">
        <v>1057.8800000000001</v>
      </c>
      <c r="H946" s="7">
        <v>0</v>
      </c>
      <c r="I946" s="7">
        <v>1057.8800000000001</v>
      </c>
      <c r="J946" s="7">
        <f>VLOOKUP(AtlasReport_10_Table_1[[#This Row],[Voucher]],'Sales_Delived not invoiced'!D:F,3,0)</f>
        <v>1057.8800000000001</v>
      </c>
    </row>
    <row r="947" spans="1:10" hidden="1" x14ac:dyDescent="0.25">
      <c r="A947" s="6">
        <v>42914</v>
      </c>
      <c r="B947" s="4" t="s">
        <v>1121</v>
      </c>
      <c r="C947" s="4" t="s">
        <v>1138</v>
      </c>
      <c r="D947" s="4" t="s">
        <v>2380</v>
      </c>
      <c r="E947" s="4" t="s">
        <v>1140</v>
      </c>
      <c r="F947" s="13">
        <v>44.54</v>
      </c>
      <c r="G947" s="13">
        <v>44.54</v>
      </c>
      <c r="H947" s="7">
        <v>0</v>
      </c>
      <c r="I947" s="7">
        <v>94.54</v>
      </c>
      <c r="J947" s="7">
        <f>VLOOKUP(AtlasReport_10_Table_1[[#This Row],[Voucher]],'Sales_Delived not invoiced'!D:F,3,0)</f>
        <v>94.54</v>
      </c>
    </row>
    <row r="948" spans="1:10" hidden="1" x14ac:dyDescent="0.25">
      <c r="A948" s="6">
        <v>42914</v>
      </c>
      <c r="B948" s="4" t="s">
        <v>1121</v>
      </c>
      <c r="C948" s="4" t="s">
        <v>1138</v>
      </c>
      <c r="D948" s="4" t="s">
        <v>2380</v>
      </c>
      <c r="E948" s="4" t="s">
        <v>1140</v>
      </c>
      <c r="F948" s="13">
        <v>50</v>
      </c>
      <c r="G948" s="13">
        <v>50</v>
      </c>
      <c r="H948" s="7">
        <v>0</v>
      </c>
      <c r="I948" s="7">
        <v>94.54</v>
      </c>
      <c r="J948" s="7">
        <f>VLOOKUP(AtlasReport_10_Table_1[[#This Row],[Voucher]],'Sales_Delived not invoiced'!D:F,3,0)</f>
        <v>94.54</v>
      </c>
    </row>
    <row r="949" spans="1:10" x14ac:dyDescent="0.25">
      <c r="A949" s="6">
        <v>42914</v>
      </c>
      <c r="B949" s="4" t="s">
        <v>2381</v>
      </c>
      <c r="C949" s="4" t="s">
        <v>1138</v>
      </c>
      <c r="D949" s="4" t="s">
        <v>2382</v>
      </c>
      <c r="E949" s="4" t="s">
        <v>1140</v>
      </c>
      <c r="F949" s="13">
        <v>-99.45</v>
      </c>
      <c r="G949" s="13">
        <v>-99.45</v>
      </c>
      <c r="H949" s="7">
        <v>0</v>
      </c>
      <c r="I949" s="7">
        <v>-99.45</v>
      </c>
      <c r="J949" s="7" t="e">
        <f>VLOOKUP(AtlasReport_10_Table_1[[#This Row],[Voucher]],'Sales_Delived not invoiced'!D:F,3,0)</f>
        <v>#N/A</v>
      </c>
    </row>
    <row r="950" spans="1:10" x14ac:dyDescent="0.25">
      <c r="A950" s="6">
        <v>42915</v>
      </c>
      <c r="B950" s="4" t="s">
        <v>2465</v>
      </c>
      <c r="C950" s="4" t="s">
        <v>1138</v>
      </c>
      <c r="D950" s="4" t="s">
        <v>2466</v>
      </c>
      <c r="E950" s="4" t="s">
        <v>1140</v>
      </c>
      <c r="F950" s="13">
        <v>-3734.5</v>
      </c>
      <c r="G950" s="13">
        <v>-3734.5</v>
      </c>
      <c r="H950" s="7">
        <v>0</v>
      </c>
      <c r="I950" s="7">
        <v>-3734.5</v>
      </c>
      <c r="J950" s="7" t="e">
        <f>VLOOKUP(AtlasReport_10_Table_1[[#This Row],[Voucher]],'Sales_Delived not invoiced'!D:F,3,0)</f>
        <v>#N/A</v>
      </c>
    </row>
    <row r="951" spans="1:10" x14ac:dyDescent="0.25">
      <c r="A951" s="6">
        <v>42915</v>
      </c>
      <c r="B951" s="4" t="s">
        <v>2467</v>
      </c>
      <c r="C951" s="4" t="s">
        <v>1138</v>
      </c>
      <c r="D951" s="4" t="s">
        <v>2468</v>
      </c>
      <c r="E951" s="4" t="s">
        <v>1140</v>
      </c>
      <c r="F951" s="13">
        <v>-26190</v>
      </c>
      <c r="G951" s="13">
        <v>-26190</v>
      </c>
      <c r="H951" s="7">
        <v>0</v>
      </c>
      <c r="I951" s="7">
        <v>-26190</v>
      </c>
      <c r="J951" s="7" t="e">
        <f>VLOOKUP(AtlasReport_10_Table_1[[#This Row],[Voucher]],'Sales_Delived not invoiced'!D:F,3,0)</f>
        <v>#N/A</v>
      </c>
    </row>
    <row r="952" spans="1:10" x14ac:dyDescent="0.25">
      <c r="A952" s="6">
        <v>42915</v>
      </c>
      <c r="B952" s="4" t="s">
        <v>2469</v>
      </c>
      <c r="C952" s="4" t="s">
        <v>1138</v>
      </c>
      <c r="D952" s="4" t="s">
        <v>2470</v>
      </c>
      <c r="E952" s="4" t="s">
        <v>1140</v>
      </c>
      <c r="F952" s="13">
        <v>3734.5</v>
      </c>
      <c r="G952" s="13">
        <v>3734.5</v>
      </c>
      <c r="H952" s="7">
        <v>0</v>
      </c>
      <c r="I952" s="7">
        <v>3734.5</v>
      </c>
      <c r="J952" s="7" t="e">
        <f>VLOOKUP(AtlasReport_10_Table_1[[#This Row],[Voucher]],'Sales_Delived not invoiced'!D:F,3,0)</f>
        <v>#N/A</v>
      </c>
    </row>
    <row r="953" spans="1:10" x14ac:dyDescent="0.25">
      <c r="A953" s="6">
        <v>42915</v>
      </c>
      <c r="B953" s="4" t="s">
        <v>2471</v>
      </c>
      <c r="C953" s="4" t="s">
        <v>1138</v>
      </c>
      <c r="D953" s="4" t="s">
        <v>2472</v>
      </c>
      <c r="E953" s="4" t="s">
        <v>1140</v>
      </c>
      <c r="F953" s="13">
        <v>26190.45</v>
      </c>
      <c r="G953" s="13">
        <v>26190.45</v>
      </c>
      <c r="H953" s="7">
        <v>0</v>
      </c>
      <c r="I953" s="7">
        <v>26190.45</v>
      </c>
      <c r="J953" s="7" t="e">
        <f>VLOOKUP(AtlasReport_10_Table_1[[#This Row],[Voucher]],'Sales_Delived not invoiced'!D:F,3,0)</f>
        <v>#N/A</v>
      </c>
    </row>
    <row r="954" spans="1:10" x14ac:dyDescent="0.25">
      <c r="A954" s="6">
        <v>42915</v>
      </c>
      <c r="B954" s="4" t="s">
        <v>2473</v>
      </c>
      <c r="C954" s="4" t="s">
        <v>1138</v>
      </c>
      <c r="D954" s="4" t="s">
        <v>2474</v>
      </c>
      <c r="E954" s="4" t="s">
        <v>1140</v>
      </c>
      <c r="F954" s="13">
        <v>26190</v>
      </c>
      <c r="G954" s="13">
        <v>26190</v>
      </c>
      <c r="H954" s="7">
        <v>0</v>
      </c>
      <c r="I954" s="7">
        <v>26190</v>
      </c>
      <c r="J954" s="7" t="e">
        <f>VLOOKUP(AtlasReport_10_Table_1[[#This Row],[Voucher]],'Sales_Delived not invoiced'!D:F,3,0)</f>
        <v>#N/A</v>
      </c>
    </row>
    <row r="955" spans="1:10" x14ac:dyDescent="0.25">
      <c r="A955" s="6">
        <v>42915</v>
      </c>
      <c r="B955" s="4" t="s">
        <v>2475</v>
      </c>
      <c r="C955" s="4" t="s">
        <v>1138</v>
      </c>
      <c r="D955" s="4" t="s">
        <v>2476</v>
      </c>
      <c r="E955" s="4" t="s">
        <v>1140</v>
      </c>
      <c r="F955" s="13">
        <v>-3734.5</v>
      </c>
      <c r="G955" s="13">
        <v>-3734.5</v>
      </c>
      <c r="H955" s="7">
        <v>0</v>
      </c>
      <c r="I955" s="7">
        <v>-3734.5</v>
      </c>
      <c r="J955" s="7" t="e">
        <f>VLOOKUP(AtlasReport_10_Table_1[[#This Row],[Voucher]],'Sales_Delived not invoiced'!D:F,3,0)</f>
        <v>#N/A</v>
      </c>
    </row>
    <row r="956" spans="1:10" x14ac:dyDescent="0.25">
      <c r="A956" s="6">
        <v>42915</v>
      </c>
      <c r="B956" s="4" t="s">
        <v>2477</v>
      </c>
      <c r="C956" s="4" t="s">
        <v>1138</v>
      </c>
      <c r="D956" s="4" t="s">
        <v>2478</v>
      </c>
      <c r="E956" s="4" t="s">
        <v>1140</v>
      </c>
      <c r="F956" s="13">
        <v>-4458.5</v>
      </c>
      <c r="G956" s="13">
        <v>-4458.5</v>
      </c>
      <c r="H956" s="7">
        <v>0</v>
      </c>
      <c r="I956" s="7">
        <v>-4458.5</v>
      </c>
      <c r="J956" s="7" t="e">
        <f>VLOOKUP(AtlasReport_10_Table_1[[#This Row],[Voucher]],'Sales_Delived not invoiced'!D:F,3,0)</f>
        <v>#N/A</v>
      </c>
    </row>
    <row r="957" spans="1:10" x14ac:dyDescent="0.25">
      <c r="A957" s="6">
        <v>42915</v>
      </c>
      <c r="B957" s="4" t="s">
        <v>2479</v>
      </c>
      <c r="C957" s="4" t="s">
        <v>1138</v>
      </c>
      <c r="D957" s="4" t="s">
        <v>2480</v>
      </c>
      <c r="E957" s="4" t="s">
        <v>1140</v>
      </c>
      <c r="F957" s="13">
        <v>-26190.45</v>
      </c>
      <c r="G957" s="13">
        <v>-26190.45</v>
      </c>
      <c r="H957" s="7">
        <v>0</v>
      </c>
      <c r="I957" s="7">
        <v>-26190.45</v>
      </c>
      <c r="J957" s="7" t="e">
        <f>VLOOKUP(AtlasReport_10_Table_1[[#This Row],[Voucher]],'Sales_Delived not invoiced'!D:F,3,0)</f>
        <v>#N/A</v>
      </c>
    </row>
    <row r="958" spans="1:10" hidden="1" x14ac:dyDescent="0.25">
      <c r="A958" s="6">
        <v>42915</v>
      </c>
      <c r="B958" s="4" t="s">
        <v>2464</v>
      </c>
      <c r="C958" s="4" t="s">
        <v>1138</v>
      </c>
      <c r="D958" s="4" t="s">
        <v>2481</v>
      </c>
      <c r="E958" s="4" t="s">
        <v>1140</v>
      </c>
      <c r="F958" s="13">
        <v>40</v>
      </c>
      <c r="G958" s="13">
        <v>40</v>
      </c>
      <c r="H958" s="7">
        <v>0</v>
      </c>
      <c r="I958" s="7">
        <v>40</v>
      </c>
      <c r="J958" s="7">
        <f>VLOOKUP(AtlasReport_10_Table_1[[#This Row],[Voucher]],'Sales_Delived not invoiced'!D:F,3,0)</f>
        <v>40</v>
      </c>
    </row>
    <row r="959" spans="1:10" x14ac:dyDescent="0.25">
      <c r="A959" s="6">
        <v>42915</v>
      </c>
      <c r="B959" s="4" t="s">
        <v>2482</v>
      </c>
      <c r="C959" s="4" t="s">
        <v>1138</v>
      </c>
      <c r="D959" s="4" t="s">
        <v>2483</v>
      </c>
      <c r="E959" s="4" t="s">
        <v>1140</v>
      </c>
      <c r="F959" s="13">
        <v>26190</v>
      </c>
      <c r="G959" s="13">
        <v>26190</v>
      </c>
      <c r="H959" s="7">
        <v>0</v>
      </c>
      <c r="I959" s="7">
        <v>26190</v>
      </c>
      <c r="J959" s="7" t="e">
        <f>VLOOKUP(AtlasReport_10_Table_1[[#This Row],[Voucher]],'Sales_Delived not invoiced'!D:F,3,0)</f>
        <v>#N/A</v>
      </c>
    </row>
    <row r="960" spans="1:10" x14ac:dyDescent="0.25">
      <c r="A960" s="6">
        <v>42915</v>
      </c>
      <c r="B960" s="4" t="s">
        <v>2484</v>
      </c>
      <c r="C960" s="4" t="s">
        <v>1138</v>
      </c>
      <c r="D960" s="4" t="s">
        <v>2485</v>
      </c>
      <c r="E960" s="4" t="s">
        <v>1140</v>
      </c>
      <c r="F960" s="13">
        <v>-26190</v>
      </c>
      <c r="G960" s="13">
        <v>-26190</v>
      </c>
      <c r="H960" s="7">
        <v>0</v>
      </c>
      <c r="I960" s="7">
        <v>-26190</v>
      </c>
      <c r="J960" s="7" t="e">
        <f>VLOOKUP(AtlasReport_10_Table_1[[#This Row],[Voucher]],'Sales_Delived not invoiced'!D:F,3,0)</f>
        <v>#N/A</v>
      </c>
    </row>
    <row r="961" spans="1:10" x14ac:dyDescent="0.25">
      <c r="A961" s="5" t="s">
        <v>9</v>
      </c>
      <c r="B961" s="2"/>
      <c r="C961" s="2"/>
      <c r="D961" s="2"/>
      <c r="E961" s="2"/>
      <c r="F961" s="14">
        <f>SUBTOTAL(109,AtlasReport_10_Table_1[Amount currency])</f>
        <v>-22390.25000000016</v>
      </c>
      <c r="G961" s="14">
        <f>SUBTOTAL(109,AtlasReport_10_Table_1[Amount])</f>
        <v>-22390.25000000016</v>
      </c>
      <c r="H961" s="2">
        <f>SUBTOTAL(109,AtlasReport_10_Table_1[Amount secondary currency])</f>
        <v>0</v>
      </c>
      <c r="I961" s="20"/>
      <c r="J961" s="20"/>
    </row>
    <row r="962" spans="1:10" x14ac:dyDescent="0.25">
      <c r="A962" s="5"/>
      <c r="B962" s="2"/>
      <c r="C962" s="2"/>
      <c r="D962" s="2"/>
      <c r="E962" s="2"/>
      <c r="F962" s="2"/>
      <c r="G962" s="2"/>
      <c r="H962" s="2"/>
    </row>
    <row r="963" spans="1:10" x14ac:dyDescent="0.25">
      <c r="A963" s="5"/>
      <c r="B963" s="2"/>
      <c r="C963" s="2"/>
      <c r="D963" s="2"/>
      <c r="E963" s="2"/>
      <c r="F963" s="2"/>
      <c r="G963" s="2"/>
      <c r="H963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2"/>
  <sheetViews>
    <sheetView topLeftCell="A199" workbookViewId="0">
      <selection activeCell="L212" sqref="L212:M212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6.42578125" customWidth="1"/>
    <col min="4" max="4" width="27.28515625" bestFit="1" customWidth="1"/>
    <col min="5" max="5" width="11" customWidth="1"/>
    <col min="6" max="6" width="18.28515625" customWidth="1"/>
    <col min="7" max="8" width="11.140625" bestFit="1" customWidth="1"/>
    <col min="12" max="12" width="13.140625" bestFit="1" customWidth="1"/>
    <col min="13" max="13" width="23.140625" bestFit="1" customWidth="1"/>
  </cols>
  <sheetData>
    <row r="1" spans="1:13" x14ac:dyDescent="0.25">
      <c r="A1" s="23" t="s">
        <v>1130</v>
      </c>
      <c r="B1" s="24" t="s">
        <v>1131</v>
      </c>
      <c r="C1" s="24" t="s">
        <v>1132</v>
      </c>
      <c r="D1" s="24" t="s">
        <v>1133</v>
      </c>
      <c r="E1" s="24" t="s">
        <v>37</v>
      </c>
      <c r="F1" s="24" t="s">
        <v>1134</v>
      </c>
      <c r="G1" s="24" t="s">
        <v>2692</v>
      </c>
      <c r="H1" s="24" t="s">
        <v>2693</v>
      </c>
      <c r="I1" s="24" t="s">
        <v>2695</v>
      </c>
    </row>
    <row r="2" spans="1:13" x14ac:dyDescent="0.25">
      <c r="A2" s="18">
        <v>42752</v>
      </c>
      <c r="B2" s="16" t="s">
        <v>979</v>
      </c>
      <c r="C2" s="16" t="s">
        <v>1138</v>
      </c>
      <c r="D2" s="16" t="s">
        <v>1575</v>
      </c>
      <c r="E2" s="16" t="s">
        <v>1140</v>
      </c>
      <c r="F2" s="21">
        <v>340</v>
      </c>
      <c r="G2" t="str">
        <f>VLOOKUP(Table1[[#This Row],[Voucher]],'All trans'!J:N,5,0)</f>
        <v>SO0000003</v>
      </c>
      <c r="H2" t="e">
        <f>VLOOKUP(Table1[[#This Row],[Voucher]],'All trans'!K:N,4,0)</f>
        <v>#N/A</v>
      </c>
      <c r="I2" t="s">
        <v>211</v>
      </c>
      <c r="L2" s="26" t="s">
        <v>2696</v>
      </c>
      <c r="M2" t="s">
        <v>2698</v>
      </c>
    </row>
    <row r="3" spans="1:13" x14ac:dyDescent="0.25">
      <c r="A3" s="19">
        <v>42753</v>
      </c>
      <c r="B3" s="17" t="s">
        <v>860</v>
      </c>
      <c r="C3" s="17" t="s">
        <v>1138</v>
      </c>
      <c r="D3" s="17" t="s">
        <v>1576</v>
      </c>
      <c r="E3" s="17" t="s">
        <v>1140</v>
      </c>
      <c r="F3" s="22">
        <v>5772</v>
      </c>
      <c r="G3" t="str">
        <f>VLOOKUP(Table1[[#This Row],[Voucher]],'All trans'!J:N,5,0)</f>
        <v>SO0000001</v>
      </c>
      <c r="H3" t="e">
        <f>VLOOKUP(Table1[[#This Row],[Voucher]],'All trans'!K:N,4,0)</f>
        <v>#N/A</v>
      </c>
      <c r="I3" t="s">
        <v>273</v>
      </c>
      <c r="L3" s="27" t="s">
        <v>273</v>
      </c>
      <c r="M3" s="25">
        <v>0</v>
      </c>
    </row>
    <row r="4" spans="1:13" x14ac:dyDescent="0.25">
      <c r="A4" s="18">
        <v>42755</v>
      </c>
      <c r="B4" s="16" t="s">
        <v>958</v>
      </c>
      <c r="C4" s="16" t="s">
        <v>1138</v>
      </c>
      <c r="D4" s="16" t="s">
        <v>1577</v>
      </c>
      <c r="E4" s="16" t="s">
        <v>1140</v>
      </c>
      <c r="F4" s="21">
        <v>1625</v>
      </c>
      <c r="G4" t="str">
        <f>VLOOKUP(Table1[[#This Row],[Voucher]],'All trans'!J:N,5,0)</f>
        <v>SO0000001</v>
      </c>
      <c r="H4" t="e">
        <f>VLOOKUP(Table1[[#This Row],[Voucher]],'All trans'!K:N,4,0)</f>
        <v>#N/A</v>
      </c>
      <c r="I4" t="s">
        <v>273</v>
      </c>
      <c r="L4" s="27" t="s">
        <v>534</v>
      </c>
      <c r="M4" s="25">
        <v>0</v>
      </c>
    </row>
    <row r="5" spans="1:13" x14ac:dyDescent="0.25">
      <c r="A5" s="19">
        <v>42758</v>
      </c>
      <c r="B5" s="17" t="s">
        <v>1578</v>
      </c>
      <c r="C5" s="17" t="s">
        <v>1138</v>
      </c>
      <c r="D5" s="17" t="s">
        <v>1579</v>
      </c>
      <c r="E5" s="17" t="s">
        <v>1140</v>
      </c>
      <c r="F5" s="22">
        <v>-340</v>
      </c>
      <c r="G5" t="e">
        <f>VLOOKUP(Table1[[#This Row],[Voucher]],'All trans'!J:N,5,0)</f>
        <v>#N/A</v>
      </c>
      <c r="H5" t="str">
        <f>VLOOKUP(Table1[[#This Row],[Voucher]],'All trans'!K:N,4,0)</f>
        <v>SO0000003</v>
      </c>
      <c r="I5" t="s">
        <v>211</v>
      </c>
      <c r="L5" s="27" t="s">
        <v>211</v>
      </c>
      <c r="M5" s="25">
        <v>0</v>
      </c>
    </row>
    <row r="6" spans="1:13" x14ac:dyDescent="0.25">
      <c r="A6" s="18">
        <v>42758</v>
      </c>
      <c r="B6" s="16" t="s">
        <v>1580</v>
      </c>
      <c r="C6" s="16" t="s">
        <v>1138</v>
      </c>
      <c r="D6" s="16" t="s">
        <v>1581</v>
      </c>
      <c r="E6" s="16" t="s">
        <v>1140</v>
      </c>
      <c r="F6" s="21">
        <v>-1287.8</v>
      </c>
      <c r="G6" t="e">
        <f>VLOOKUP(Table1[[#This Row],[Voucher]],'All trans'!J:N,5,0)</f>
        <v>#N/A</v>
      </c>
      <c r="H6" t="str">
        <f>VLOOKUP(Table1[[#This Row],[Voucher]],'All trans'!K:N,4,0)</f>
        <v>SO0000002</v>
      </c>
      <c r="I6" t="s">
        <v>534</v>
      </c>
      <c r="L6" s="27" t="s">
        <v>212</v>
      </c>
      <c r="M6" s="25">
        <v>0</v>
      </c>
    </row>
    <row r="7" spans="1:13" x14ac:dyDescent="0.25">
      <c r="A7" s="19">
        <v>42758</v>
      </c>
      <c r="B7" s="17" t="s">
        <v>1582</v>
      </c>
      <c r="C7" s="17" t="s">
        <v>1138</v>
      </c>
      <c r="D7" s="17" t="s">
        <v>1583</v>
      </c>
      <c r="E7" s="17" t="s">
        <v>1140</v>
      </c>
      <c r="F7" s="22">
        <v>-34</v>
      </c>
      <c r="G7" t="e">
        <f>VLOOKUP(Table1[[#This Row],[Voucher]],'All trans'!J:N,5,0)</f>
        <v>#N/A</v>
      </c>
      <c r="H7" t="str">
        <f>VLOOKUP(Table1[[#This Row],[Voucher]],'All trans'!K:N,4,0)</f>
        <v>SO0000004</v>
      </c>
      <c r="I7" t="s">
        <v>212</v>
      </c>
      <c r="L7" s="27" t="s">
        <v>502</v>
      </c>
      <c r="M7" s="25">
        <v>0</v>
      </c>
    </row>
    <row r="8" spans="1:13" x14ac:dyDescent="0.25">
      <c r="A8" s="18">
        <v>42758</v>
      </c>
      <c r="B8" s="16" t="s">
        <v>770</v>
      </c>
      <c r="C8" s="16" t="s">
        <v>1138</v>
      </c>
      <c r="D8" s="16" t="s">
        <v>1584</v>
      </c>
      <c r="E8" s="16" t="s">
        <v>1140</v>
      </c>
      <c r="F8" s="21">
        <v>1287.8</v>
      </c>
      <c r="G8" t="str">
        <f>VLOOKUP(Table1[[#This Row],[Voucher]],'All trans'!J:N,5,0)</f>
        <v>SO0000002</v>
      </c>
      <c r="H8" t="e">
        <f>VLOOKUP(Table1[[#This Row],[Voucher]],'All trans'!K:N,4,0)</f>
        <v>#N/A</v>
      </c>
      <c r="I8" t="s">
        <v>534</v>
      </c>
      <c r="L8" s="27" t="s">
        <v>278</v>
      </c>
      <c r="M8" s="25">
        <v>0</v>
      </c>
    </row>
    <row r="9" spans="1:13" x14ac:dyDescent="0.25">
      <c r="A9" s="19">
        <v>42758</v>
      </c>
      <c r="B9" s="17" t="s">
        <v>980</v>
      </c>
      <c r="C9" s="17" t="s">
        <v>1138</v>
      </c>
      <c r="D9" s="17" t="s">
        <v>1585</v>
      </c>
      <c r="E9" s="17" t="s">
        <v>1140</v>
      </c>
      <c r="F9" s="22">
        <v>34</v>
      </c>
      <c r="G9" t="str">
        <f>VLOOKUP(Table1[[#This Row],[Voucher]],'All trans'!J:N,5,0)</f>
        <v>SO0000004</v>
      </c>
      <c r="H9" t="e">
        <f>VLOOKUP(Table1[[#This Row],[Voucher]],'All trans'!K:N,4,0)</f>
        <v>#N/A</v>
      </c>
      <c r="I9" t="s">
        <v>212</v>
      </c>
      <c r="L9" s="27" t="s">
        <v>378</v>
      </c>
      <c r="M9" s="25">
        <v>0</v>
      </c>
    </row>
    <row r="10" spans="1:13" x14ac:dyDescent="0.25">
      <c r="A10" s="18">
        <v>42759</v>
      </c>
      <c r="B10" s="16" t="s">
        <v>1586</v>
      </c>
      <c r="C10" s="16" t="s">
        <v>1138</v>
      </c>
      <c r="D10" s="16" t="s">
        <v>1587</v>
      </c>
      <c r="E10" s="16" t="s">
        <v>1140</v>
      </c>
      <c r="F10" s="21">
        <v>-5772</v>
      </c>
      <c r="G10" t="e">
        <f>VLOOKUP(Table1[[#This Row],[Voucher]],'All trans'!J:N,5,0)</f>
        <v>#N/A</v>
      </c>
      <c r="H10" t="str">
        <f>VLOOKUP(Table1[[#This Row],[Voucher]],'All trans'!K:N,4,0)</f>
        <v>SO0000001</v>
      </c>
      <c r="I10" t="s">
        <v>273</v>
      </c>
      <c r="L10" s="27" t="s">
        <v>550</v>
      </c>
      <c r="M10" s="25">
        <v>0</v>
      </c>
    </row>
    <row r="11" spans="1:13" x14ac:dyDescent="0.25">
      <c r="A11" s="19">
        <v>42759</v>
      </c>
      <c r="B11" s="17" t="s">
        <v>1588</v>
      </c>
      <c r="C11" s="17" t="s">
        <v>1138</v>
      </c>
      <c r="D11" s="17" t="s">
        <v>1589</v>
      </c>
      <c r="E11" s="17" t="s">
        <v>1140</v>
      </c>
      <c r="F11" s="22">
        <v>-1625</v>
      </c>
      <c r="G11" t="e">
        <f>VLOOKUP(Table1[[#This Row],[Voucher]],'All trans'!J:N,5,0)</f>
        <v>#N/A</v>
      </c>
      <c r="H11" t="str">
        <f>VLOOKUP(Table1[[#This Row],[Voucher]],'All trans'!K:N,4,0)</f>
        <v>SO0000001</v>
      </c>
      <c r="I11" t="s">
        <v>273</v>
      </c>
      <c r="L11" s="27" t="s">
        <v>535</v>
      </c>
      <c r="M11" s="25">
        <v>0</v>
      </c>
    </row>
    <row r="12" spans="1:13" x14ac:dyDescent="0.25">
      <c r="A12" s="18">
        <v>42759</v>
      </c>
      <c r="B12" s="16" t="s">
        <v>911</v>
      </c>
      <c r="C12" s="16" t="s">
        <v>1138</v>
      </c>
      <c r="D12" s="16" t="s">
        <v>1590</v>
      </c>
      <c r="E12" s="16" t="s">
        <v>1140</v>
      </c>
      <c r="F12" s="21">
        <v>10400</v>
      </c>
      <c r="G12" t="str">
        <f>VLOOKUP(Table1[[#This Row],[Voucher]],'All trans'!J:N,5,0)</f>
        <v>SO0000008</v>
      </c>
      <c r="H12" t="e">
        <f>VLOOKUP(Table1[[#This Row],[Voucher]],'All trans'!K:N,4,0)</f>
        <v>#N/A</v>
      </c>
      <c r="I12" t="s">
        <v>278</v>
      </c>
      <c r="L12" s="27" t="s">
        <v>448</v>
      </c>
      <c r="M12" s="25">
        <v>0</v>
      </c>
    </row>
    <row r="13" spans="1:13" x14ac:dyDescent="0.25">
      <c r="A13" s="19">
        <v>42760</v>
      </c>
      <c r="B13" s="17" t="s">
        <v>1591</v>
      </c>
      <c r="C13" s="17" t="s">
        <v>1138</v>
      </c>
      <c r="D13" s="17" t="s">
        <v>1592</v>
      </c>
      <c r="E13" s="17" t="s">
        <v>1140</v>
      </c>
      <c r="F13" s="22">
        <v>-3786</v>
      </c>
      <c r="G13" t="e">
        <f>VLOOKUP(Table1[[#This Row],[Voucher]],'All trans'!J:N,5,0)</f>
        <v>#N/A</v>
      </c>
      <c r="H13" t="str">
        <f>VLOOKUP(Table1[[#This Row],[Voucher]],'All trans'!K:N,4,0)</f>
        <v>SO0000007</v>
      </c>
      <c r="I13" t="s">
        <v>502</v>
      </c>
      <c r="L13" s="27" t="s">
        <v>494</v>
      </c>
      <c r="M13" s="25">
        <v>0</v>
      </c>
    </row>
    <row r="14" spans="1:13" x14ac:dyDescent="0.25">
      <c r="A14" s="18">
        <v>42760</v>
      </c>
      <c r="B14" s="16" t="s">
        <v>1593</v>
      </c>
      <c r="C14" s="16" t="s">
        <v>1138</v>
      </c>
      <c r="D14" s="16" t="s">
        <v>1594</v>
      </c>
      <c r="E14" s="16" t="s">
        <v>1140</v>
      </c>
      <c r="F14" s="21">
        <v>-10400</v>
      </c>
      <c r="G14" t="e">
        <f>VLOOKUP(Table1[[#This Row],[Voucher]],'All trans'!J:N,5,0)</f>
        <v>#N/A</v>
      </c>
      <c r="H14" t="str">
        <f>VLOOKUP(Table1[[#This Row],[Voucher]],'All trans'!K:N,4,0)</f>
        <v>SO0000008</v>
      </c>
      <c r="I14" t="s">
        <v>278</v>
      </c>
      <c r="L14" s="27" t="s">
        <v>425</v>
      </c>
      <c r="M14" s="25">
        <v>0</v>
      </c>
    </row>
    <row r="15" spans="1:13" x14ac:dyDescent="0.25">
      <c r="A15" s="19">
        <v>42760</v>
      </c>
      <c r="B15" s="17" t="s">
        <v>725</v>
      </c>
      <c r="C15" s="17" t="s">
        <v>1138</v>
      </c>
      <c r="D15" s="17" t="s">
        <v>1595</v>
      </c>
      <c r="E15" s="17" t="s">
        <v>1140</v>
      </c>
      <c r="F15" s="22">
        <v>-323.39999999999998</v>
      </c>
      <c r="G15" t="str">
        <f>VLOOKUP(Table1[[#This Row],[Voucher]],'All trans'!J:N,5,0)</f>
        <v>SO0000010</v>
      </c>
      <c r="H15" t="str">
        <f>VLOOKUP(Table1[[#This Row],[Voucher]],'All trans'!K:N,4,0)</f>
        <v>SO0000010</v>
      </c>
      <c r="I15" t="s">
        <v>378</v>
      </c>
      <c r="L15" s="27" t="s">
        <v>449</v>
      </c>
      <c r="M15" s="25">
        <v>0</v>
      </c>
    </row>
    <row r="16" spans="1:13" x14ac:dyDescent="0.25">
      <c r="A16" s="18">
        <v>42760</v>
      </c>
      <c r="B16" s="16" t="s">
        <v>828</v>
      </c>
      <c r="C16" s="16" t="s">
        <v>1138</v>
      </c>
      <c r="D16" s="16" t="s">
        <v>1596</v>
      </c>
      <c r="E16" s="16" t="s">
        <v>1140</v>
      </c>
      <c r="F16" s="21">
        <v>3786</v>
      </c>
      <c r="G16" t="str">
        <f>VLOOKUP(Table1[[#This Row],[Voucher]],'All trans'!J:N,5,0)</f>
        <v>SO0000007</v>
      </c>
      <c r="H16" t="e">
        <f>VLOOKUP(Table1[[#This Row],[Voucher]],'All trans'!K:N,4,0)</f>
        <v>#N/A</v>
      </c>
      <c r="I16" t="s">
        <v>502</v>
      </c>
      <c r="L16" s="27" t="s">
        <v>505</v>
      </c>
      <c r="M16" s="25">
        <v>0</v>
      </c>
    </row>
    <row r="17" spans="1:13" x14ac:dyDescent="0.25">
      <c r="A17" s="19">
        <v>42760</v>
      </c>
      <c r="B17" s="17" t="s">
        <v>899</v>
      </c>
      <c r="C17" s="17" t="s">
        <v>1138</v>
      </c>
      <c r="D17" s="17" t="s">
        <v>1597</v>
      </c>
      <c r="E17" s="17" t="s">
        <v>1140</v>
      </c>
      <c r="F17" s="22">
        <v>323.39999999999998</v>
      </c>
      <c r="G17" t="str">
        <f>VLOOKUP(Table1[[#This Row],[Voucher]],'All trans'!J:N,5,0)</f>
        <v>SO0000010</v>
      </c>
      <c r="H17" t="e">
        <f>VLOOKUP(Table1[[#This Row],[Voucher]],'All trans'!K:N,4,0)</f>
        <v>#N/A</v>
      </c>
      <c r="I17" t="s">
        <v>378</v>
      </c>
      <c r="L17" s="27" t="s">
        <v>176</v>
      </c>
      <c r="M17" s="25">
        <v>0</v>
      </c>
    </row>
    <row r="18" spans="1:13" x14ac:dyDescent="0.25">
      <c r="A18" s="18">
        <v>42765</v>
      </c>
      <c r="B18" s="16" t="s">
        <v>726</v>
      </c>
      <c r="C18" s="16" t="s">
        <v>1138</v>
      </c>
      <c r="D18" s="16" t="s">
        <v>1598</v>
      </c>
      <c r="E18" s="16" t="s">
        <v>1140</v>
      </c>
      <c r="F18" s="21">
        <v>50</v>
      </c>
      <c r="G18" t="str">
        <f>VLOOKUP(Table1[[#This Row],[Voucher]],'All trans'!J:N,5,0)</f>
        <v>SO0000015</v>
      </c>
      <c r="H18" t="e">
        <f>VLOOKUP(Table1[[#This Row],[Voucher]],'All trans'!K:N,4,0)</f>
        <v>#N/A</v>
      </c>
      <c r="I18" t="s">
        <v>448</v>
      </c>
      <c r="L18" s="27" t="s">
        <v>221</v>
      </c>
      <c r="M18" s="25">
        <v>0</v>
      </c>
    </row>
    <row r="19" spans="1:13" x14ac:dyDescent="0.25">
      <c r="A19" s="19">
        <v>42765</v>
      </c>
      <c r="B19" s="17" t="s">
        <v>726</v>
      </c>
      <c r="C19" s="17" t="s">
        <v>1138</v>
      </c>
      <c r="D19" s="17" t="s">
        <v>1598</v>
      </c>
      <c r="E19" s="17" t="s">
        <v>1140</v>
      </c>
      <c r="F19" s="22">
        <v>789.75</v>
      </c>
      <c r="G19" t="str">
        <f>VLOOKUP(Table1[[#This Row],[Voucher]],'All trans'!J:N,5,0)</f>
        <v>SO0000015</v>
      </c>
      <c r="H19" t="e">
        <f>VLOOKUP(Table1[[#This Row],[Voucher]],'All trans'!K:N,4,0)</f>
        <v>#N/A</v>
      </c>
      <c r="I19" t="s">
        <v>448</v>
      </c>
      <c r="L19" s="27" t="s">
        <v>388</v>
      </c>
      <c r="M19" s="25">
        <v>0</v>
      </c>
    </row>
    <row r="20" spans="1:13" x14ac:dyDescent="0.25">
      <c r="A20" s="18">
        <v>42765</v>
      </c>
      <c r="B20" s="16" t="s">
        <v>771</v>
      </c>
      <c r="C20" s="16" t="s">
        <v>1138</v>
      </c>
      <c r="D20" s="16" t="s">
        <v>1599</v>
      </c>
      <c r="E20" s="16" t="s">
        <v>1140</v>
      </c>
      <c r="F20" s="21">
        <v>2520</v>
      </c>
      <c r="G20" t="str">
        <f>VLOOKUP(Table1[[#This Row],[Voucher]],'All trans'!J:N,5,0)</f>
        <v>SO0000014</v>
      </c>
      <c r="H20" t="e">
        <f>VLOOKUP(Table1[[#This Row],[Voucher]],'All trans'!K:N,4,0)</f>
        <v>#N/A</v>
      </c>
      <c r="I20" t="s">
        <v>535</v>
      </c>
      <c r="L20" s="27" t="s">
        <v>281</v>
      </c>
      <c r="M20" s="25">
        <v>0</v>
      </c>
    </row>
    <row r="21" spans="1:13" x14ac:dyDescent="0.25">
      <c r="A21" s="19">
        <v>42765</v>
      </c>
      <c r="B21" s="17" t="s">
        <v>788</v>
      </c>
      <c r="C21" s="17" t="s">
        <v>1138</v>
      </c>
      <c r="D21" s="17" t="s">
        <v>1600</v>
      </c>
      <c r="E21" s="17" t="s">
        <v>1140</v>
      </c>
      <c r="F21" s="22">
        <v>19.25</v>
      </c>
      <c r="G21" t="str">
        <f>VLOOKUP(Table1[[#This Row],[Voucher]],'All trans'!J:N,5,0)</f>
        <v>SO0000013</v>
      </c>
      <c r="H21" t="e">
        <f>VLOOKUP(Table1[[#This Row],[Voucher]],'All trans'!K:N,4,0)</f>
        <v>#N/A</v>
      </c>
      <c r="I21" t="s">
        <v>550</v>
      </c>
      <c r="L21" s="27" t="s">
        <v>563</v>
      </c>
      <c r="M21" s="25">
        <v>0</v>
      </c>
    </row>
    <row r="22" spans="1:13" x14ac:dyDescent="0.25">
      <c r="A22" s="18">
        <v>42765</v>
      </c>
      <c r="B22" s="16" t="s">
        <v>847</v>
      </c>
      <c r="C22" s="16" t="s">
        <v>1138</v>
      </c>
      <c r="D22" s="16" t="s">
        <v>1601</v>
      </c>
      <c r="E22" s="16" t="s">
        <v>1140</v>
      </c>
      <c r="F22" s="21">
        <v>1774.5</v>
      </c>
      <c r="G22" t="str">
        <f>VLOOKUP(Table1[[#This Row],[Voucher]],'All trans'!J:N,5,0)</f>
        <v>SO0000020</v>
      </c>
      <c r="H22" t="e">
        <f>VLOOKUP(Table1[[#This Row],[Voucher]],'All trans'!K:N,4,0)</f>
        <v>#N/A</v>
      </c>
      <c r="I22" t="s">
        <v>449</v>
      </c>
      <c r="L22" s="27" t="s">
        <v>508</v>
      </c>
      <c r="M22" s="25">
        <v>0</v>
      </c>
    </row>
    <row r="23" spans="1:13" x14ac:dyDescent="0.25">
      <c r="A23" s="19">
        <v>42765</v>
      </c>
      <c r="B23" s="17" t="s">
        <v>728</v>
      </c>
      <c r="C23" s="17" t="s">
        <v>1138</v>
      </c>
      <c r="D23" s="17" t="s">
        <v>1602</v>
      </c>
      <c r="E23" s="17" t="s">
        <v>1140</v>
      </c>
      <c r="F23" s="22">
        <v>85</v>
      </c>
      <c r="G23" t="str">
        <f>VLOOKUP(Table1[[#This Row],[Voucher]],'All trans'!J:N,5,0)</f>
        <v>SO0000019</v>
      </c>
      <c r="H23" t="e">
        <f>VLOOKUP(Table1[[#This Row],[Voucher]],'All trans'!K:N,4,0)</f>
        <v>#N/A</v>
      </c>
      <c r="I23" t="s">
        <v>425</v>
      </c>
      <c r="L23" s="27" t="s">
        <v>509</v>
      </c>
      <c r="M23" s="25">
        <v>0</v>
      </c>
    </row>
    <row r="24" spans="1:13" x14ac:dyDescent="0.25">
      <c r="A24" s="18">
        <v>42765</v>
      </c>
      <c r="B24" s="16" t="s">
        <v>728</v>
      </c>
      <c r="C24" s="16" t="s">
        <v>1138</v>
      </c>
      <c r="D24" s="16" t="s">
        <v>1602</v>
      </c>
      <c r="E24" s="16" t="s">
        <v>1140</v>
      </c>
      <c r="F24" s="21">
        <v>360</v>
      </c>
      <c r="G24" t="str">
        <f>VLOOKUP(Table1[[#This Row],[Voucher]],'All trans'!J:N,5,0)</f>
        <v>SO0000019</v>
      </c>
      <c r="H24" t="e">
        <f>VLOOKUP(Table1[[#This Row],[Voucher]],'All trans'!K:N,4,0)</f>
        <v>#N/A</v>
      </c>
      <c r="I24" t="s">
        <v>425</v>
      </c>
      <c r="L24" s="27" t="s">
        <v>506</v>
      </c>
      <c r="M24" s="25">
        <v>0</v>
      </c>
    </row>
    <row r="25" spans="1:13" x14ac:dyDescent="0.25">
      <c r="A25" s="19">
        <v>42766</v>
      </c>
      <c r="B25" s="17" t="s">
        <v>830</v>
      </c>
      <c r="C25" s="17" t="s">
        <v>1138</v>
      </c>
      <c r="D25" s="17" t="s">
        <v>1603</v>
      </c>
      <c r="E25" s="17" t="s">
        <v>1140</v>
      </c>
      <c r="F25" s="22">
        <v>1452.5</v>
      </c>
      <c r="G25" t="str">
        <f>VLOOKUP(Table1[[#This Row],[Voucher]],'All trans'!J:N,5,0)</f>
        <v>SO0000021</v>
      </c>
      <c r="H25" t="e">
        <f>VLOOKUP(Table1[[#This Row],[Voucher]],'All trans'!K:N,4,0)</f>
        <v>#N/A</v>
      </c>
      <c r="I25" t="s">
        <v>505</v>
      </c>
      <c r="L25" s="27" t="s">
        <v>518</v>
      </c>
      <c r="M25" s="25">
        <v>0</v>
      </c>
    </row>
    <row r="26" spans="1:13" x14ac:dyDescent="0.25">
      <c r="A26" s="18">
        <v>42767</v>
      </c>
      <c r="B26" s="16" t="s">
        <v>1004</v>
      </c>
      <c r="C26" s="16" t="s">
        <v>1138</v>
      </c>
      <c r="D26" s="16" t="s">
        <v>1604</v>
      </c>
      <c r="E26" s="16" t="s">
        <v>1140</v>
      </c>
      <c r="F26" s="21">
        <v>848.25</v>
      </c>
      <c r="G26" t="str">
        <f>VLOOKUP(Table1[[#This Row],[Voucher]],'All trans'!J:N,5,0)</f>
        <v>SO0000026</v>
      </c>
      <c r="H26" t="e">
        <f>VLOOKUP(Table1[[#This Row],[Voucher]],'All trans'!K:N,4,0)</f>
        <v>#N/A</v>
      </c>
      <c r="I26" t="s">
        <v>176</v>
      </c>
      <c r="L26" s="27" t="s">
        <v>224</v>
      </c>
      <c r="M26" s="25">
        <v>0</v>
      </c>
    </row>
    <row r="27" spans="1:13" x14ac:dyDescent="0.25">
      <c r="A27" s="19">
        <v>42767</v>
      </c>
      <c r="B27" s="17" t="s">
        <v>982</v>
      </c>
      <c r="C27" s="17" t="s">
        <v>1138</v>
      </c>
      <c r="D27" s="17" t="s">
        <v>1605</v>
      </c>
      <c r="E27" s="17" t="s">
        <v>1140</v>
      </c>
      <c r="F27" s="22">
        <v>71.400000000000006</v>
      </c>
      <c r="G27" t="str">
        <f>VLOOKUP(Table1[[#This Row],[Voucher]],'All trans'!J:N,5,0)</f>
        <v>SO0000027</v>
      </c>
      <c r="H27" t="e">
        <f>VLOOKUP(Table1[[#This Row],[Voucher]],'All trans'!K:N,4,0)</f>
        <v>#N/A</v>
      </c>
      <c r="I27" t="s">
        <v>221</v>
      </c>
      <c r="L27" s="27" t="s">
        <v>510</v>
      </c>
      <c r="M27" s="25">
        <v>0</v>
      </c>
    </row>
    <row r="28" spans="1:13" x14ac:dyDescent="0.25">
      <c r="A28" s="18">
        <v>42767</v>
      </c>
      <c r="B28" s="16" t="s">
        <v>885</v>
      </c>
      <c r="C28" s="16" t="s">
        <v>1138</v>
      </c>
      <c r="D28" s="16" t="s">
        <v>1606</v>
      </c>
      <c r="E28" s="16" t="s">
        <v>1140</v>
      </c>
      <c r="F28" s="21">
        <v>1828.45</v>
      </c>
      <c r="G28" t="str">
        <f>VLOOKUP(Table1[[#This Row],[Voucher]],'All trans'!J:N,5,0)</f>
        <v>SO0000028</v>
      </c>
      <c r="H28" t="e">
        <f>VLOOKUP(Table1[[#This Row],[Voucher]],'All trans'!K:N,4,0)</f>
        <v>#N/A</v>
      </c>
      <c r="I28" t="s">
        <v>388</v>
      </c>
      <c r="L28" s="27" t="s">
        <v>511</v>
      </c>
      <c r="M28" s="25">
        <v>0</v>
      </c>
    </row>
    <row r="29" spans="1:13" x14ac:dyDescent="0.25">
      <c r="A29" s="19">
        <v>42767</v>
      </c>
      <c r="B29" s="17" t="s">
        <v>868</v>
      </c>
      <c r="C29" s="17" t="s">
        <v>1138</v>
      </c>
      <c r="D29" s="17" t="s">
        <v>1607</v>
      </c>
      <c r="E29" s="17" t="s">
        <v>1140</v>
      </c>
      <c r="F29" s="22">
        <v>217.5</v>
      </c>
      <c r="G29" t="str">
        <f>VLOOKUP(Table1[[#This Row],[Voucher]],'All trans'!J:N,5,0)</f>
        <v>SO0000028</v>
      </c>
      <c r="H29" t="e">
        <f>VLOOKUP(Table1[[#This Row],[Voucher]],'All trans'!K:N,4,0)</f>
        <v>#N/A</v>
      </c>
      <c r="I29" t="s">
        <v>388</v>
      </c>
      <c r="L29" s="27" t="s">
        <v>512</v>
      </c>
      <c r="M29" s="25">
        <v>0</v>
      </c>
    </row>
    <row r="30" spans="1:13" x14ac:dyDescent="0.25">
      <c r="A30" s="18">
        <v>42767</v>
      </c>
      <c r="B30" s="16" t="s">
        <v>727</v>
      </c>
      <c r="C30" s="16" t="s">
        <v>1138</v>
      </c>
      <c r="D30" s="16" t="s">
        <v>1608</v>
      </c>
      <c r="E30" s="16" t="s">
        <v>1140</v>
      </c>
      <c r="F30" s="21">
        <v>75</v>
      </c>
      <c r="G30" t="str">
        <f>VLOOKUP(Table1[[#This Row],[Voucher]],'All trans'!J:N,5,0)</f>
        <v>SO0000016</v>
      </c>
      <c r="H30" t="e">
        <f>VLOOKUP(Table1[[#This Row],[Voucher]],'All trans'!K:N,4,0)</f>
        <v>#N/A</v>
      </c>
      <c r="I30" t="s">
        <v>494</v>
      </c>
      <c r="L30" s="27" t="s">
        <v>514</v>
      </c>
      <c r="M30" s="25">
        <v>0</v>
      </c>
    </row>
    <row r="31" spans="1:13" x14ac:dyDescent="0.25">
      <c r="A31" s="19">
        <v>42767</v>
      </c>
      <c r="B31" s="17" t="s">
        <v>727</v>
      </c>
      <c r="C31" s="17" t="s">
        <v>1138</v>
      </c>
      <c r="D31" s="17" t="s">
        <v>1608</v>
      </c>
      <c r="E31" s="17" t="s">
        <v>1140</v>
      </c>
      <c r="F31" s="22">
        <v>925</v>
      </c>
      <c r="G31" t="str">
        <f>VLOOKUP(Table1[[#This Row],[Voucher]],'All trans'!J:N,5,0)</f>
        <v>SO0000016</v>
      </c>
      <c r="H31" t="e">
        <f>VLOOKUP(Table1[[#This Row],[Voucher]],'All trans'!K:N,4,0)</f>
        <v>#N/A</v>
      </c>
      <c r="I31" t="s">
        <v>494</v>
      </c>
      <c r="L31" s="27" t="s">
        <v>564</v>
      </c>
      <c r="M31" s="25">
        <v>0</v>
      </c>
    </row>
    <row r="32" spans="1:13" x14ac:dyDescent="0.25">
      <c r="A32" s="18">
        <v>42769</v>
      </c>
      <c r="B32" s="16" t="s">
        <v>676</v>
      </c>
      <c r="C32" s="16" t="s">
        <v>1138</v>
      </c>
      <c r="D32" s="16" t="s">
        <v>1609</v>
      </c>
      <c r="E32" s="16" t="s">
        <v>1140</v>
      </c>
      <c r="F32" s="21">
        <v>227.5</v>
      </c>
      <c r="G32" t="str">
        <f>VLOOKUP(Table1[[#This Row],[Voucher]],'All trans'!J:N,5,0)</f>
        <v>SO0000032</v>
      </c>
      <c r="H32" t="e">
        <f>VLOOKUP(Table1[[#This Row],[Voucher]],'All trans'!K:N,4,0)</f>
        <v>#N/A</v>
      </c>
      <c r="I32" t="s">
        <v>508</v>
      </c>
      <c r="L32" s="27" t="s">
        <v>565</v>
      </c>
      <c r="M32" s="25">
        <v>0</v>
      </c>
    </row>
    <row r="33" spans="1:13" x14ac:dyDescent="0.25">
      <c r="A33" s="19">
        <v>42769</v>
      </c>
      <c r="B33" s="17" t="s">
        <v>676</v>
      </c>
      <c r="C33" s="17" t="s">
        <v>1138</v>
      </c>
      <c r="D33" s="17" t="s">
        <v>1609</v>
      </c>
      <c r="E33" s="17" t="s">
        <v>1140</v>
      </c>
      <c r="F33" s="22">
        <v>3577.5</v>
      </c>
      <c r="G33" t="str">
        <f>VLOOKUP(Table1[[#This Row],[Voucher]],'All trans'!J:N,5,0)</f>
        <v>SO0000032</v>
      </c>
      <c r="H33" t="e">
        <f>VLOOKUP(Table1[[#This Row],[Voucher]],'All trans'!K:N,4,0)</f>
        <v>#N/A</v>
      </c>
      <c r="I33" t="s">
        <v>508</v>
      </c>
      <c r="L33" s="27" t="s">
        <v>177</v>
      </c>
      <c r="M33" s="25">
        <v>0</v>
      </c>
    </row>
    <row r="34" spans="1:13" x14ac:dyDescent="0.25">
      <c r="A34" s="18">
        <v>42773</v>
      </c>
      <c r="B34" s="16" t="s">
        <v>678</v>
      </c>
      <c r="C34" s="16" t="s">
        <v>1138</v>
      </c>
      <c r="D34" s="16" t="s">
        <v>1610</v>
      </c>
      <c r="E34" s="16" t="s">
        <v>1140</v>
      </c>
      <c r="F34" s="21">
        <v>6.25</v>
      </c>
      <c r="G34" t="str">
        <f>VLOOKUP(Table1[[#This Row],[Voucher]],'All trans'!J:N,5,0)</f>
        <v>SO0000033</v>
      </c>
      <c r="H34" t="e">
        <f>VLOOKUP(Table1[[#This Row],[Voucher]],'All trans'!K:N,4,0)</f>
        <v>#N/A</v>
      </c>
      <c r="I34" t="s">
        <v>509</v>
      </c>
      <c r="L34" s="27" t="s">
        <v>213</v>
      </c>
      <c r="M34" s="25">
        <v>0</v>
      </c>
    </row>
    <row r="35" spans="1:13" x14ac:dyDescent="0.25">
      <c r="A35" s="19">
        <v>42773</v>
      </c>
      <c r="B35" s="17" t="s">
        <v>678</v>
      </c>
      <c r="C35" s="17" t="s">
        <v>1138</v>
      </c>
      <c r="D35" s="17" t="s">
        <v>1610</v>
      </c>
      <c r="E35" s="17" t="s">
        <v>1140</v>
      </c>
      <c r="F35" s="22">
        <v>12.36</v>
      </c>
      <c r="G35" t="str">
        <f>VLOOKUP(Table1[[#This Row],[Voucher]],'All trans'!J:N,5,0)</f>
        <v>SO0000033</v>
      </c>
      <c r="H35" t="e">
        <f>VLOOKUP(Table1[[#This Row],[Voucher]],'All trans'!K:N,4,0)</f>
        <v>#N/A</v>
      </c>
      <c r="I35" t="s">
        <v>509</v>
      </c>
      <c r="L35" s="27" t="s">
        <v>481</v>
      </c>
      <c r="M35" s="25">
        <v>0</v>
      </c>
    </row>
    <row r="36" spans="1:13" x14ac:dyDescent="0.25">
      <c r="A36" s="18">
        <v>42774</v>
      </c>
      <c r="B36" s="16" t="s">
        <v>1611</v>
      </c>
      <c r="C36" s="16" t="s">
        <v>1138</v>
      </c>
      <c r="D36" s="16" t="s">
        <v>1612</v>
      </c>
      <c r="E36" s="16" t="s">
        <v>1140</v>
      </c>
      <c r="F36" s="21">
        <v>-75</v>
      </c>
      <c r="G36" t="e">
        <f>VLOOKUP(Table1[[#This Row],[Voucher]],'All trans'!J:N,5,0)</f>
        <v>#N/A</v>
      </c>
      <c r="H36" t="str">
        <f>VLOOKUP(Table1[[#This Row],[Voucher]],'All trans'!K:N,4,0)</f>
        <v>SO0000013</v>
      </c>
      <c r="I36" t="s">
        <v>550</v>
      </c>
      <c r="L36" s="27" t="s">
        <v>280</v>
      </c>
      <c r="M36" s="25">
        <v>0</v>
      </c>
    </row>
    <row r="37" spans="1:13" x14ac:dyDescent="0.25">
      <c r="A37" s="19">
        <v>42774</v>
      </c>
      <c r="B37" s="17" t="s">
        <v>1611</v>
      </c>
      <c r="C37" s="17" t="s">
        <v>1138</v>
      </c>
      <c r="D37" s="17" t="s">
        <v>1612</v>
      </c>
      <c r="E37" s="17" t="s">
        <v>1140</v>
      </c>
      <c r="F37" s="22">
        <v>-19.25</v>
      </c>
      <c r="G37" t="e">
        <f>VLOOKUP(Table1[[#This Row],[Voucher]],'All trans'!J:N,5,0)</f>
        <v>#N/A</v>
      </c>
      <c r="H37" t="str">
        <f>VLOOKUP(Table1[[#This Row],[Voucher]],'All trans'!K:N,4,0)</f>
        <v>SO0000013</v>
      </c>
      <c r="I37" t="s">
        <v>550</v>
      </c>
      <c r="L37" s="27" t="s">
        <v>603</v>
      </c>
      <c r="M37" s="25">
        <v>0</v>
      </c>
    </row>
    <row r="38" spans="1:13" x14ac:dyDescent="0.25">
      <c r="A38" s="18">
        <v>42774</v>
      </c>
      <c r="B38" s="16" t="s">
        <v>1613</v>
      </c>
      <c r="C38" s="16" t="s">
        <v>1138</v>
      </c>
      <c r="D38" s="16" t="s">
        <v>1614</v>
      </c>
      <c r="E38" s="16" t="s">
        <v>1140</v>
      </c>
      <c r="F38" s="21">
        <v>-2520</v>
      </c>
      <c r="G38" t="e">
        <f>VLOOKUP(Table1[[#This Row],[Voucher]],'All trans'!J:N,5,0)</f>
        <v>#N/A</v>
      </c>
      <c r="H38" t="str">
        <f>VLOOKUP(Table1[[#This Row],[Voucher]],'All trans'!K:N,4,0)</f>
        <v>SO0000014</v>
      </c>
      <c r="I38" t="s">
        <v>535</v>
      </c>
      <c r="L38" s="27" t="s">
        <v>285</v>
      </c>
      <c r="M38" s="25">
        <v>0</v>
      </c>
    </row>
    <row r="39" spans="1:13" x14ac:dyDescent="0.25">
      <c r="A39" s="19">
        <v>42774</v>
      </c>
      <c r="B39" s="17" t="s">
        <v>1615</v>
      </c>
      <c r="C39" s="17" t="s">
        <v>1138</v>
      </c>
      <c r="D39" s="17" t="s">
        <v>1616</v>
      </c>
      <c r="E39" s="17" t="s">
        <v>1140</v>
      </c>
      <c r="F39" s="22">
        <v>-789.75</v>
      </c>
      <c r="G39" t="e">
        <f>VLOOKUP(Table1[[#This Row],[Voucher]],'All trans'!J:N,5,0)</f>
        <v>#N/A</v>
      </c>
      <c r="H39" t="str">
        <f>VLOOKUP(Table1[[#This Row],[Voucher]],'All trans'!K:N,4,0)</f>
        <v>SO0000015</v>
      </c>
      <c r="I39" t="s">
        <v>448</v>
      </c>
      <c r="L39" s="27" t="s">
        <v>389</v>
      </c>
      <c r="M39" s="25">
        <v>0</v>
      </c>
    </row>
    <row r="40" spans="1:13" x14ac:dyDescent="0.25">
      <c r="A40" s="18">
        <v>42774</v>
      </c>
      <c r="B40" s="16" t="s">
        <v>1615</v>
      </c>
      <c r="C40" s="16" t="s">
        <v>1138</v>
      </c>
      <c r="D40" s="16" t="s">
        <v>1616</v>
      </c>
      <c r="E40" s="16" t="s">
        <v>1140</v>
      </c>
      <c r="F40" s="21">
        <v>-50</v>
      </c>
      <c r="G40" t="e">
        <f>VLOOKUP(Table1[[#This Row],[Voucher]],'All trans'!J:N,5,0)</f>
        <v>#N/A</v>
      </c>
      <c r="H40" t="str">
        <f>VLOOKUP(Table1[[#This Row],[Voucher]],'All trans'!K:N,4,0)</f>
        <v>SO0000015</v>
      </c>
      <c r="I40" t="s">
        <v>448</v>
      </c>
      <c r="L40" s="27" t="s">
        <v>485</v>
      </c>
      <c r="M40" s="25">
        <v>0</v>
      </c>
    </row>
    <row r="41" spans="1:13" x14ac:dyDescent="0.25">
      <c r="A41" s="19">
        <v>42774</v>
      </c>
      <c r="B41" s="17" t="s">
        <v>1617</v>
      </c>
      <c r="C41" s="17" t="s">
        <v>1138</v>
      </c>
      <c r="D41" s="17" t="s">
        <v>1618</v>
      </c>
      <c r="E41" s="17" t="s">
        <v>1140</v>
      </c>
      <c r="F41" s="22">
        <v>-925</v>
      </c>
      <c r="G41" t="e">
        <f>VLOOKUP(Table1[[#This Row],[Voucher]],'All trans'!J:N,5,0)</f>
        <v>#N/A</v>
      </c>
      <c r="H41" t="str">
        <f>VLOOKUP(Table1[[#This Row],[Voucher]],'All trans'!K:N,4,0)</f>
        <v>SO0000016</v>
      </c>
      <c r="I41" t="s">
        <v>494</v>
      </c>
      <c r="L41" s="27" t="s">
        <v>503</v>
      </c>
      <c r="M41" s="25">
        <v>0</v>
      </c>
    </row>
    <row r="42" spans="1:13" x14ac:dyDescent="0.25">
      <c r="A42" s="18">
        <v>42774</v>
      </c>
      <c r="B42" s="16" t="s">
        <v>1617</v>
      </c>
      <c r="C42" s="16" t="s">
        <v>1138</v>
      </c>
      <c r="D42" s="16" t="s">
        <v>1618</v>
      </c>
      <c r="E42" s="16" t="s">
        <v>1140</v>
      </c>
      <c r="F42" s="21">
        <v>-75</v>
      </c>
      <c r="G42" t="e">
        <f>VLOOKUP(Table1[[#This Row],[Voucher]],'All trans'!J:N,5,0)</f>
        <v>#N/A</v>
      </c>
      <c r="H42" t="str">
        <f>VLOOKUP(Table1[[#This Row],[Voucher]],'All trans'!K:N,4,0)</f>
        <v>SO0000016</v>
      </c>
      <c r="I42" t="s">
        <v>494</v>
      </c>
      <c r="L42" s="27" t="s">
        <v>335</v>
      </c>
      <c r="M42" s="25">
        <v>0</v>
      </c>
    </row>
    <row r="43" spans="1:13" x14ac:dyDescent="0.25">
      <c r="A43" s="19">
        <v>42774</v>
      </c>
      <c r="B43" s="17" t="s">
        <v>1619</v>
      </c>
      <c r="C43" s="17" t="s">
        <v>1138</v>
      </c>
      <c r="D43" s="17" t="s">
        <v>1620</v>
      </c>
      <c r="E43" s="17" t="s">
        <v>1140</v>
      </c>
      <c r="F43" s="22">
        <v>-360</v>
      </c>
      <c r="G43" t="e">
        <f>VLOOKUP(Table1[[#This Row],[Voucher]],'All trans'!J:N,5,0)</f>
        <v>#N/A</v>
      </c>
      <c r="H43" t="str">
        <f>VLOOKUP(Table1[[#This Row],[Voucher]],'All trans'!K:N,4,0)</f>
        <v>SO0000019</v>
      </c>
      <c r="I43" t="s">
        <v>425</v>
      </c>
      <c r="L43" s="27" t="s">
        <v>226</v>
      </c>
      <c r="M43" s="25">
        <v>0</v>
      </c>
    </row>
    <row r="44" spans="1:13" x14ac:dyDescent="0.25">
      <c r="A44" s="18">
        <v>42774</v>
      </c>
      <c r="B44" s="16" t="s">
        <v>1619</v>
      </c>
      <c r="C44" s="16" t="s">
        <v>1138</v>
      </c>
      <c r="D44" s="16" t="s">
        <v>1620</v>
      </c>
      <c r="E44" s="16" t="s">
        <v>1140</v>
      </c>
      <c r="F44" s="21">
        <v>-85</v>
      </c>
      <c r="G44" t="e">
        <f>VLOOKUP(Table1[[#This Row],[Voucher]],'All trans'!J:N,5,0)</f>
        <v>#N/A</v>
      </c>
      <c r="H44" t="str">
        <f>VLOOKUP(Table1[[#This Row],[Voucher]],'All trans'!K:N,4,0)</f>
        <v>SO0000019</v>
      </c>
      <c r="I44" t="s">
        <v>425</v>
      </c>
      <c r="L44" s="27" t="s">
        <v>232</v>
      </c>
      <c r="M44" s="25">
        <v>0</v>
      </c>
    </row>
    <row r="45" spans="1:13" x14ac:dyDescent="0.25">
      <c r="A45" s="19">
        <v>42774</v>
      </c>
      <c r="B45" s="17" t="s">
        <v>1621</v>
      </c>
      <c r="C45" s="17" t="s">
        <v>1138</v>
      </c>
      <c r="D45" s="17" t="s">
        <v>1622</v>
      </c>
      <c r="E45" s="17" t="s">
        <v>1140</v>
      </c>
      <c r="F45" s="22">
        <v>-1452.5</v>
      </c>
      <c r="G45" t="e">
        <f>VLOOKUP(Table1[[#This Row],[Voucher]],'All trans'!J:N,5,0)</f>
        <v>#N/A</v>
      </c>
      <c r="H45" t="str">
        <f>VLOOKUP(Table1[[#This Row],[Voucher]],'All trans'!K:N,4,0)</f>
        <v>SO0000021</v>
      </c>
      <c r="I45" t="s">
        <v>505</v>
      </c>
      <c r="L45" s="27" t="s">
        <v>375</v>
      </c>
      <c r="M45" s="25">
        <v>0</v>
      </c>
    </row>
    <row r="46" spans="1:13" x14ac:dyDescent="0.25">
      <c r="A46" s="18">
        <v>42774</v>
      </c>
      <c r="B46" s="16" t="s">
        <v>1623</v>
      </c>
      <c r="C46" s="16" t="s">
        <v>1138</v>
      </c>
      <c r="D46" s="16" t="s">
        <v>1624</v>
      </c>
      <c r="E46" s="16" t="s">
        <v>1140</v>
      </c>
      <c r="F46" s="21">
        <v>-71.400000000000006</v>
      </c>
      <c r="G46" t="e">
        <f>VLOOKUP(Table1[[#This Row],[Voucher]],'All trans'!J:N,5,0)</f>
        <v>#N/A</v>
      </c>
      <c r="H46" t="str">
        <f>VLOOKUP(Table1[[#This Row],[Voucher]],'All trans'!K:N,4,0)</f>
        <v>SO0000027</v>
      </c>
      <c r="I46" t="s">
        <v>221</v>
      </c>
      <c r="L46" s="27" t="s">
        <v>450</v>
      </c>
      <c r="M46" s="25">
        <v>0</v>
      </c>
    </row>
    <row r="47" spans="1:13" x14ac:dyDescent="0.25">
      <c r="A47" s="19">
        <v>42774</v>
      </c>
      <c r="B47" s="17" t="s">
        <v>1625</v>
      </c>
      <c r="C47" s="17" t="s">
        <v>1138</v>
      </c>
      <c r="D47" s="17" t="s">
        <v>1626</v>
      </c>
      <c r="E47" s="17" t="s">
        <v>1140</v>
      </c>
      <c r="F47" s="22">
        <v>-3577.5</v>
      </c>
      <c r="G47" t="e">
        <f>VLOOKUP(Table1[[#This Row],[Voucher]],'All trans'!J:N,5,0)</f>
        <v>#N/A</v>
      </c>
      <c r="H47" t="str">
        <f>VLOOKUP(Table1[[#This Row],[Voucher]],'All trans'!K:N,4,0)</f>
        <v>SO0000032</v>
      </c>
      <c r="I47" t="s">
        <v>508</v>
      </c>
      <c r="L47" s="27" t="s">
        <v>526</v>
      </c>
      <c r="M47" s="25">
        <v>0</v>
      </c>
    </row>
    <row r="48" spans="1:13" x14ac:dyDescent="0.25">
      <c r="A48" s="18">
        <v>42774</v>
      </c>
      <c r="B48" s="16" t="s">
        <v>1625</v>
      </c>
      <c r="C48" s="16" t="s">
        <v>1138</v>
      </c>
      <c r="D48" s="16" t="s">
        <v>1626</v>
      </c>
      <c r="E48" s="16" t="s">
        <v>1140</v>
      </c>
      <c r="F48" s="21">
        <v>-227.5</v>
      </c>
      <c r="G48" t="e">
        <f>VLOOKUP(Table1[[#This Row],[Voucher]],'All trans'!J:N,5,0)</f>
        <v>#N/A</v>
      </c>
      <c r="H48" t="str">
        <f>VLOOKUP(Table1[[#This Row],[Voucher]],'All trans'!K:N,4,0)</f>
        <v>SO0000032</v>
      </c>
      <c r="I48" t="s">
        <v>508</v>
      </c>
      <c r="L48" s="27" t="s">
        <v>495</v>
      </c>
      <c r="M48" s="25">
        <v>3.4106051316484809E-13</v>
      </c>
    </row>
    <row r="49" spans="1:13" x14ac:dyDescent="0.25">
      <c r="A49" s="19">
        <v>42774</v>
      </c>
      <c r="B49" s="17" t="s">
        <v>1627</v>
      </c>
      <c r="C49" s="17" t="s">
        <v>1138</v>
      </c>
      <c r="D49" s="17" t="s">
        <v>1628</v>
      </c>
      <c r="E49" s="17" t="s">
        <v>1140</v>
      </c>
      <c r="F49" s="22">
        <v>-12.36</v>
      </c>
      <c r="G49" t="e">
        <f>VLOOKUP(Table1[[#This Row],[Voucher]],'All trans'!J:N,5,0)</f>
        <v>#N/A</v>
      </c>
      <c r="H49" t="str">
        <f>VLOOKUP(Table1[[#This Row],[Voucher]],'All trans'!K:N,4,0)</f>
        <v>SO0000033</v>
      </c>
      <c r="I49" t="s">
        <v>509</v>
      </c>
      <c r="L49" s="27" t="s">
        <v>279</v>
      </c>
      <c r="M49" s="25">
        <v>0</v>
      </c>
    </row>
    <row r="50" spans="1:13" x14ac:dyDescent="0.25">
      <c r="A50" s="18">
        <v>42774</v>
      </c>
      <c r="B50" s="16" t="s">
        <v>1627</v>
      </c>
      <c r="C50" s="16" t="s">
        <v>1138</v>
      </c>
      <c r="D50" s="16" t="s">
        <v>1628</v>
      </c>
      <c r="E50" s="16" t="s">
        <v>1140</v>
      </c>
      <c r="F50" s="21">
        <v>-6.25</v>
      </c>
      <c r="G50" t="e">
        <f>VLOOKUP(Table1[[#This Row],[Voucher]],'All trans'!J:N,5,0)</f>
        <v>#N/A</v>
      </c>
      <c r="H50" t="str">
        <f>VLOOKUP(Table1[[#This Row],[Voucher]],'All trans'!K:N,4,0)</f>
        <v>SO0000033</v>
      </c>
      <c r="I50" t="s">
        <v>509</v>
      </c>
      <c r="L50" s="27" t="s">
        <v>483</v>
      </c>
      <c r="M50" s="25">
        <v>0</v>
      </c>
    </row>
    <row r="51" spans="1:13" x14ac:dyDescent="0.25">
      <c r="A51" s="19">
        <v>42774</v>
      </c>
      <c r="B51" s="17" t="s">
        <v>724</v>
      </c>
      <c r="C51" s="17" t="s">
        <v>1138</v>
      </c>
      <c r="D51" s="17" t="s">
        <v>1629</v>
      </c>
      <c r="E51" s="17" t="s">
        <v>1140</v>
      </c>
      <c r="F51" s="22">
        <v>75</v>
      </c>
      <c r="G51" t="str">
        <f>VLOOKUP(Table1[[#This Row],[Voucher]],'All trans'!J:N,5,0)</f>
        <v>SO0000013</v>
      </c>
      <c r="H51" t="e">
        <f>VLOOKUP(Table1[[#This Row],[Voucher]],'All trans'!K:N,4,0)</f>
        <v>#N/A</v>
      </c>
      <c r="I51" t="s">
        <v>550</v>
      </c>
      <c r="L51" s="27" t="s">
        <v>484</v>
      </c>
      <c r="M51" s="25">
        <v>0</v>
      </c>
    </row>
    <row r="52" spans="1:13" x14ac:dyDescent="0.25">
      <c r="A52" s="18">
        <v>42775</v>
      </c>
      <c r="B52" s="16" t="s">
        <v>1630</v>
      </c>
      <c r="C52" s="16" t="s">
        <v>1138</v>
      </c>
      <c r="D52" s="16" t="s">
        <v>1631</v>
      </c>
      <c r="E52" s="16" t="s">
        <v>1140</v>
      </c>
      <c r="F52" s="21">
        <v>-435.75</v>
      </c>
      <c r="G52" t="e">
        <f>VLOOKUP(Table1[[#This Row],[Voucher]],'All trans'!J:N,5,0)</f>
        <v>#N/A</v>
      </c>
      <c r="H52" t="str">
        <f>VLOOKUP(Table1[[#This Row],[Voucher]],'All trans'!K:N,4,0)</f>
        <v>SO0000034</v>
      </c>
      <c r="I52" t="s">
        <v>506</v>
      </c>
      <c r="L52" s="27" t="s">
        <v>451</v>
      </c>
      <c r="M52" s="25">
        <v>0</v>
      </c>
    </row>
    <row r="53" spans="1:13" x14ac:dyDescent="0.25">
      <c r="A53" s="19">
        <v>42775</v>
      </c>
      <c r="B53" s="17" t="s">
        <v>1632</v>
      </c>
      <c r="C53" s="17" t="s">
        <v>1138</v>
      </c>
      <c r="D53" s="17" t="s">
        <v>1633</v>
      </c>
      <c r="E53" s="17" t="s">
        <v>1140</v>
      </c>
      <c r="F53" s="22">
        <v>-4710</v>
      </c>
      <c r="G53" t="e">
        <f>VLOOKUP(Table1[[#This Row],[Voucher]],'All trans'!J:N,5,0)</f>
        <v>#N/A</v>
      </c>
      <c r="H53" t="str">
        <f>VLOOKUP(Table1[[#This Row],[Voucher]],'All trans'!K:N,4,0)</f>
        <v>SO0000038</v>
      </c>
      <c r="I53" t="s">
        <v>511</v>
      </c>
      <c r="L53" s="27" t="s">
        <v>336</v>
      </c>
      <c r="M53" s="25">
        <v>0</v>
      </c>
    </row>
    <row r="54" spans="1:13" x14ac:dyDescent="0.25">
      <c r="A54" s="18">
        <v>42775</v>
      </c>
      <c r="B54" s="16" t="s">
        <v>1632</v>
      </c>
      <c r="C54" s="16" t="s">
        <v>1138</v>
      </c>
      <c r="D54" s="16" t="s">
        <v>1633</v>
      </c>
      <c r="E54" s="16" t="s">
        <v>1140</v>
      </c>
      <c r="F54" s="21">
        <v>-1387.5</v>
      </c>
      <c r="G54" t="e">
        <f>VLOOKUP(Table1[[#This Row],[Voucher]],'All trans'!J:N,5,0)</f>
        <v>#N/A</v>
      </c>
      <c r="H54" t="str">
        <f>VLOOKUP(Table1[[#This Row],[Voucher]],'All trans'!K:N,4,0)</f>
        <v>SO0000038</v>
      </c>
      <c r="I54" t="s">
        <v>511</v>
      </c>
      <c r="L54" s="27" t="s">
        <v>380</v>
      </c>
      <c r="M54" s="25">
        <v>0</v>
      </c>
    </row>
    <row r="55" spans="1:13" x14ac:dyDescent="0.25">
      <c r="A55" s="19">
        <v>42775</v>
      </c>
      <c r="B55" s="17" t="s">
        <v>1634</v>
      </c>
      <c r="C55" s="17" t="s">
        <v>1138</v>
      </c>
      <c r="D55" s="17" t="s">
        <v>1635</v>
      </c>
      <c r="E55" s="17" t="s">
        <v>1140</v>
      </c>
      <c r="F55" s="22">
        <v>227.5</v>
      </c>
      <c r="G55" t="e">
        <f>VLOOKUP(Table1[[#This Row],[Voucher]],'All trans'!J:N,5,0)</f>
        <v>#N/A</v>
      </c>
      <c r="H55" t="str">
        <f>VLOOKUP(Table1[[#This Row],[Voucher]],'All trans'!K:N,4,0)</f>
        <v>SO0000037</v>
      </c>
      <c r="I55" t="s">
        <v>510</v>
      </c>
      <c r="L55" s="27" t="s">
        <v>558</v>
      </c>
      <c r="M55" s="25">
        <v>0</v>
      </c>
    </row>
    <row r="56" spans="1:13" x14ac:dyDescent="0.25">
      <c r="A56" s="18">
        <v>42775</v>
      </c>
      <c r="B56" s="16" t="s">
        <v>1634</v>
      </c>
      <c r="C56" s="16" t="s">
        <v>1138</v>
      </c>
      <c r="D56" s="16" t="s">
        <v>1635</v>
      </c>
      <c r="E56" s="16" t="s">
        <v>1140</v>
      </c>
      <c r="F56" s="21">
        <v>3577.5</v>
      </c>
      <c r="G56" t="e">
        <f>VLOOKUP(Table1[[#This Row],[Voucher]],'All trans'!J:N,5,0)</f>
        <v>#N/A</v>
      </c>
      <c r="H56" t="str">
        <f>VLOOKUP(Table1[[#This Row],[Voucher]],'All trans'!K:N,4,0)</f>
        <v>SO0000037</v>
      </c>
      <c r="I56" t="s">
        <v>510</v>
      </c>
      <c r="L56" s="27" t="s">
        <v>327</v>
      </c>
      <c r="M56" s="25">
        <v>0</v>
      </c>
    </row>
    <row r="57" spans="1:13" x14ac:dyDescent="0.25">
      <c r="A57" s="19">
        <v>42775</v>
      </c>
      <c r="B57" s="17" t="s">
        <v>1636</v>
      </c>
      <c r="C57" s="17" t="s">
        <v>1138</v>
      </c>
      <c r="D57" s="17" t="s">
        <v>1637</v>
      </c>
      <c r="E57" s="17" t="s">
        <v>1140</v>
      </c>
      <c r="F57" s="22">
        <v>93.75</v>
      </c>
      <c r="G57" t="e">
        <f>VLOOKUP(Table1[[#This Row],[Voucher]],'All trans'!J:N,5,0)</f>
        <v>#N/A</v>
      </c>
      <c r="H57" t="str">
        <f>VLOOKUP(Table1[[#This Row],[Voucher]],'All trans'!K:N,4,0)</f>
        <v>SO0000039</v>
      </c>
      <c r="I57" t="s">
        <v>512</v>
      </c>
      <c r="L57" s="27" t="s">
        <v>337</v>
      </c>
      <c r="M57" s="25">
        <v>0</v>
      </c>
    </row>
    <row r="58" spans="1:13" x14ac:dyDescent="0.25">
      <c r="A58" s="18">
        <v>42775</v>
      </c>
      <c r="B58" s="16" t="s">
        <v>1636</v>
      </c>
      <c r="C58" s="16" t="s">
        <v>1138</v>
      </c>
      <c r="D58" s="16" t="s">
        <v>1637</v>
      </c>
      <c r="E58" s="16" t="s">
        <v>1140</v>
      </c>
      <c r="F58" s="21">
        <v>2472</v>
      </c>
      <c r="G58" t="e">
        <f>VLOOKUP(Table1[[#This Row],[Voucher]],'All trans'!J:N,5,0)</f>
        <v>#N/A</v>
      </c>
      <c r="H58" t="str">
        <f>VLOOKUP(Table1[[#This Row],[Voucher]],'All trans'!K:N,4,0)</f>
        <v>SO0000039</v>
      </c>
      <c r="I58" t="s">
        <v>512</v>
      </c>
      <c r="L58" s="27" t="s">
        <v>227</v>
      </c>
      <c r="M58" s="25">
        <v>0</v>
      </c>
    </row>
    <row r="59" spans="1:13" x14ac:dyDescent="0.25">
      <c r="A59" s="19">
        <v>42775</v>
      </c>
      <c r="B59" s="17" t="s">
        <v>677</v>
      </c>
      <c r="C59" s="17" t="s">
        <v>1138</v>
      </c>
      <c r="D59" s="17" t="s">
        <v>1638</v>
      </c>
      <c r="E59" s="17" t="s">
        <v>1140</v>
      </c>
      <c r="F59" s="22">
        <v>435.75</v>
      </c>
      <c r="G59" t="str">
        <f>VLOOKUP(Table1[[#This Row],[Voucher]],'All trans'!J:N,5,0)</f>
        <v>SO0000034</v>
      </c>
      <c r="H59" t="e">
        <f>VLOOKUP(Table1[[#This Row],[Voucher]],'All trans'!K:N,4,0)</f>
        <v>#N/A</v>
      </c>
      <c r="I59" t="s">
        <v>506</v>
      </c>
      <c r="L59" s="27" t="s">
        <v>385</v>
      </c>
      <c r="M59" s="25">
        <v>0</v>
      </c>
    </row>
    <row r="60" spans="1:13" x14ac:dyDescent="0.25">
      <c r="A60" s="18">
        <v>42775</v>
      </c>
      <c r="B60" s="16" t="s">
        <v>723</v>
      </c>
      <c r="C60" s="16" t="s">
        <v>1138</v>
      </c>
      <c r="D60" s="16" t="s">
        <v>1639</v>
      </c>
      <c r="E60" s="16" t="s">
        <v>1140</v>
      </c>
      <c r="F60" s="21">
        <v>75</v>
      </c>
      <c r="G60" t="str">
        <f>VLOOKUP(Table1[[#This Row],[Voucher]],'All trans'!J:N,5,0)</f>
        <v>SO0000035</v>
      </c>
      <c r="H60" t="e">
        <f>VLOOKUP(Table1[[#This Row],[Voucher]],'All trans'!K:N,4,0)</f>
        <v>#N/A</v>
      </c>
      <c r="I60" t="s">
        <v>518</v>
      </c>
      <c r="L60" s="27" t="s">
        <v>231</v>
      </c>
      <c r="M60" s="25">
        <v>0</v>
      </c>
    </row>
    <row r="61" spans="1:13" x14ac:dyDescent="0.25">
      <c r="A61" s="19">
        <v>42775</v>
      </c>
      <c r="B61" s="17" t="s">
        <v>723</v>
      </c>
      <c r="C61" s="17" t="s">
        <v>1138</v>
      </c>
      <c r="D61" s="17" t="s">
        <v>1639</v>
      </c>
      <c r="E61" s="17" t="s">
        <v>1140</v>
      </c>
      <c r="F61" s="22">
        <v>1350</v>
      </c>
      <c r="G61" t="str">
        <f>VLOOKUP(Table1[[#This Row],[Voucher]],'All trans'!J:N,5,0)</f>
        <v>SO0000035</v>
      </c>
      <c r="H61" t="e">
        <f>VLOOKUP(Table1[[#This Row],[Voucher]],'All trans'!K:N,4,0)</f>
        <v>#N/A</v>
      </c>
      <c r="I61" t="s">
        <v>518</v>
      </c>
      <c r="L61" s="27" t="s">
        <v>338</v>
      </c>
      <c r="M61" s="25">
        <v>0</v>
      </c>
    </row>
    <row r="62" spans="1:13" x14ac:dyDescent="0.25">
      <c r="A62" s="18">
        <v>42775</v>
      </c>
      <c r="B62" s="16" t="s">
        <v>983</v>
      </c>
      <c r="C62" s="16" t="s">
        <v>1138</v>
      </c>
      <c r="D62" s="16" t="s">
        <v>1640</v>
      </c>
      <c r="E62" s="16" t="s">
        <v>1140</v>
      </c>
      <c r="F62" s="21">
        <v>129.81</v>
      </c>
      <c r="G62" t="str">
        <f>VLOOKUP(Table1[[#This Row],[Voucher]],'All trans'!J:N,5,0)</f>
        <v>SO0000036</v>
      </c>
      <c r="H62" t="e">
        <f>VLOOKUP(Table1[[#This Row],[Voucher]],'All trans'!K:N,4,0)</f>
        <v>#N/A</v>
      </c>
      <c r="I62" t="s">
        <v>224</v>
      </c>
      <c r="L62" s="27" t="s">
        <v>386</v>
      </c>
      <c r="M62" s="25">
        <v>0</v>
      </c>
    </row>
    <row r="63" spans="1:13" x14ac:dyDescent="0.25">
      <c r="A63" s="19">
        <v>42775</v>
      </c>
      <c r="B63" s="17" t="s">
        <v>655</v>
      </c>
      <c r="C63" s="17" t="s">
        <v>1138</v>
      </c>
      <c r="D63" s="17" t="s">
        <v>1641</v>
      </c>
      <c r="E63" s="17" t="s">
        <v>1140</v>
      </c>
      <c r="F63" s="22">
        <v>-3577.5</v>
      </c>
      <c r="G63" t="str">
        <f>VLOOKUP(Table1[[#This Row],[Voucher]],'All trans'!J:N,5,0)</f>
        <v>SO0000037</v>
      </c>
      <c r="H63" t="e">
        <f>VLOOKUP(Table1[[#This Row],[Voucher]],'All trans'!K:N,4,0)</f>
        <v>#N/A</v>
      </c>
      <c r="I63" t="s">
        <v>510</v>
      </c>
      <c r="L63" s="27" t="s">
        <v>452</v>
      </c>
      <c r="M63" s="25">
        <v>0</v>
      </c>
    </row>
    <row r="64" spans="1:13" x14ac:dyDescent="0.25">
      <c r="A64" s="18">
        <v>42775</v>
      </c>
      <c r="B64" s="16" t="s">
        <v>655</v>
      </c>
      <c r="C64" s="16" t="s">
        <v>1138</v>
      </c>
      <c r="D64" s="16" t="s">
        <v>1641</v>
      </c>
      <c r="E64" s="16" t="s">
        <v>1140</v>
      </c>
      <c r="F64" s="21">
        <v>-227.5</v>
      </c>
      <c r="G64" t="str">
        <f>VLOOKUP(Table1[[#This Row],[Voucher]],'All trans'!J:N,5,0)</f>
        <v>SO0000037</v>
      </c>
      <c r="H64" t="e">
        <f>VLOOKUP(Table1[[#This Row],[Voucher]],'All trans'!K:N,4,0)</f>
        <v>#N/A</v>
      </c>
      <c r="I64" t="s">
        <v>510</v>
      </c>
      <c r="L64" s="27" t="s">
        <v>339</v>
      </c>
      <c r="M64" s="25">
        <v>0</v>
      </c>
    </row>
    <row r="65" spans="1:13" x14ac:dyDescent="0.25">
      <c r="A65" s="19">
        <v>42775</v>
      </c>
      <c r="B65" s="17" t="s">
        <v>670</v>
      </c>
      <c r="C65" s="17" t="s">
        <v>1138</v>
      </c>
      <c r="D65" s="17" t="s">
        <v>1642</v>
      </c>
      <c r="E65" s="17" t="s">
        <v>1140</v>
      </c>
      <c r="F65" s="22">
        <v>1387.5</v>
      </c>
      <c r="G65" t="str">
        <f>VLOOKUP(Table1[[#This Row],[Voucher]],'All trans'!J:N,5,0)</f>
        <v>SO0000038</v>
      </c>
      <c r="H65" t="e">
        <f>VLOOKUP(Table1[[#This Row],[Voucher]],'All trans'!K:N,4,0)</f>
        <v>#N/A</v>
      </c>
      <c r="I65" t="s">
        <v>511</v>
      </c>
      <c r="L65" s="27" t="s">
        <v>340</v>
      </c>
      <c r="M65" s="25">
        <v>0</v>
      </c>
    </row>
    <row r="66" spans="1:13" x14ac:dyDescent="0.25">
      <c r="A66" s="18">
        <v>42775</v>
      </c>
      <c r="B66" s="16" t="s">
        <v>670</v>
      </c>
      <c r="C66" s="16" t="s">
        <v>1138</v>
      </c>
      <c r="D66" s="16" t="s">
        <v>1642</v>
      </c>
      <c r="E66" s="16" t="s">
        <v>1140</v>
      </c>
      <c r="F66" s="21">
        <v>4710</v>
      </c>
      <c r="G66" t="str">
        <f>VLOOKUP(Table1[[#This Row],[Voucher]],'All trans'!J:N,5,0)</f>
        <v>SO0000038</v>
      </c>
      <c r="H66" t="e">
        <f>VLOOKUP(Table1[[#This Row],[Voucher]],'All trans'!K:N,4,0)</f>
        <v>#N/A</v>
      </c>
      <c r="I66" t="s">
        <v>511</v>
      </c>
      <c r="L66" s="27" t="s">
        <v>341</v>
      </c>
      <c r="M66" s="25">
        <v>0</v>
      </c>
    </row>
    <row r="67" spans="1:13" x14ac:dyDescent="0.25">
      <c r="A67" s="19">
        <v>42775</v>
      </c>
      <c r="B67" s="17" t="s">
        <v>649</v>
      </c>
      <c r="C67" s="17" t="s">
        <v>1138</v>
      </c>
      <c r="D67" s="17" t="s">
        <v>1643</v>
      </c>
      <c r="E67" s="17" t="s">
        <v>1140</v>
      </c>
      <c r="F67" s="22">
        <v>-2472</v>
      </c>
      <c r="G67" t="str">
        <f>VLOOKUP(Table1[[#This Row],[Voucher]],'All trans'!J:N,5,0)</f>
        <v>SO0000039</v>
      </c>
      <c r="H67" t="e">
        <f>VLOOKUP(Table1[[#This Row],[Voucher]],'All trans'!K:N,4,0)</f>
        <v>#N/A</v>
      </c>
      <c r="I67" t="s">
        <v>512</v>
      </c>
      <c r="L67" s="27" t="s">
        <v>190</v>
      </c>
      <c r="M67" s="25">
        <v>0</v>
      </c>
    </row>
    <row r="68" spans="1:13" x14ac:dyDescent="0.25">
      <c r="A68" s="18">
        <v>42775</v>
      </c>
      <c r="B68" s="16" t="s">
        <v>649</v>
      </c>
      <c r="C68" s="16" t="s">
        <v>1138</v>
      </c>
      <c r="D68" s="16" t="s">
        <v>1643</v>
      </c>
      <c r="E68" s="16" t="s">
        <v>1140</v>
      </c>
      <c r="F68" s="21">
        <v>-93.75</v>
      </c>
      <c r="G68" t="str">
        <f>VLOOKUP(Table1[[#This Row],[Voucher]],'All trans'!J:N,5,0)</f>
        <v>SO0000039</v>
      </c>
      <c r="H68" t="e">
        <f>VLOOKUP(Table1[[#This Row],[Voucher]],'All trans'!K:N,4,0)</f>
        <v>#N/A</v>
      </c>
      <c r="I68" t="s">
        <v>512</v>
      </c>
      <c r="L68" s="27" t="s">
        <v>497</v>
      </c>
      <c r="M68" s="25">
        <v>0</v>
      </c>
    </row>
    <row r="69" spans="1:13" x14ac:dyDescent="0.25">
      <c r="A69" s="19">
        <v>42776</v>
      </c>
      <c r="B69" s="17" t="s">
        <v>1644</v>
      </c>
      <c r="C69" s="17" t="s">
        <v>1138</v>
      </c>
      <c r="D69" s="17" t="s">
        <v>1645</v>
      </c>
      <c r="E69" s="17" t="s">
        <v>1140</v>
      </c>
      <c r="F69" s="22">
        <v>-1350</v>
      </c>
      <c r="G69" t="e">
        <f>VLOOKUP(Table1[[#This Row],[Voucher]],'All trans'!J:N,5,0)</f>
        <v>#N/A</v>
      </c>
      <c r="H69" t="str">
        <f>VLOOKUP(Table1[[#This Row],[Voucher]],'All trans'!K:N,4,0)</f>
        <v>SO0000035</v>
      </c>
      <c r="I69" t="s">
        <v>518</v>
      </c>
      <c r="L69" s="27" t="s">
        <v>543</v>
      </c>
      <c r="M69" s="25">
        <v>0</v>
      </c>
    </row>
    <row r="70" spans="1:13" x14ac:dyDescent="0.25">
      <c r="A70" s="18">
        <v>42776</v>
      </c>
      <c r="B70" s="16" t="s">
        <v>1644</v>
      </c>
      <c r="C70" s="16" t="s">
        <v>1138</v>
      </c>
      <c r="D70" s="16" t="s">
        <v>1645</v>
      </c>
      <c r="E70" s="16" t="s">
        <v>1140</v>
      </c>
      <c r="F70" s="21">
        <v>-75</v>
      </c>
      <c r="G70" t="e">
        <f>VLOOKUP(Table1[[#This Row],[Voucher]],'All trans'!J:N,5,0)</f>
        <v>#N/A</v>
      </c>
      <c r="H70" t="str">
        <f>VLOOKUP(Table1[[#This Row],[Voucher]],'All trans'!K:N,4,0)</f>
        <v>SO0000035</v>
      </c>
      <c r="I70" t="s">
        <v>518</v>
      </c>
      <c r="L70" s="27" t="s">
        <v>569</v>
      </c>
      <c r="M70" s="25">
        <v>0</v>
      </c>
    </row>
    <row r="71" spans="1:13" x14ac:dyDescent="0.25">
      <c r="A71" s="19">
        <v>42776</v>
      </c>
      <c r="B71" s="17" t="s">
        <v>1646</v>
      </c>
      <c r="C71" s="17" t="s">
        <v>1138</v>
      </c>
      <c r="D71" s="17" t="s">
        <v>1647</v>
      </c>
      <c r="E71" s="17" t="s">
        <v>1140</v>
      </c>
      <c r="F71" s="22">
        <v>-1774.5</v>
      </c>
      <c r="G71" t="e">
        <f>VLOOKUP(Table1[[#This Row],[Voucher]],'All trans'!J:N,5,0)</f>
        <v>#N/A</v>
      </c>
      <c r="H71" t="str">
        <f>VLOOKUP(Table1[[#This Row],[Voucher]],'All trans'!K:N,4,0)</f>
        <v>SO0000020</v>
      </c>
      <c r="I71" t="s">
        <v>449</v>
      </c>
      <c r="L71" s="27" t="s">
        <v>328</v>
      </c>
      <c r="M71" s="25">
        <v>0</v>
      </c>
    </row>
    <row r="72" spans="1:13" x14ac:dyDescent="0.25">
      <c r="A72" s="18">
        <v>42776</v>
      </c>
      <c r="B72" s="16" t="s">
        <v>1648</v>
      </c>
      <c r="C72" s="16" t="s">
        <v>1138</v>
      </c>
      <c r="D72" s="16" t="s">
        <v>1649</v>
      </c>
      <c r="E72" s="16" t="s">
        <v>1140</v>
      </c>
      <c r="F72" s="21">
        <v>-848.25</v>
      </c>
      <c r="G72" t="e">
        <f>VLOOKUP(Table1[[#This Row],[Voucher]],'All trans'!J:N,5,0)</f>
        <v>#N/A</v>
      </c>
      <c r="H72" t="str">
        <f>VLOOKUP(Table1[[#This Row],[Voucher]],'All trans'!K:N,4,0)</f>
        <v>SO0000026</v>
      </c>
      <c r="I72" t="s">
        <v>176</v>
      </c>
      <c r="L72" s="27" t="s">
        <v>391</v>
      </c>
      <c r="M72" s="25">
        <v>0</v>
      </c>
    </row>
    <row r="73" spans="1:13" x14ac:dyDescent="0.25">
      <c r="A73" s="19">
        <v>42776</v>
      </c>
      <c r="B73" s="17" t="s">
        <v>1650</v>
      </c>
      <c r="C73" s="17" t="s">
        <v>1138</v>
      </c>
      <c r="D73" s="17" t="s">
        <v>1651</v>
      </c>
      <c r="E73" s="17" t="s">
        <v>1140</v>
      </c>
      <c r="F73" s="22">
        <v>-129.81</v>
      </c>
      <c r="G73" t="e">
        <f>VLOOKUP(Table1[[#This Row],[Voucher]],'All trans'!J:N,5,0)</f>
        <v>#N/A</v>
      </c>
      <c r="H73" t="str">
        <f>VLOOKUP(Table1[[#This Row],[Voucher]],'All trans'!K:N,4,0)</f>
        <v>SO0000036</v>
      </c>
      <c r="I73" t="s">
        <v>224</v>
      </c>
      <c r="L73" s="27" t="s">
        <v>390</v>
      </c>
      <c r="M73" s="25">
        <v>0</v>
      </c>
    </row>
    <row r="74" spans="1:13" x14ac:dyDescent="0.25">
      <c r="A74" s="18">
        <v>42776</v>
      </c>
      <c r="B74" s="16" t="s">
        <v>1652</v>
      </c>
      <c r="C74" s="16" t="s">
        <v>1138</v>
      </c>
      <c r="D74" s="16" t="s">
        <v>1653</v>
      </c>
      <c r="E74" s="16" t="s">
        <v>1140</v>
      </c>
      <c r="F74" s="21">
        <v>-1854</v>
      </c>
      <c r="G74" t="e">
        <f>VLOOKUP(Table1[[#This Row],[Voucher]],'All trans'!J:N,5,0)</f>
        <v>#N/A</v>
      </c>
      <c r="H74" t="str">
        <f>VLOOKUP(Table1[[#This Row],[Voucher]],'All trans'!K:N,4,0)</f>
        <v>SO0000041</v>
      </c>
      <c r="I74" t="s">
        <v>514</v>
      </c>
      <c r="L74" s="27" t="s">
        <v>372</v>
      </c>
      <c r="M74" s="25">
        <v>0</v>
      </c>
    </row>
    <row r="75" spans="1:13" x14ac:dyDescent="0.25">
      <c r="A75" s="19">
        <v>42776</v>
      </c>
      <c r="B75" s="17" t="s">
        <v>1652</v>
      </c>
      <c r="C75" s="17" t="s">
        <v>1138</v>
      </c>
      <c r="D75" s="17" t="s">
        <v>1653</v>
      </c>
      <c r="E75" s="17" t="s">
        <v>1140</v>
      </c>
      <c r="F75" s="22">
        <v>-1125</v>
      </c>
      <c r="G75" t="e">
        <f>VLOOKUP(Table1[[#This Row],[Voucher]],'All trans'!J:N,5,0)</f>
        <v>#N/A</v>
      </c>
      <c r="H75" t="str">
        <f>VLOOKUP(Table1[[#This Row],[Voucher]],'All trans'!K:N,4,0)</f>
        <v>SO0000041</v>
      </c>
      <c r="I75" t="s">
        <v>514</v>
      </c>
      <c r="L75" s="27" t="s">
        <v>282</v>
      </c>
      <c r="M75" s="25">
        <v>0</v>
      </c>
    </row>
    <row r="76" spans="1:13" x14ac:dyDescent="0.25">
      <c r="A76" s="18">
        <v>42776</v>
      </c>
      <c r="B76" s="16" t="s">
        <v>767</v>
      </c>
      <c r="C76" s="16" t="s">
        <v>1138</v>
      </c>
      <c r="D76" s="16" t="s">
        <v>1654</v>
      </c>
      <c r="E76" s="16" t="s">
        <v>1140</v>
      </c>
      <c r="F76" s="21">
        <v>1125</v>
      </c>
      <c r="G76" t="str">
        <f>VLOOKUP(Table1[[#This Row],[Voucher]],'All trans'!J:N,5,0)</f>
        <v>SO0000041</v>
      </c>
      <c r="H76" t="e">
        <f>VLOOKUP(Table1[[#This Row],[Voucher]],'All trans'!K:N,4,0)</f>
        <v>#N/A</v>
      </c>
      <c r="I76" t="s">
        <v>514</v>
      </c>
      <c r="L76" s="27" t="s">
        <v>419</v>
      </c>
      <c r="M76" s="25">
        <v>0</v>
      </c>
    </row>
    <row r="77" spans="1:13" x14ac:dyDescent="0.25">
      <c r="A77" s="19">
        <v>42776</v>
      </c>
      <c r="B77" s="17" t="s">
        <v>767</v>
      </c>
      <c r="C77" s="17" t="s">
        <v>1138</v>
      </c>
      <c r="D77" s="17" t="s">
        <v>1654</v>
      </c>
      <c r="E77" s="17" t="s">
        <v>1140</v>
      </c>
      <c r="F77" s="22">
        <v>1854</v>
      </c>
      <c r="G77" t="str">
        <f>VLOOKUP(Table1[[#This Row],[Voucher]],'All trans'!J:N,5,0)</f>
        <v>SO0000041</v>
      </c>
      <c r="H77" t="e">
        <f>VLOOKUP(Table1[[#This Row],[Voucher]],'All trans'!K:N,4,0)</f>
        <v>#N/A</v>
      </c>
      <c r="I77" t="s">
        <v>514</v>
      </c>
      <c r="L77" s="27" t="s">
        <v>420</v>
      </c>
      <c r="M77" s="25">
        <v>0</v>
      </c>
    </row>
    <row r="78" spans="1:13" x14ac:dyDescent="0.25">
      <c r="A78" s="18">
        <v>42779</v>
      </c>
      <c r="B78" s="16" t="s">
        <v>1655</v>
      </c>
      <c r="C78" s="16" t="s">
        <v>1138</v>
      </c>
      <c r="D78" s="16" t="s">
        <v>1656</v>
      </c>
      <c r="E78" s="16" t="s">
        <v>1140</v>
      </c>
      <c r="F78" s="21">
        <v>-375</v>
      </c>
      <c r="G78" t="e">
        <f>VLOOKUP(Table1[[#This Row],[Voucher]],'All trans'!J:N,5,0)</f>
        <v>#N/A</v>
      </c>
      <c r="H78" t="str">
        <f>VLOOKUP(Table1[[#This Row],[Voucher]],'All trans'!K:N,4,0)</f>
        <v>SO0000043</v>
      </c>
      <c r="I78" t="s">
        <v>565</v>
      </c>
      <c r="L78" s="27" t="s">
        <v>559</v>
      </c>
      <c r="M78" s="25">
        <v>0</v>
      </c>
    </row>
    <row r="79" spans="1:13" x14ac:dyDescent="0.25">
      <c r="A79" s="19">
        <v>42779</v>
      </c>
      <c r="B79" s="17" t="s">
        <v>1657</v>
      </c>
      <c r="C79" s="17" t="s">
        <v>1138</v>
      </c>
      <c r="D79" s="17" t="s">
        <v>1658</v>
      </c>
      <c r="E79" s="17" t="s">
        <v>1140</v>
      </c>
      <c r="F79" s="22">
        <v>75</v>
      </c>
      <c r="G79" t="e">
        <f>VLOOKUP(Table1[[#This Row],[Voucher]],'All trans'!J:N,5,0)</f>
        <v>#N/A</v>
      </c>
      <c r="H79" t="str">
        <f>VLOOKUP(Table1[[#This Row],[Voucher]],'All trans'!K:N,4,0)</f>
        <v>SO0000042</v>
      </c>
      <c r="I79" t="s">
        <v>564</v>
      </c>
      <c r="L79" s="27" t="s">
        <v>178</v>
      </c>
      <c r="M79" s="25">
        <v>0</v>
      </c>
    </row>
    <row r="80" spans="1:13" x14ac:dyDescent="0.25">
      <c r="A80" s="18">
        <v>42779</v>
      </c>
      <c r="B80" s="16" t="s">
        <v>657</v>
      </c>
      <c r="C80" s="16" t="s">
        <v>1138</v>
      </c>
      <c r="D80" s="16" t="s">
        <v>1659</v>
      </c>
      <c r="E80" s="16" t="s">
        <v>1140</v>
      </c>
      <c r="F80" s="21">
        <v>-75</v>
      </c>
      <c r="G80" t="str">
        <f>VLOOKUP(Table1[[#This Row],[Voucher]],'All trans'!J:N,5,0)</f>
        <v>SO0000042</v>
      </c>
      <c r="H80" t="e">
        <f>VLOOKUP(Table1[[#This Row],[Voucher]],'All trans'!K:N,4,0)</f>
        <v>#N/A</v>
      </c>
      <c r="I80" t="s">
        <v>564</v>
      </c>
      <c r="L80" s="27" t="s">
        <v>498</v>
      </c>
      <c r="M80" s="25">
        <v>0</v>
      </c>
    </row>
    <row r="81" spans="1:13" x14ac:dyDescent="0.25">
      <c r="A81" s="19">
        <v>42779</v>
      </c>
      <c r="B81" s="17" t="s">
        <v>733</v>
      </c>
      <c r="C81" s="17" t="s">
        <v>1138</v>
      </c>
      <c r="D81" s="17" t="s">
        <v>1660</v>
      </c>
      <c r="E81" s="17" t="s">
        <v>1140</v>
      </c>
      <c r="F81" s="22">
        <v>375</v>
      </c>
      <c r="G81" t="str">
        <f>VLOOKUP(Table1[[#This Row],[Voucher]],'All trans'!J:N,5,0)</f>
        <v>SO0000043</v>
      </c>
      <c r="H81" t="e">
        <f>VLOOKUP(Table1[[#This Row],[Voucher]],'All trans'!K:N,4,0)</f>
        <v>#N/A</v>
      </c>
      <c r="I81" t="s">
        <v>565</v>
      </c>
      <c r="L81" s="27" t="s">
        <v>392</v>
      </c>
      <c r="M81" s="25">
        <v>0</v>
      </c>
    </row>
    <row r="82" spans="1:13" x14ac:dyDescent="0.25">
      <c r="A82" s="18">
        <v>42779</v>
      </c>
      <c r="B82" s="16" t="s">
        <v>1005</v>
      </c>
      <c r="C82" s="16" t="s">
        <v>1138</v>
      </c>
      <c r="D82" s="16" t="s">
        <v>1661</v>
      </c>
      <c r="E82" s="16" t="s">
        <v>1140</v>
      </c>
      <c r="F82" s="21">
        <v>2115.75</v>
      </c>
      <c r="G82" t="str">
        <f>VLOOKUP(Table1[[#This Row],[Voucher]],'All trans'!J:N,5,0)</f>
        <v>SO0000045</v>
      </c>
      <c r="H82" t="e">
        <f>VLOOKUP(Table1[[#This Row],[Voucher]],'All trans'!K:N,4,0)</f>
        <v>#N/A</v>
      </c>
      <c r="I82" t="s">
        <v>177</v>
      </c>
      <c r="L82" s="27" t="s">
        <v>544</v>
      </c>
      <c r="M82" s="25">
        <v>0</v>
      </c>
    </row>
    <row r="83" spans="1:13" x14ac:dyDescent="0.25">
      <c r="A83" s="19">
        <v>42779</v>
      </c>
      <c r="B83" s="17" t="s">
        <v>977</v>
      </c>
      <c r="C83" s="17" t="s">
        <v>1138</v>
      </c>
      <c r="D83" s="17" t="s">
        <v>1662</v>
      </c>
      <c r="E83" s="17" t="s">
        <v>1140</v>
      </c>
      <c r="F83" s="22">
        <v>680</v>
      </c>
      <c r="G83" t="str">
        <f>VLOOKUP(Table1[[#This Row],[Voucher]],'All trans'!J:N,5,0)</f>
        <v>SO0000046</v>
      </c>
      <c r="H83" t="e">
        <f>VLOOKUP(Table1[[#This Row],[Voucher]],'All trans'!K:N,4,0)</f>
        <v>#N/A</v>
      </c>
      <c r="I83" t="s">
        <v>213</v>
      </c>
      <c r="L83" s="27" t="s">
        <v>475</v>
      </c>
      <c r="M83" s="25">
        <v>0</v>
      </c>
    </row>
    <row r="84" spans="1:13" x14ac:dyDescent="0.25">
      <c r="A84" s="18">
        <v>42780</v>
      </c>
      <c r="B84" s="16" t="s">
        <v>1663</v>
      </c>
      <c r="C84" s="16" t="s">
        <v>1138</v>
      </c>
      <c r="D84" s="16" t="s">
        <v>1664</v>
      </c>
      <c r="E84" s="16" t="s">
        <v>1140</v>
      </c>
      <c r="F84" s="21">
        <v>-900</v>
      </c>
      <c r="G84" t="e">
        <f>VLOOKUP(Table1[[#This Row],[Voucher]],'All trans'!J:N,5,0)</f>
        <v>#N/A</v>
      </c>
      <c r="H84" t="str">
        <f>VLOOKUP(Table1[[#This Row],[Voucher]],'All trans'!K:N,4,0)</f>
        <v>SO0000030</v>
      </c>
      <c r="I84" t="s">
        <v>563</v>
      </c>
      <c r="L84" s="27" t="s">
        <v>286</v>
      </c>
      <c r="M84" s="25">
        <v>0</v>
      </c>
    </row>
    <row r="85" spans="1:13" x14ac:dyDescent="0.25">
      <c r="A85" s="19">
        <v>42780</v>
      </c>
      <c r="B85" s="17" t="s">
        <v>1663</v>
      </c>
      <c r="C85" s="17" t="s">
        <v>1138</v>
      </c>
      <c r="D85" s="17" t="s">
        <v>1664</v>
      </c>
      <c r="E85" s="17" t="s">
        <v>1140</v>
      </c>
      <c r="F85" s="22">
        <v>-157.92000000000002</v>
      </c>
      <c r="G85" t="e">
        <f>VLOOKUP(Table1[[#This Row],[Voucher]],'All trans'!J:N,5,0)</f>
        <v>#N/A</v>
      </c>
      <c r="H85" t="str">
        <f>VLOOKUP(Table1[[#This Row],[Voucher]],'All trans'!K:N,4,0)</f>
        <v>SO0000030</v>
      </c>
      <c r="I85" t="s">
        <v>563</v>
      </c>
      <c r="L85" s="27" t="s">
        <v>314</v>
      </c>
      <c r="M85" s="25">
        <v>0</v>
      </c>
    </row>
    <row r="86" spans="1:13" x14ac:dyDescent="0.25">
      <c r="A86" s="18">
        <v>42780</v>
      </c>
      <c r="B86" s="16" t="s">
        <v>1663</v>
      </c>
      <c r="C86" s="16" t="s">
        <v>1138</v>
      </c>
      <c r="D86" s="16" t="s">
        <v>1664</v>
      </c>
      <c r="E86" s="16" t="s">
        <v>1140</v>
      </c>
      <c r="F86" s="21">
        <v>-80</v>
      </c>
      <c r="G86" t="e">
        <f>VLOOKUP(Table1[[#This Row],[Voucher]],'All trans'!J:N,5,0)</f>
        <v>#N/A</v>
      </c>
      <c r="H86" t="str">
        <f>VLOOKUP(Table1[[#This Row],[Voucher]],'All trans'!K:N,4,0)</f>
        <v>SO0000030</v>
      </c>
      <c r="I86" t="s">
        <v>563</v>
      </c>
      <c r="L86" s="27" t="s">
        <v>283</v>
      </c>
      <c r="M86" s="25">
        <v>0</v>
      </c>
    </row>
    <row r="87" spans="1:13" x14ac:dyDescent="0.25">
      <c r="A87" s="19">
        <v>42780</v>
      </c>
      <c r="B87" s="17" t="s">
        <v>1665</v>
      </c>
      <c r="C87" s="17" t="s">
        <v>1138</v>
      </c>
      <c r="D87" s="17" t="s">
        <v>1666</v>
      </c>
      <c r="E87" s="17" t="s">
        <v>1140</v>
      </c>
      <c r="F87" s="22">
        <v>-680</v>
      </c>
      <c r="G87" t="e">
        <f>VLOOKUP(Table1[[#This Row],[Voucher]],'All trans'!J:N,5,0)</f>
        <v>#N/A</v>
      </c>
      <c r="H87" t="str">
        <f>VLOOKUP(Table1[[#This Row],[Voucher]],'All trans'!K:N,4,0)</f>
        <v>SO0000046</v>
      </c>
      <c r="I87" t="s">
        <v>213</v>
      </c>
      <c r="L87" s="27" t="s">
        <v>342</v>
      </c>
      <c r="M87" s="25">
        <v>0</v>
      </c>
    </row>
    <row r="88" spans="1:13" x14ac:dyDescent="0.25">
      <c r="A88" s="18">
        <v>42780</v>
      </c>
      <c r="B88" s="16" t="s">
        <v>1667</v>
      </c>
      <c r="C88" s="16" t="s">
        <v>1138</v>
      </c>
      <c r="D88" s="16" t="s">
        <v>1668</v>
      </c>
      <c r="E88" s="16" t="s">
        <v>1140</v>
      </c>
      <c r="F88" s="21">
        <v>-137.30000000000001</v>
      </c>
      <c r="G88" t="e">
        <f>VLOOKUP(Table1[[#This Row],[Voucher]],'All trans'!J:N,5,0)</f>
        <v>#N/A</v>
      </c>
      <c r="H88" t="str">
        <f>VLOOKUP(Table1[[#This Row],[Voucher]],'All trans'!K:N,4,0)</f>
        <v>SO0000047</v>
      </c>
      <c r="I88" t="s">
        <v>481</v>
      </c>
      <c r="L88" s="27" t="s">
        <v>453</v>
      </c>
      <c r="M88" s="25">
        <v>0</v>
      </c>
    </row>
    <row r="89" spans="1:13" x14ac:dyDescent="0.25">
      <c r="A89" s="19">
        <v>42780</v>
      </c>
      <c r="B89" s="17" t="s">
        <v>1669</v>
      </c>
      <c r="C89" s="17" t="s">
        <v>1138</v>
      </c>
      <c r="D89" s="17" t="s">
        <v>1670</v>
      </c>
      <c r="E89" s="17" t="s">
        <v>1140</v>
      </c>
      <c r="F89" s="22">
        <v>-2115.75</v>
      </c>
      <c r="G89" t="e">
        <f>VLOOKUP(Table1[[#This Row],[Voucher]],'All trans'!J:N,5,0)</f>
        <v>#N/A</v>
      </c>
      <c r="H89" t="str">
        <f>VLOOKUP(Table1[[#This Row],[Voucher]],'All trans'!K:N,4,0)</f>
        <v>SO0000045</v>
      </c>
      <c r="I89" t="s">
        <v>177</v>
      </c>
      <c r="L89" s="27" t="s">
        <v>284</v>
      </c>
      <c r="M89" s="25">
        <v>2.2737367544323206E-13</v>
      </c>
    </row>
    <row r="90" spans="1:13" x14ac:dyDescent="0.25">
      <c r="A90" s="18">
        <v>42780</v>
      </c>
      <c r="B90" s="16" t="s">
        <v>679</v>
      </c>
      <c r="C90" s="16" t="s">
        <v>1138</v>
      </c>
      <c r="D90" s="16" t="s">
        <v>1671</v>
      </c>
      <c r="E90" s="16" t="s">
        <v>1140</v>
      </c>
      <c r="F90" s="21">
        <v>80</v>
      </c>
      <c r="G90" t="str">
        <f>VLOOKUP(Table1[[#This Row],[Voucher]],'All trans'!J:N,5,0)</f>
        <v>SO0000030</v>
      </c>
      <c r="H90" t="e">
        <f>VLOOKUP(Table1[[#This Row],[Voucher]],'All trans'!K:N,4,0)</f>
        <v>#N/A</v>
      </c>
      <c r="I90" t="s">
        <v>563</v>
      </c>
      <c r="L90" s="27" t="s">
        <v>315</v>
      </c>
      <c r="M90" s="25">
        <v>0</v>
      </c>
    </row>
    <row r="91" spans="1:13" x14ac:dyDescent="0.25">
      <c r="A91" s="19">
        <v>42780</v>
      </c>
      <c r="B91" s="17" t="s">
        <v>679</v>
      </c>
      <c r="C91" s="17" t="s">
        <v>1138</v>
      </c>
      <c r="D91" s="17" t="s">
        <v>1671</v>
      </c>
      <c r="E91" s="17" t="s">
        <v>1140</v>
      </c>
      <c r="F91" s="22">
        <v>157.92000000000002</v>
      </c>
      <c r="G91" t="str">
        <f>VLOOKUP(Table1[[#This Row],[Voucher]],'All trans'!J:N,5,0)</f>
        <v>SO0000030</v>
      </c>
      <c r="H91" t="e">
        <f>VLOOKUP(Table1[[#This Row],[Voucher]],'All trans'!K:N,4,0)</f>
        <v>#N/A</v>
      </c>
      <c r="I91" t="s">
        <v>563</v>
      </c>
      <c r="L91" s="27" t="s">
        <v>443</v>
      </c>
      <c r="M91" s="25">
        <v>0</v>
      </c>
    </row>
    <row r="92" spans="1:13" x14ac:dyDescent="0.25">
      <c r="A92" s="18">
        <v>42780</v>
      </c>
      <c r="B92" s="16" t="s">
        <v>679</v>
      </c>
      <c r="C92" s="16" t="s">
        <v>1138</v>
      </c>
      <c r="D92" s="16" t="s">
        <v>1671</v>
      </c>
      <c r="E92" s="16" t="s">
        <v>1140</v>
      </c>
      <c r="F92" s="21">
        <v>900</v>
      </c>
      <c r="G92" t="str">
        <f>VLOOKUP(Table1[[#This Row],[Voucher]],'All trans'!J:N,5,0)</f>
        <v>SO0000030</v>
      </c>
      <c r="H92" t="e">
        <f>VLOOKUP(Table1[[#This Row],[Voucher]],'All trans'!K:N,4,0)</f>
        <v>#N/A</v>
      </c>
      <c r="I92" t="s">
        <v>563</v>
      </c>
      <c r="L92" s="27" t="s">
        <v>433</v>
      </c>
      <c r="M92" s="25">
        <v>0</v>
      </c>
    </row>
    <row r="93" spans="1:13" x14ac:dyDescent="0.25">
      <c r="A93" s="19">
        <v>42780</v>
      </c>
      <c r="B93" s="17" t="s">
        <v>823</v>
      </c>
      <c r="C93" s="17" t="s">
        <v>1138</v>
      </c>
      <c r="D93" s="17" t="s">
        <v>1672</v>
      </c>
      <c r="E93" s="17" t="s">
        <v>1140</v>
      </c>
      <c r="F93" s="22">
        <v>137.30000000000001</v>
      </c>
      <c r="G93" t="str">
        <f>VLOOKUP(Table1[[#This Row],[Voucher]],'All trans'!J:N,5,0)</f>
        <v>SO0000047</v>
      </c>
      <c r="H93" t="e">
        <f>VLOOKUP(Table1[[#This Row],[Voucher]],'All trans'!K:N,4,0)</f>
        <v>#N/A</v>
      </c>
      <c r="I93" t="s">
        <v>481</v>
      </c>
      <c r="L93" s="27" t="s">
        <v>504</v>
      </c>
      <c r="M93" s="25">
        <v>0</v>
      </c>
    </row>
    <row r="94" spans="1:13" x14ac:dyDescent="0.25">
      <c r="A94" s="18">
        <v>42787</v>
      </c>
      <c r="B94" s="16" t="s">
        <v>1673</v>
      </c>
      <c r="C94" s="16" t="s">
        <v>1138</v>
      </c>
      <c r="D94" s="16" t="s">
        <v>1674</v>
      </c>
      <c r="E94" s="16" t="s">
        <v>1140</v>
      </c>
      <c r="F94" s="21">
        <v>-165</v>
      </c>
      <c r="G94" t="e">
        <f>VLOOKUP(Table1[[#This Row],[Voucher]],'All trans'!J:N,5,0)</f>
        <v>#N/A</v>
      </c>
      <c r="H94" t="str">
        <f>VLOOKUP(Table1[[#This Row],[Voucher]],'All trans'!K:N,4,0)</f>
        <v>SO0000052</v>
      </c>
      <c r="I94" t="s">
        <v>603</v>
      </c>
      <c r="L94" s="27" t="s">
        <v>393</v>
      </c>
      <c r="M94" s="25">
        <v>0</v>
      </c>
    </row>
    <row r="95" spans="1:13" x14ac:dyDescent="0.25">
      <c r="A95" s="19">
        <v>42787</v>
      </c>
      <c r="B95" s="17" t="s">
        <v>886</v>
      </c>
      <c r="C95" s="17" t="s">
        <v>1138</v>
      </c>
      <c r="D95" s="17" t="s">
        <v>1675</v>
      </c>
      <c r="E95" s="17" t="s">
        <v>1140</v>
      </c>
      <c r="F95" s="22">
        <v>147.93</v>
      </c>
      <c r="G95" t="str">
        <f>VLOOKUP(Table1[[#This Row],[Voucher]],'All trans'!J:N,5,0)</f>
        <v>SO0000057</v>
      </c>
      <c r="H95" t="e">
        <f>VLOOKUP(Table1[[#This Row],[Voucher]],'All trans'!K:N,4,0)</f>
        <v>#N/A</v>
      </c>
      <c r="I95" t="s">
        <v>389</v>
      </c>
      <c r="L95" s="27" t="s">
        <v>528</v>
      </c>
      <c r="M95" s="25">
        <v>0</v>
      </c>
    </row>
    <row r="96" spans="1:13" x14ac:dyDescent="0.25">
      <c r="A96" s="18">
        <v>42787</v>
      </c>
      <c r="B96" s="16" t="s">
        <v>722</v>
      </c>
      <c r="C96" s="16" t="s">
        <v>1138</v>
      </c>
      <c r="D96" s="16" t="s">
        <v>1676</v>
      </c>
      <c r="E96" s="16" t="s">
        <v>1140</v>
      </c>
      <c r="F96" s="21">
        <v>165</v>
      </c>
      <c r="G96" t="str">
        <f>VLOOKUP(Table1[[#This Row],[Voucher]],'All trans'!J:N,5,0)</f>
        <v>SO0000052</v>
      </c>
      <c r="H96" t="e">
        <f>VLOOKUP(Table1[[#This Row],[Voucher]],'All trans'!K:N,4,0)</f>
        <v>#N/A</v>
      </c>
      <c r="I96" t="s">
        <v>603</v>
      </c>
      <c r="L96" s="27" t="s">
        <v>287</v>
      </c>
      <c r="M96" s="25">
        <v>0</v>
      </c>
    </row>
    <row r="97" spans="1:13" x14ac:dyDescent="0.25">
      <c r="A97" s="19">
        <v>42789</v>
      </c>
      <c r="B97" s="17" t="s">
        <v>829</v>
      </c>
      <c r="C97" s="17" t="s">
        <v>1138</v>
      </c>
      <c r="D97" s="17" t="s">
        <v>1677</v>
      </c>
      <c r="E97" s="17" t="s">
        <v>1140</v>
      </c>
      <c r="F97" s="22">
        <v>3786</v>
      </c>
      <c r="G97" t="str">
        <f>VLOOKUP(Table1[[#This Row],[Voucher]],'All trans'!J:N,5,0)</f>
        <v>SO0000059</v>
      </c>
      <c r="H97" t="e">
        <f>VLOOKUP(Table1[[#This Row],[Voucher]],'All trans'!K:N,4,0)</f>
        <v>#N/A</v>
      </c>
      <c r="I97" t="s">
        <v>503</v>
      </c>
      <c r="L97" s="27" t="s">
        <v>215</v>
      </c>
      <c r="M97" s="25">
        <v>0</v>
      </c>
    </row>
    <row r="98" spans="1:13" x14ac:dyDescent="0.25">
      <c r="A98" s="18">
        <v>42790</v>
      </c>
      <c r="B98" s="16" t="s">
        <v>1678</v>
      </c>
      <c r="C98" s="16" t="s">
        <v>1138</v>
      </c>
      <c r="D98" s="16" t="s">
        <v>1679</v>
      </c>
      <c r="E98" s="16" t="s">
        <v>1140</v>
      </c>
      <c r="F98" s="21">
        <v>-3786</v>
      </c>
      <c r="G98" t="e">
        <f>VLOOKUP(Table1[[#This Row],[Voucher]],'All trans'!J:N,5,0)</f>
        <v>#N/A</v>
      </c>
      <c r="H98" t="str">
        <f>VLOOKUP(Table1[[#This Row],[Voucher]],'All trans'!K:N,4,0)</f>
        <v>SO0000059</v>
      </c>
      <c r="I98" t="s">
        <v>503</v>
      </c>
      <c r="L98" s="27" t="s">
        <v>394</v>
      </c>
      <c r="M98" s="25">
        <v>0</v>
      </c>
    </row>
    <row r="99" spans="1:13" x14ac:dyDescent="0.25">
      <c r="A99" s="19">
        <v>42790</v>
      </c>
      <c r="B99" s="17" t="s">
        <v>947</v>
      </c>
      <c r="C99" s="17" t="s">
        <v>1138</v>
      </c>
      <c r="D99" s="17" t="s">
        <v>1680</v>
      </c>
      <c r="E99" s="17" t="s">
        <v>1140</v>
      </c>
      <c r="F99" s="22">
        <v>266.75</v>
      </c>
      <c r="G99" t="str">
        <f>VLOOKUP(Table1[[#This Row],[Voucher]],'All trans'!J:N,5,0)</f>
        <v>SO0000061</v>
      </c>
      <c r="H99" t="e">
        <f>VLOOKUP(Table1[[#This Row],[Voucher]],'All trans'!K:N,4,0)</f>
        <v>#N/A</v>
      </c>
      <c r="I99" t="s">
        <v>335</v>
      </c>
      <c r="L99" s="27" t="s">
        <v>219</v>
      </c>
      <c r="M99" s="25">
        <v>0</v>
      </c>
    </row>
    <row r="100" spans="1:13" x14ac:dyDescent="0.25">
      <c r="A100" s="18">
        <v>42790</v>
      </c>
      <c r="B100" s="16" t="s">
        <v>984</v>
      </c>
      <c r="C100" s="16" t="s">
        <v>1138</v>
      </c>
      <c r="D100" s="16" t="s">
        <v>1681</v>
      </c>
      <c r="E100" s="16" t="s">
        <v>1140</v>
      </c>
      <c r="F100" s="21">
        <v>206.85</v>
      </c>
      <c r="G100" t="str">
        <f>VLOOKUP(Table1[[#This Row],[Voucher]],'All trans'!J:N,5,0)</f>
        <v>SO0000064</v>
      </c>
      <c r="H100" t="e">
        <f>VLOOKUP(Table1[[#This Row],[Voucher]],'All trans'!K:N,4,0)</f>
        <v>#N/A</v>
      </c>
      <c r="I100" t="s">
        <v>226</v>
      </c>
      <c r="L100" s="27" t="s">
        <v>210</v>
      </c>
      <c r="M100" s="25">
        <v>0</v>
      </c>
    </row>
    <row r="101" spans="1:13" x14ac:dyDescent="0.25">
      <c r="A101" s="19">
        <v>42793</v>
      </c>
      <c r="B101" s="17" t="s">
        <v>1682</v>
      </c>
      <c r="C101" s="17" t="s">
        <v>1138</v>
      </c>
      <c r="D101" s="17" t="s">
        <v>1683</v>
      </c>
      <c r="E101" s="17" t="s">
        <v>1140</v>
      </c>
      <c r="F101" s="22">
        <v>-206.85</v>
      </c>
      <c r="G101" t="e">
        <f>VLOOKUP(Table1[[#This Row],[Voucher]],'All trans'!J:N,5,0)</f>
        <v>#N/A</v>
      </c>
      <c r="H101" t="str">
        <f>VLOOKUP(Table1[[#This Row],[Voucher]],'All trans'!K:N,4,0)</f>
        <v>SO0000064</v>
      </c>
      <c r="I101" t="s">
        <v>226</v>
      </c>
      <c r="L101" s="27" t="s">
        <v>592</v>
      </c>
      <c r="M101" s="25">
        <v>0</v>
      </c>
    </row>
    <row r="102" spans="1:13" x14ac:dyDescent="0.25">
      <c r="A102" s="18">
        <v>42793</v>
      </c>
      <c r="B102" s="16" t="s">
        <v>990</v>
      </c>
      <c r="C102" s="16" t="s">
        <v>1138</v>
      </c>
      <c r="D102" s="16" t="s">
        <v>1684</v>
      </c>
      <c r="E102" s="16" t="s">
        <v>1140</v>
      </c>
      <c r="F102" s="21">
        <v>3780</v>
      </c>
      <c r="G102" t="str">
        <f>VLOOKUP(Table1[[#This Row],[Voucher]],'All trans'!J:N,5,0)</f>
        <v>SO0000065</v>
      </c>
      <c r="H102" t="e">
        <f>VLOOKUP(Table1[[#This Row],[Voucher]],'All trans'!K:N,4,0)</f>
        <v>#N/A</v>
      </c>
      <c r="I102" t="s">
        <v>232</v>
      </c>
      <c r="L102" s="27" t="s">
        <v>571</v>
      </c>
      <c r="M102" s="25">
        <v>0</v>
      </c>
    </row>
    <row r="103" spans="1:13" x14ac:dyDescent="0.25">
      <c r="A103" s="19">
        <v>42795</v>
      </c>
      <c r="B103" s="17" t="s">
        <v>1685</v>
      </c>
      <c r="C103" s="17" t="s">
        <v>1138</v>
      </c>
      <c r="D103" s="17" t="s">
        <v>1686</v>
      </c>
      <c r="E103" s="17" t="s">
        <v>1140</v>
      </c>
      <c r="F103" s="22">
        <v>-21010.010000000002</v>
      </c>
      <c r="G103" t="e">
        <f>VLOOKUP(Table1[[#This Row],[Voucher]],'All trans'!J:N,5,0)</f>
        <v>#N/A</v>
      </c>
      <c r="H103" t="str">
        <f>VLOOKUP(Table1[[#This Row],[Voucher]],'All trans'!K:N,4,0)</f>
        <v>SO0000069</v>
      </c>
      <c r="I103" t="s">
        <v>526</v>
      </c>
      <c r="L103" s="27" t="s">
        <v>289</v>
      </c>
      <c r="M103" s="25">
        <v>0</v>
      </c>
    </row>
    <row r="104" spans="1:13" x14ac:dyDescent="0.25">
      <c r="A104" s="18">
        <v>42795</v>
      </c>
      <c r="B104" s="16" t="s">
        <v>898</v>
      </c>
      <c r="C104" s="16" t="s">
        <v>1138</v>
      </c>
      <c r="D104" s="16" t="s">
        <v>1687</v>
      </c>
      <c r="E104" s="16" t="s">
        <v>1140</v>
      </c>
      <c r="F104" s="21">
        <v>75</v>
      </c>
      <c r="G104" t="str">
        <f>VLOOKUP(Table1[[#This Row],[Voucher]],'All trans'!J:N,5,0)</f>
        <v>SO0000066</v>
      </c>
      <c r="H104" t="e">
        <f>VLOOKUP(Table1[[#This Row],[Voucher]],'All trans'!K:N,4,0)</f>
        <v>#N/A</v>
      </c>
      <c r="I104" t="s">
        <v>375</v>
      </c>
      <c r="L104" s="27" t="s">
        <v>288</v>
      </c>
      <c r="M104" s="25">
        <v>0</v>
      </c>
    </row>
    <row r="105" spans="1:13" x14ac:dyDescent="0.25">
      <c r="A105" s="19">
        <v>42795</v>
      </c>
      <c r="B105" s="17" t="s">
        <v>721</v>
      </c>
      <c r="C105" s="17" t="s">
        <v>1138</v>
      </c>
      <c r="D105" s="17" t="s">
        <v>1688</v>
      </c>
      <c r="E105" s="17" t="s">
        <v>1140</v>
      </c>
      <c r="F105" s="22">
        <v>50</v>
      </c>
      <c r="G105" t="str">
        <f>VLOOKUP(Table1[[#This Row],[Voucher]],'All trans'!J:N,5,0)</f>
        <v>SO0000068</v>
      </c>
      <c r="H105" t="e">
        <f>VLOOKUP(Table1[[#This Row],[Voucher]],'All trans'!K:N,4,0)</f>
        <v>#N/A</v>
      </c>
      <c r="I105" t="s">
        <v>450</v>
      </c>
      <c r="L105" s="27" t="s">
        <v>216</v>
      </c>
      <c r="M105" s="25">
        <v>0</v>
      </c>
    </row>
    <row r="106" spans="1:13" x14ac:dyDescent="0.25">
      <c r="A106" s="18">
        <v>42795</v>
      </c>
      <c r="B106" s="16" t="s">
        <v>721</v>
      </c>
      <c r="C106" s="16" t="s">
        <v>1138</v>
      </c>
      <c r="D106" s="16" t="s">
        <v>1688</v>
      </c>
      <c r="E106" s="16" t="s">
        <v>1140</v>
      </c>
      <c r="F106" s="21">
        <v>565.5</v>
      </c>
      <c r="G106" t="str">
        <f>VLOOKUP(Table1[[#This Row],[Voucher]],'All trans'!J:N,5,0)</f>
        <v>SO0000068</v>
      </c>
      <c r="H106" t="e">
        <f>VLOOKUP(Table1[[#This Row],[Voucher]],'All trans'!K:N,4,0)</f>
        <v>#N/A</v>
      </c>
      <c r="I106" t="s">
        <v>450</v>
      </c>
      <c r="L106" s="27" t="s">
        <v>310</v>
      </c>
      <c r="M106" s="25">
        <v>0</v>
      </c>
    </row>
    <row r="107" spans="1:13" x14ac:dyDescent="0.25">
      <c r="A107" s="19">
        <v>42795</v>
      </c>
      <c r="B107" s="17" t="s">
        <v>820</v>
      </c>
      <c r="C107" s="17" t="s">
        <v>1138</v>
      </c>
      <c r="D107" s="17" t="s">
        <v>1689</v>
      </c>
      <c r="E107" s="17" t="s">
        <v>1140</v>
      </c>
      <c r="F107" s="22">
        <v>21010.010000000002</v>
      </c>
      <c r="G107" t="str">
        <f>VLOOKUP(Table1[[#This Row],[Voucher]],'All trans'!J:N,5,0)</f>
        <v>SO0000069</v>
      </c>
      <c r="H107" t="e">
        <f>VLOOKUP(Table1[[#This Row],[Voucher]],'All trans'!K:N,4,0)</f>
        <v>#N/A</v>
      </c>
      <c r="I107" t="s">
        <v>526</v>
      </c>
      <c r="L107" s="27" t="s">
        <v>397</v>
      </c>
      <c r="M107" s="25">
        <v>0</v>
      </c>
    </row>
    <row r="108" spans="1:13" x14ac:dyDescent="0.25">
      <c r="A108" s="18">
        <v>42796</v>
      </c>
      <c r="B108" s="16" t="s">
        <v>674</v>
      </c>
      <c r="C108" s="16" t="s">
        <v>1138</v>
      </c>
      <c r="D108" s="16" t="s">
        <v>1690</v>
      </c>
      <c r="E108" s="16" t="s">
        <v>1140</v>
      </c>
      <c r="F108" s="21">
        <v>901.36</v>
      </c>
      <c r="G108" t="str">
        <f>VLOOKUP(Table1[[#This Row],[Voucher]],'All trans'!J:N,5,0)</f>
        <v>SO0000070</v>
      </c>
      <c r="H108" t="e">
        <f>VLOOKUP(Table1[[#This Row],[Voucher]],'All trans'!K:N,4,0)</f>
        <v>#N/A</v>
      </c>
      <c r="I108" t="s">
        <v>495</v>
      </c>
      <c r="L108" s="27" t="s">
        <v>217</v>
      </c>
      <c r="M108" s="25">
        <v>0</v>
      </c>
    </row>
    <row r="109" spans="1:13" x14ac:dyDescent="0.25">
      <c r="A109" s="19">
        <v>42796</v>
      </c>
      <c r="B109" s="17" t="s">
        <v>674</v>
      </c>
      <c r="C109" s="17" t="s">
        <v>1138</v>
      </c>
      <c r="D109" s="17" t="s">
        <v>1690</v>
      </c>
      <c r="E109" s="17" t="s">
        <v>1140</v>
      </c>
      <c r="F109" s="22">
        <v>1983.75</v>
      </c>
      <c r="G109" t="str">
        <f>VLOOKUP(Table1[[#This Row],[Voucher]],'All trans'!J:N,5,0)</f>
        <v>SO0000070</v>
      </c>
      <c r="H109" t="e">
        <f>VLOOKUP(Table1[[#This Row],[Voucher]],'All trans'!K:N,4,0)</f>
        <v>#N/A</v>
      </c>
      <c r="I109" t="s">
        <v>495</v>
      </c>
      <c r="L109" s="27" t="s">
        <v>218</v>
      </c>
      <c r="M109" s="25">
        <v>0</v>
      </c>
    </row>
    <row r="110" spans="1:13" x14ac:dyDescent="0.25">
      <c r="A110" s="18">
        <v>42796</v>
      </c>
      <c r="B110" s="16" t="s">
        <v>910</v>
      </c>
      <c r="C110" s="16" t="s">
        <v>1138</v>
      </c>
      <c r="D110" s="16" t="s">
        <v>1691</v>
      </c>
      <c r="E110" s="16" t="s">
        <v>1140</v>
      </c>
      <c r="F110" s="21">
        <v>1125</v>
      </c>
      <c r="G110" t="str">
        <f>VLOOKUP(Table1[[#This Row],[Voucher]],'All trans'!J:N,5,0)</f>
        <v>SO0000071</v>
      </c>
      <c r="H110" t="e">
        <f>VLOOKUP(Table1[[#This Row],[Voucher]],'All trans'!K:N,4,0)</f>
        <v>#N/A</v>
      </c>
      <c r="I110" t="s">
        <v>279</v>
      </c>
      <c r="L110" s="27" t="s">
        <v>444</v>
      </c>
      <c r="M110" s="25">
        <v>0</v>
      </c>
    </row>
    <row r="111" spans="1:13" x14ac:dyDescent="0.25">
      <c r="A111" s="19">
        <v>42796</v>
      </c>
      <c r="B111" s="17" t="s">
        <v>910</v>
      </c>
      <c r="C111" s="17" t="s">
        <v>1138</v>
      </c>
      <c r="D111" s="17" t="s">
        <v>1691</v>
      </c>
      <c r="E111" s="17" t="s">
        <v>1140</v>
      </c>
      <c r="F111" s="22">
        <v>34830</v>
      </c>
      <c r="G111" t="str">
        <f>VLOOKUP(Table1[[#This Row],[Voucher]],'All trans'!J:N,5,0)</f>
        <v>SO0000071</v>
      </c>
      <c r="H111" t="e">
        <f>VLOOKUP(Table1[[#This Row],[Voucher]],'All trans'!K:N,4,0)</f>
        <v>#N/A</v>
      </c>
      <c r="I111" t="s">
        <v>279</v>
      </c>
      <c r="L111" s="27" t="s">
        <v>434</v>
      </c>
      <c r="M111" s="25">
        <v>0</v>
      </c>
    </row>
    <row r="112" spans="1:13" x14ac:dyDescent="0.25">
      <c r="A112" s="18">
        <v>42797</v>
      </c>
      <c r="B112" s="16" t="s">
        <v>1692</v>
      </c>
      <c r="C112" s="16" t="s">
        <v>1138</v>
      </c>
      <c r="D112" s="16" t="s">
        <v>1693</v>
      </c>
      <c r="E112" s="16" t="s">
        <v>1140</v>
      </c>
      <c r="F112" s="21">
        <v>-283.5</v>
      </c>
      <c r="G112" t="e">
        <f>VLOOKUP(Table1[[#This Row],[Voucher]],'All trans'!J:N,5,0)</f>
        <v>#N/A</v>
      </c>
      <c r="H112" t="str">
        <f>VLOOKUP(Table1[[#This Row],[Voucher]],'All trans'!K:N,4,0)</f>
        <v>SO0000058</v>
      </c>
      <c r="I112" t="s">
        <v>485</v>
      </c>
      <c r="L112" s="27" t="s">
        <v>300</v>
      </c>
      <c r="M112" s="25">
        <v>0</v>
      </c>
    </row>
    <row r="113" spans="1:13" x14ac:dyDescent="0.25">
      <c r="A113" s="19">
        <v>42797</v>
      </c>
      <c r="B113" s="17" t="s">
        <v>1694</v>
      </c>
      <c r="C113" s="17" t="s">
        <v>1138</v>
      </c>
      <c r="D113" s="17" t="s">
        <v>1695</v>
      </c>
      <c r="E113" s="17" t="s">
        <v>1140</v>
      </c>
      <c r="F113" s="22">
        <v>-147.93</v>
      </c>
      <c r="G113" t="e">
        <f>VLOOKUP(Table1[[#This Row],[Voucher]],'All trans'!J:N,5,0)</f>
        <v>#N/A</v>
      </c>
      <c r="H113" t="str">
        <f>VLOOKUP(Table1[[#This Row],[Voucher]],'All trans'!K:N,4,0)</f>
        <v>SO0000057</v>
      </c>
      <c r="I113" t="s">
        <v>389</v>
      </c>
      <c r="L113" s="27" t="s">
        <v>589</v>
      </c>
      <c r="M113" s="25">
        <v>0</v>
      </c>
    </row>
    <row r="114" spans="1:13" x14ac:dyDescent="0.25">
      <c r="A114" s="18">
        <v>42797</v>
      </c>
      <c r="B114" s="16" t="s">
        <v>1696</v>
      </c>
      <c r="C114" s="16" t="s">
        <v>1138</v>
      </c>
      <c r="D114" s="16" t="s">
        <v>1697</v>
      </c>
      <c r="E114" s="16" t="s">
        <v>1140</v>
      </c>
      <c r="F114" s="21">
        <v>-3780</v>
      </c>
      <c r="G114" t="e">
        <f>VLOOKUP(Table1[[#This Row],[Voucher]],'All trans'!J:N,5,0)</f>
        <v>#N/A</v>
      </c>
      <c r="H114" t="str">
        <f>VLOOKUP(Table1[[#This Row],[Voucher]],'All trans'!K:N,4,0)</f>
        <v>SO0000065</v>
      </c>
      <c r="I114" t="s">
        <v>232</v>
      </c>
      <c r="L114" s="27" t="s">
        <v>196</v>
      </c>
      <c r="M114" s="25">
        <v>0</v>
      </c>
    </row>
    <row r="115" spans="1:13" x14ac:dyDescent="0.25">
      <c r="A115" s="19">
        <v>42797</v>
      </c>
      <c r="B115" s="17" t="s">
        <v>1698</v>
      </c>
      <c r="C115" s="17" t="s">
        <v>1138</v>
      </c>
      <c r="D115" s="17" t="s">
        <v>1699</v>
      </c>
      <c r="E115" s="17" t="s">
        <v>1140</v>
      </c>
      <c r="F115" s="22">
        <v>-75</v>
      </c>
      <c r="G115" t="e">
        <f>VLOOKUP(Table1[[#This Row],[Voucher]],'All trans'!J:N,5,0)</f>
        <v>#N/A</v>
      </c>
      <c r="H115" t="str">
        <f>VLOOKUP(Table1[[#This Row],[Voucher]],'All trans'!K:N,4,0)</f>
        <v>SO0000066</v>
      </c>
      <c r="I115" t="s">
        <v>375</v>
      </c>
      <c r="L115" s="27" t="s">
        <v>403</v>
      </c>
      <c r="M115" s="25">
        <v>0</v>
      </c>
    </row>
    <row r="116" spans="1:13" x14ac:dyDescent="0.25">
      <c r="A116" s="18">
        <v>42797</v>
      </c>
      <c r="B116" s="16" t="s">
        <v>1700</v>
      </c>
      <c r="C116" s="16" t="s">
        <v>1138</v>
      </c>
      <c r="D116" s="16" t="s">
        <v>1701</v>
      </c>
      <c r="E116" s="16" t="s">
        <v>1140</v>
      </c>
      <c r="F116" s="21">
        <v>-10489.060000000001</v>
      </c>
      <c r="G116" t="e">
        <f>VLOOKUP(Table1[[#This Row],[Voucher]],'All trans'!J:N,5,0)</f>
        <v>#N/A</v>
      </c>
      <c r="H116" t="str">
        <f>VLOOKUP(Table1[[#This Row],[Voucher]],'All trans'!K:N,4,0)</f>
        <v>SO0000074</v>
      </c>
      <c r="I116" t="s">
        <v>484</v>
      </c>
      <c r="L116" s="27" t="s">
        <v>295</v>
      </c>
      <c r="M116" s="25">
        <v>0</v>
      </c>
    </row>
    <row r="117" spans="1:13" x14ac:dyDescent="0.25">
      <c r="A117" s="19">
        <v>42797</v>
      </c>
      <c r="B117" s="17" t="s">
        <v>1700</v>
      </c>
      <c r="C117" s="17" t="s">
        <v>1138</v>
      </c>
      <c r="D117" s="17" t="s">
        <v>1701</v>
      </c>
      <c r="E117" s="17" t="s">
        <v>1140</v>
      </c>
      <c r="F117" s="22">
        <v>-4125</v>
      </c>
      <c r="G117" t="e">
        <f>VLOOKUP(Table1[[#This Row],[Voucher]],'All trans'!J:N,5,0)</f>
        <v>#N/A</v>
      </c>
      <c r="H117" t="str">
        <f>VLOOKUP(Table1[[#This Row],[Voucher]],'All trans'!K:N,4,0)</f>
        <v>SO0000074</v>
      </c>
      <c r="I117" t="s">
        <v>484</v>
      </c>
      <c r="L117" s="27" t="s">
        <v>293</v>
      </c>
      <c r="M117" s="25">
        <v>0</v>
      </c>
    </row>
    <row r="118" spans="1:13" x14ac:dyDescent="0.25">
      <c r="A118" s="18">
        <v>42797</v>
      </c>
      <c r="B118" s="16" t="s">
        <v>1700</v>
      </c>
      <c r="C118" s="16" t="s">
        <v>1138</v>
      </c>
      <c r="D118" s="16" t="s">
        <v>1701</v>
      </c>
      <c r="E118" s="16" t="s">
        <v>1140</v>
      </c>
      <c r="F118" s="21">
        <v>-261</v>
      </c>
      <c r="G118" t="e">
        <f>VLOOKUP(Table1[[#This Row],[Voucher]],'All trans'!J:N,5,0)</f>
        <v>#N/A</v>
      </c>
      <c r="H118" t="str">
        <f>VLOOKUP(Table1[[#This Row],[Voucher]],'All trans'!K:N,4,0)</f>
        <v>SO0000074</v>
      </c>
      <c r="I118" t="s">
        <v>484</v>
      </c>
      <c r="L118" s="27" t="s">
        <v>585</v>
      </c>
      <c r="M118" s="25">
        <v>0</v>
      </c>
    </row>
    <row r="119" spans="1:13" x14ac:dyDescent="0.25">
      <c r="A119" s="19">
        <v>42797</v>
      </c>
      <c r="B119" s="17" t="s">
        <v>1700</v>
      </c>
      <c r="C119" s="17" t="s">
        <v>1138</v>
      </c>
      <c r="D119" s="17" t="s">
        <v>1701</v>
      </c>
      <c r="E119" s="17" t="s">
        <v>1140</v>
      </c>
      <c r="F119" s="22">
        <v>-192.5</v>
      </c>
      <c r="G119" t="e">
        <f>VLOOKUP(Table1[[#This Row],[Voucher]],'All trans'!J:N,5,0)</f>
        <v>#N/A</v>
      </c>
      <c r="H119" t="str">
        <f>VLOOKUP(Table1[[#This Row],[Voucher]],'All trans'!K:N,4,0)</f>
        <v>SO0000074</v>
      </c>
      <c r="I119" t="s">
        <v>484</v>
      </c>
      <c r="L119" s="27" t="s">
        <v>399</v>
      </c>
      <c r="M119" s="25">
        <v>-1.1368683772161603E-13</v>
      </c>
    </row>
    <row r="120" spans="1:13" x14ac:dyDescent="0.25">
      <c r="A120" s="18">
        <v>42797</v>
      </c>
      <c r="B120" s="16" t="s">
        <v>1702</v>
      </c>
      <c r="C120" s="16" t="s">
        <v>1138</v>
      </c>
      <c r="D120" s="16" t="s">
        <v>1703</v>
      </c>
      <c r="E120" s="16" t="s">
        <v>1140</v>
      </c>
      <c r="F120" s="21">
        <v>283.5</v>
      </c>
      <c r="G120" t="e">
        <f>VLOOKUP(Table1[[#This Row],[Voucher]],'All trans'!J:N,5,0)</f>
        <v>#N/A</v>
      </c>
      <c r="H120" t="str">
        <f>VLOOKUP(Table1[[#This Row],[Voucher]],'All trans'!K:N,4,0)</f>
        <v>SO0000073</v>
      </c>
      <c r="I120" t="s">
        <v>483</v>
      </c>
      <c r="L120" s="27" t="s">
        <v>181</v>
      </c>
      <c r="M120" s="25">
        <v>0</v>
      </c>
    </row>
    <row r="121" spans="1:13" x14ac:dyDescent="0.25">
      <c r="A121" s="19">
        <v>42797</v>
      </c>
      <c r="B121" s="17" t="s">
        <v>822</v>
      </c>
      <c r="C121" s="17" t="s">
        <v>1138</v>
      </c>
      <c r="D121" s="17" t="s">
        <v>1704</v>
      </c>
      <c r="E121" s="17" t="s">
        <v>1140</v>
      </c>
      <c r="F121" s="22">
        <v>283.5</v>
      </c>
      <c r="G121" t="str">
        <f>VLOOKUP(Table1[[#This Row],[Voucher]],'All trans'!J:N,5,0)</f>
        <v>SO0000058</v>
      </c>
      <c r="H121" t="e">
        <f>VLOOKUP(Table1[[#This Row],[Voucher]],'All trans'!K:N,4,0)</f>
        <v>#N/A</v>
      </c>
      <c r="I121" t="s">
        <v>485</v>
      </c>
      <c r="L121" s="27" t="s">
        <v>572</v>
      </c>
      <c r="M121" s="25">
        <v>0</v>
      </c>
    </row>
    <row r="122" spans="1:13" x14ac:dyDescent="0.25">
      <c r="A122" s="18">
        <v>42797</v>
      </c>
      <c r="B122" s="16" t="s">
        <v>648</v>
      </c>
      <c r="C122" s="16" t="s">
        <v>1138</v>
      </c>
      <c r="D122" s="16" t="s">
        <v>1705</v>
      </c>
      <c r="E122" s="16" t="s">
        <v>1140</v>
      </c>
      <c r="F122" s="21">
        <v>-283.5</v>
      </c>
      <c r="G122" t="str">
        <f>VLOOKUP(Table1[[#This Row],[Voucher]],'All trans'!J:N,5,0)</f>
        <v>SO0000073</v>
      </c>
      <c r="H122" t="e">
        <f>VLOOKUP(Table1[[#This Row],[Voucher]],'All trans'!K:N,4,0)</f>
        <v>#N/A</v>
      </c>
      <c r="I122" t="s">
        <v>483</v>
      </c>
      <c r="L122" s="27" t="s">
        <v>343</v>
      </c>
      <c r="M122" s="25">
        <v>0</v>
      </c>
    </row>
    <row r="123" spans="1:13" x14ac:dyDescent="0.25">
      <c r="A123" s="19">
        <v>42797</v>
      </c>
      <c r="B123" s="17" t="s">
        <v>668</v>
      </c>
      <c r="C123" s="17" t="s">
        <v>1138</v>
      </c>
      <c r="D123" s="17" t="s">
        <v>1706</v>
      </c>
      <c r="E123" s="17" t="s">
        <v>1140</v>
      </c>
      <c r="F123" s="22">
        <v>192.5</v>
      </c>
      <c r="G123" t="str">
        <f>VLOOKUP(Table1[[#This Row],[Voucher]],'All trans'!J:N,5,0)</f>
        <v>SO0000074</v>
      </c>
      <c r="H123" t="e">
        <f>VLOOKUP(Table1[[#This Row],[Voucher]],'All trans'!K:N,4,0)</f>
        <v>#N/A</v>
      </c>
      <c r="I123" t="s">
        <v>484</v>
      </c>
      <c r="L123" s="27" t="s">
        <v>396</v>
      </c>
      <c r="M123" s="25">
        <v>0</v>
      </c>
    </row>
    <row r="124" spans="1:13" x14ac:dyDescent="0.25">
      <c r="A124" s="18">
        <v>42797</v>
      </c>
      <c r="B124" s="16" t="s">
        <v>668</v>
      </c>
      <c r="C124" s="16" t="s">
        <v>1138</v>
      </c>
      <c r="D124" s="16" t="s">
        <v>1706</v>
      </c>
      <c r="E124" s="16" t="s">
        <v>1140</v>
      </c>
      <c r="F124" s="21">
        <v>261</v>
      </c>
      <c r="G124" t="str">
        <f>VLOOKUP(Table1[[#This Row],[Voucher]],'All trans'!J:N,5,0)</f>
        <v>SO0000074</v>
      </c>
      <c r="H124" t="e">
        <f>VLOOKUP(Table1[[#This Row],[Voucher]],'All trans'!K:N,4,0)</f>
        <v>#N/A</v>
      </c>
      <c r="I124" t="s">
        <v>484</v>
      </c>
      <c r="L124" s="27" t="s">
        <v>435</v>
      </c>
      <c r="M124" s="25">
        <v>0</v>
      </c>
    </row>
    <row r="125" spans="1:13" x14ac:dyDescent="0.25">
      <c r="A125" s="19">
        <v>42797</v>
      </c>
      <c r="B125" s="17" t="s">
        <v>668</v>
      </c>
      <c r="C125" s="17" t="s">
        <v>1138</v>
      </c>
      <c r="D125" s="17" t="s">
        <v>1706</v>
      </c>
      <c r="E125" s="17" t="s">
        <v>1140</v>
      </c>
      <c r="F125" s="22">
        <v>4125</v>
      </c>
      <c r="G125" t="str">
        <f>VLOOKUP(Table1[[#This Row],[Voucher]],'All trans'!J:N,5,0)</f>
        <v>SO0000074</v>
      </c>
      <c r="H125" t="e">
        <f>VLOOKUP(Table1[[#This Row],[Voucher]],'All trans'!K:N,4,0)</f>
        <v>#N/A</v>
      </c>
      <c r="I125" t="s">
        <v>484</v>
      </c>
      <c r="L125" s="27" t="s">
        <v>395</v>
      </c>
      <c r="M125" s="25">
        <v>0</v>
      </c>
    </row>
    <row r="126" spans="1:13" x14ac:dyDescent="0.25">
      <c r="A126" s="18">
        <v>42797</v>
      </c>
      <c r="B126" s="16" t="s">
        <v>668</v>
      </c>
      <c r="C126" s="16" t="s">
        <v>1138</v>
      </c>
      <c r="D126" s="16" t="s">
        <v>1706</v>
      </c>
      <c r="E126" s="16" t="s">
        <v>1140</v>
      </c>
      <c r="F126" s="21">
        <v>10489.060000000001</v>
      </c>
      <c r="G126" t="str">
        <f>VLOOKUP(Table1[[#This Row],[Voucher]],'All trans'!J:N,5,0)</f>
        <v>SO0000074</v>
      </c>
      <c r="H126" t="e">
        <f>VLOOKUP(Table1[[#This Row],[Voucher]],'All trans'!K:N,4,0)</f>
        <v>#N/A</v>
      </c>
      <c r="I126" t="s">
        <v>484</v>
      </c>
      <c r="L126" s="27" t="s">
        <v>346</v>
      </c>
      <c r="M126" s="25">
        <v>0</v>
      </c>
    </row>
    <row r="127" spans="1:13" x14ac:dyDescent="0.25">
      <c r="A127" s="19">
        <v>42797</v>
      </c>
      <c r="B127" s="17" t="s">
        <v>850</v>
      </c>
      <c r="C127" s="17" t="s">
        <v>1138</v>
      </c>
      <c r="D127" s="17" t="s">
        <v>1707</v>
      </c>
      <c r="E127" s="17" t="s">
        <v>1140</v>
      </c>
      <c r="F127" s="22">
        <v>1438.13</v>
      </c>
      <c r="G127" t="str">
        <f>VLOOKUP(Table1[[#This Row],[Voucher]],'All trans'!J:N,5,0)</f>
        <v>SO0000076</v>
      </c>
      <c r="H127" t="e">
        <f>VLOOKUP(Table1[[#This Row],[Voucher]],'All trans'!K:N,4,0)</f>
        <v>#N/A</v>
      </c>
      <c r="I127" t="s">
        <v>451</v>
      </c>
      <c r="L127" s="27" t="s">
        <v>402</v>
      </c>
      <c r="M127" s="25">
        <v>0</v>
      </c>
    </row>
    <row r="128" spans="1:13" x14ac:dyDescent="0.25">
      <c r="A128" s="18">
        <v>42800</v>
      </c>
      <c r="B128" s="16" t="s">
        <v>950</v>
      </c>
      <c r="C128" s="16" t="s">
        <v>1138</v>
      </c>
      <c r="D128" s="16" t="s">
        <v>1708</v>
      </c>
      <c r="E128" s="16" t="s">
        <v>1140</v>
      </c>
      <c r="F128" s="21">
        <v>1067</v>
      </c>
      <c r="G128" t="str">
        <f>VLOOKUP(Table1[[#This Row],[Voucher]],'All trans'!J:N,5,0)</f>
        <v>SO0000077</v>
      </c>
      <c r="H128" t="e">
        <f>VLOOKUP(Table1[[#This Row],[Voucher]],'All trans'!K:N,4,0)</f>
        <v>#N/A</v>
      </c>
      <c r="I128" t="s">
        <v>336</v>
      </c>
      <c r="L128" s="27" t="s">
        <v>309</v>
      </c>
      <c r="M128" s="25">
        <v>-4.1211478674085811E-13</v>
      </c>
    </row>
    <row r="129" spans="1:13" x14ac:dyDescent="0.25">
      <c r="A129" s="19">
        <v>42800</v>
      </c>
      <c r="B129" s="17" t="s">
        <v>690</v>
      </c>
      <c r="C129" s="17" t="s">
        <v>1138</v>
      </c>
      <c r="D129" s="17" t="s">
        <v>1709</v>
      </c>
      <c r="E129" s="17" t="s">
        <v>1140</v>
      </c>
      <c r="F129" s="22">
        <v>44.64</v>
      </c>
      <c r="G129" t="str">
        <f>VLOOKUP(Table1[[#This Row],[Voucher]],'All trans'!J:N,5,0)</f>
        <v>SO0000080</v>
      </c>
      <c r="H129" t="e">
        <f>VLOOKUP(Table1[[#This Row],[Voucher]],'All trans'!K:N,4,0)</f>
        <v>#N/A</v>
      </c>
      <c r="I129" t="s">
        <v>558</v>
      </c>
      <c r="L129" s="27" t="s">
        <v>204</v>
      </c>
      <c r="M129" s="25">
        <v>0</v>
      </c>
    </row>
    <row r="130" spans="1:13" x14ac:dyDescent="0.25">
      <c r="A130" s="18">
        <v>42800</v>
      </c>
      <c r="B130" s="16" t="s">
        <v>940</v>
      </c>
      <c r="C130" s="16" t="s">
        <v>1138</v>
      </c>
      <c r="D130" s="16" t="s">
        <v>1710</v>
      </c>
      <c r="E130" s="16" t="s">
        <v>1140</v>
      </c>
      <c r="F130" s="21">
        <v>1135.2</v>
      </c>
      <c r="G130" t="str">
        <f>VLOOKUP(Table1[[#This Row],[Voucher]],'All trans'!J:N,5,0)</f>
        <v>SO0000081</v>
      </c>
      <c r="H130" t="e">
        <f>VLOOKUP(Table1[[#This Row],[Voucher]],'All trans'!K:N,4,0)</f>
        <v>#N/A</v>
      </c>
      <c r="I130" t="s">
        <v>327</v>
      </c>
      <c r="L130" s="27" t="s">
        <v>586</v>
      </c>
      <c r="M130" s="25">
        <v>0</v>
      </c>
    </row>
    <row r="131" spans="1:13" x14ac:dyDescent="0.25">
      <c r="A131" s="19">
        <v>42801</v>
      </c>
      <c r="B131" s="17" t="s">
        <v>952</v>
      </c>
      <c r="C131" s="17" t="s">
        <v>1138</v>
      </c>
      <c r="D131" s="17" t="s">
        <v>1711</v>
      </c>
      <c r="E131" s="17" t="s">
        <v>1140</v>
      </c>
      <c r="F131" s="22">
        <v>2522</v>
      </c>
      <c r="G131" t="str">
        <f>VLOOKUP(Table1[[#This Row],[Voucher]],'All trans'!J:N,5,0)</f>
        <v>SO0000082</v>
      </c>
      <c r="H131" t="e">
        <f>VLOOKUP(Table1[[#This Row],[Voucher]],'All trans'!K:N,4,0)</f>
        <v>#N/A</v>
      </c>
      <c r="I131" t="s">
        <v>337</v>
      </c>
      <c r="L131" s="27" t="s">
        <v>365</v>
      </c>
      <c r="M131" s="25">
        <v>0</v>
      </c>
    </row>
    <row r="132" spans="1:13" x14ac:dyDescent="0.25">
      <c r="A132" s="18">
        <v>42801</v>
      </c>
      <c r="B132" s="16" t="s">
        <v>986</v>
      </c>
      <c r="C132" s="16" t="s">
        <v>1138</v>
      </c>
      <c r="D132" s="16" t="s">
        <v>1712</v>
      </c>
      <c r="E132" s="16" t="s">
        <v>1140</v>
      </c>
      <c r="F132" s="21">
        <v>206.85</v>
      </c>
      <c r="G132" t="str">
        <f>VLOOKUP(Table1[[#This Row],[Voucher]],'All trans'!J:N,5,0)</f>
        <v>SO0000083</v>
      </c>
      <c r="H132" t="e">
        <f>VLOOKUP(Table1[[#This Row],[Voucher]],'All trans'!K:N,4,0)</f>
        <v>#N/A</v>
      </c>
      <c r="I132" t="s">
        <v>227</v>
      </c>
      <c r="L132" s="27" t="s">
        <v>345</v>
      </c>
      <c r="M132" s="25">
        <v>0</v>
      </c>
    </row>
    <row r="133" spans="1:13" x14ac:dyDescent="0.25">
      <c r="A133" s="19">
        <v>42801</v>
      </c>
      <c r="B133" s="17" t="s">
        <v>987</v>
      </c>
      <c r="C133" s="17" t="s">
        <v>1138</v>
      </c>
      <c r="D133" s="17" t="s">
        <v>1713</v>
      </c>
      <c r="E133" s="17" t="s">
        <v>1140</v>
      </c>
      <c r="F133" s="22">
        <v>5.66</v>
      </c>
      <c r="G133" t="str">
        <f>VLOOKUP(Table1[[#This Row],[Voucher]],'All trans'!J:N,5,0)</f>
        <v>SO0000083</v>
      </c>
      <c r="H133" t="e">
        <f>VLOOKUP(Table1[[#This Row],[Voucher]],'All trans'!K:N,4,0)</f>
        <v>#N/A</v>
      </c>
      <c r="I133" t="s">
        <v>227</v>
      </c>
      <c r="L133" s="27" t="s">
        <v>436</v>
      </c>
      <c r="M133" s="25">
        <v>0</v>
      </c>
    </row>
    <row r="134" spans="1:13" x14ac:dyDescent="0.25">
      <c r="A134" s="18">
        <v>42803</v>
      </c>
      <c r="B134" s="16" t="s">
        <v>849</v>
      </c>
      <c r="C134" s="16" t="s">
        <v>1138</v>
      </c>
      <c r="D134" s="16" t="s">
        <v>1714</v>
      </c>
      <c r="E134" s="16" t="s">
        <v>1140</v>
      </c>
      <c r="F134" s="21">
        <v>4353.04</v>
      </c>
      <c r="G134" t="str">
        <f>VLOOKUP(Table1[[#This Row],[Voucher]],'All trans'!J:N,5,0)</f>
        <v>SO0000086</v>
      </c>
      <c r="H134" t="e">
        <f>VLOOKUP(Table1[[#This Row],[Voucher]],'All trans'!K:N,4,0)</f>
        <v>#N/A</v>
      </c>
      <c r="I134" t="s">
        <v>385</v>
      </c>
      <c r="L134" s="27" t="s">
        <v>398</v>
      </c>
      <c r="M134" s="25">
        <v>0</v>
      </c>
    </row>
    <row r="135" spans="1:13" x14ac:dyDescent="0.25">
      <c r="A135" s="19">
        <v>42803</v>
      </c>
      <c r="B135" s="17" t="s">
        <v>878</v>
      </c>
      <c r="C135" s="17" t="s">
        <v>1138</v>
      </c>
      <c r="D135" s="17" t="s">
        <v>1715</v>
      </c>
      <c r="E135" s="17" t="s">
        <v>1140</v>
      </c>
      <c r="F135" s="22">
        <v>2218.88</v>
      </c>
      <c r="G135" t="str">
        <f>VLOOKUP(Table1[[#This Row],[Voucher]],'All trans'!J:N,5,0)</f>
        <v>SO0000086</v>
      </c>
      <c r="H135" t="e">
        <f>VLOOKUP(Table1[[#This Row],[Voucher]],'All trans'!K:N,4,0)</f>
        <v>#N/A</v>
      </c>
      <c r="I135" t="s">
        <v>385</v>
      </c>
      <c r="L135" s="27" t="s">
        <v>292</v>
      </c>
      <c r="M135" s="25">
        <v>0</v>
      </c>
    </row>
    <row r="136" spans="1:13" x14ac:dyDescent="0.25">
      <c r="A136" s="18">
        <v>42803</v>
      </c>
      <c r="B136" s="16" t="s">
        <v>865</v>
      </c>
      <c r="C136" s="16" t="s">
        <v>1138</v>
      </c>
      <c r="D136" s="16" t="s">
        <v>1716</v>
      </c>
      <c r="E136" s="16" t="s">
        <v>1140</v>
      </c>
      <c r="F136" s="21">
        <v>2174.5</v>
      </c>
      <c r="G136" t="str">
        <f>VLOOKUP(Table1[[#This Row],[Voucher]],'All trans'!J:N,5,0)</f>
        <v>SO0000086</v>
      </c>
      <c r="H136" t="e">
        <f>VLOOKUP(Table1[[#This Row],[Voucher]],'All trans'!K:N,4,0)</f>
        <v>#N/A</v>
      </c>
      <c r="I136" t="s">
        <v>385</v>
      </c>
      <c r="L136" s="27" t="s">
        <v>294</v>
      </c>
      <c r="M136" s="25">
        <v>0</v>
      </c>
    </row>
    <row r="137" spans="1:13" x14ac:dyDescent="0.25">
      <c r="A137" s="19">
        <v>42804</v>
      </c>
      <c r="B137" s="17" t="s">
        <v>1717</v>
      </c>
      <c r="C137" s="17" t="s">
        <v>1138</v>
      </c>
      <c r="D137" s="17" t="s">
        <v>1718</v>
      </c>
      <c r="E137" s="17" t="s">
        <v>1140</v>
      </c>
      <c r="F137" s="22">
        <v>-75</v>
      </c>
      <c r="G137" t="e">
        <f>VLOOKUP(Table1[[#This Row],[Voucher]],'All trans'!J:N,5,0)</f>
        <v>#N/A</v>
      </c>
      <c r="H137" t="str">
        <f>VLOOKUP(Table1[[#This Row],[Voucher]],'All trans'!K:N,4,0)</f>
        <v>SO0000079</v>
      </c>
      <c r="I137" t="s">
        <v>380</v>
      </c>
      <c r="L137" s="27" t="s">
        <v>296</v>
      </c>
      <c r="M137" s="25">
        <v>0</v>
      </c>
    </row>
    <row r="138" spans="1:13" x14ac:dyDescent="0.25">
      <c r="A138" s="18">
        <v>42804</v>
      </c>
      <c r="B138" s="16" t="s">
        <v>1719</v>
      </c>
      <c r="C138" s="16" t="s">
        <v>1138</v>
      </c>
      <c r="D138" s="16" t="s">
        <v>1720</v>
      </c>
      <c r="E138" s="16" t="s">
        <v>1140</v>
      </c>
      <c r="F138" s="21">
        <v>-189</v>
      </c>
      <c r="G138" t="e">
        <f>VLOOKUP(Table1[[#This Row],[Voucher]],'All trans'!J:N,5,0)</f>
        <v>#N/A</v>
      </c>
      <c r="H138" t="str">
        <f>VLOOKUP(Table1[[#This Row],[Voucher]],'All trans'!K:N,4,0)</f>
        <v>SO0000087</v>
      </c>
      <c r="I138" t="s">
        <v>231</v>
      </c>
      <c r="L138" s="27" t="s">
        <v>437</v>
      </c>
      <c r="M138" s="25">
        <v>0</v>
      </c>
    </row>
    <row r="139" spans="1:13" x14ac:dyDescent="0.25">
      <c r="A139" s="19">
        <v>42804</v>
      </c>
      <c r="B139" s="17" t="s">
        <v>1721</v>
      </c>
      <c r="C139" s="17" t="s">
        <v>1138</v>
      </c>
      <c r="D139" s="17" t="s">
        <v>1722</v>
      </c>
      <c r="E139" s="17" t="s">
        <v>1140</v>
      </c>
      <c r="F139" s="22">
        <v>-2045.95</v>
      </c>
      <c r="G139" t="e">
        <f>VLOOKUP(Table1[[#This Row],[Voucher]],'All trans'!J:N,5,0)</f>
        <v>#N/A</v>
      </c>
      <c r="H139" t="str">
        <f>VLOOKUP(Table1[[#This Row],[Voucher]],'All trans'!K:N,4,0)</f>
        <v>SO0000028</v>
      </c>
      <c r="I139" t="s">
        <v>388</v>
      </c>
      <c r="L139" s="27" t="s">
        <v>400</v>
      </c>
      <c r="M139" s="25">
        <v>0</v>
      </c>
    </row>
    <row r="140" spans="1:13" x14ac:dyDescent="0.25">
      <c r="A140" s="18">
        <v>42804</v>
      </c>
      <c r="B140" s="16" t="s">
        <v>1723</v>
      </c>
      <c r="C140" s="16" t="s">
        <v>1138</v>
      </c>
      <c r="D140" s="16" t="s">
        <v>1724</v>
      </c>
      <c r="E140" s="16" t="s">
        <v>1140</v>
      </c>
      <c r="F140" s="21">
        <v>-212.51</v>
      </c>
      <c r="G140" t="e">
        <f>VLOOKUP(Table1[[#This Row],[Voucher]],'All trans'!J:N,5,0)</f>
        <v>#N/A</v>
      </c>
      <c r="H140" t="str">
        <f>VLOOKUP(Table1[[#This Row],[Voucher]],'All trans'!K:N,4,0)</f>
        <v>SO0000083</v>
      </c>
      <c r="I140" t="s">
        <v>227</v>
      </c>
      <c r="L140" s="27" t="s">
        <v>401</v>
      </c>
      <c r="M140" s="25">
        <v>0</v>
      </c>
    </row>
    <row r="141" spans="1:13" x14ac:dyDescent="0.25">
      <c r="A141" s="19">
        <v>42804</v>
      </c>
      <c r="B141" s="17" t="s">
        <v>1725</v>
      </c>
      <c r="C141" s="17" t="s">
        <v>1138</v>
      </c>
      <c r="D141" s="17" t="s">
        <v>1726</v>
      </c>
      <c r="E141" s="17" t="s">
        <v>1140</v>
      </c>
      <c r="F141" s="22">
        <v>-565.5</v>
      </c>
      <c r="G141" t="e">
        <f>VLOOKUP(Table1[[#This Row],[Voucher]],'All trans'!J:N,5,0)</f>
        <v>#N/A</v>
      </c>
      <c r="H141" t="str">
        <f>VLOOKUP(Table1[[#This Row],[Voucher]],'All trans'!K:N,4,0)</f>
        <v>SO0000068</v>
      </c>
      <c r="I141" t="s">
        <v>450</v>
      </c>
      <c r="L141" s="27" t="s">
        <v>344</v>
      </c>
      <c r="M141" s="25">
        <v>0</v>
      </c>
    </row>
    <row r="142" spans="1:13" x14ac:dyDescent="0.25">
      <c r="A142" s="18">
        <v>42804</v>
      </c>
      <c r="B142" s="16" t="s">
        <v>1725</v>
      </c>
      <c r="C142" s="16" t="s">
        <v>1138</v>
      </c>
      <c r="D142" s="16" t="s">
        <v>1726</v>
      </c>
      <c r="E142" s="16" t="s">
        <v>1140</v>
      </c>
      <c r="F142" s="21">
        <v>-50</v>
      </c>
      <c r="G142" t="e">
        <f>VLOOKUP(Table1[[#This Row],[Voucher]],'All trans'!J:N,5,0)</f>
        <v>#N/A</v>
      </c>
      <c r="H142" t="str">
        <f>VLOOKUP(Table1[[#This Row],[Voucher]],'All trans'!K:N,4,0)</f>
        <v>SO0000068</v>
      </c>
      <c r="I142" t="s">
        <v>450</v>
      </c>
      <c r="L142" s="27" t="s">
        <v>454</v>
      </c>
      <c r="M142" s="25">
        <v>0</v>
      </c>
    </row>
    <row r="143" spans="1:13" x14ac:dyDescent="0.25">
      <c r="A143" s="19">
        <v>42804</v>
      </c>
      <c r="B143" s="17" t="s">
        <v>1727</v>
      </c>
      <c r="C143" s="17" t="s">
        <v>1138</v>
      </c>
      <c r="D143" s="17" t="s">
        <v>1728</v>
      </c>
      <c r="E143" s="17" t="s">
        <v>1140</v>
      </c>
      <c r="F143" s="22">
        <v>-266.75</v>
      </c>
      <c r="G143" t="e">
        <f>VLOOKUP(Table1[[#This Row],[Voucher]],'All trans'!J:N,5,0)</f>
        <v>#N/A</v>
      </c>
      <c r="H143" t="str">
        <f>VLOOKUP(Table1[[#This Row],[Voucher]],'All trans'!K:N,4,0)</f>
        <v>SO0000061</v>
      </c>
      <c r="I143" t="s">
        <v>335</v>
      </c>
      <c r="L143" s="27" t="s">
        <v>205</v>
      </c>
      <c r="M143" s="25">
        <v>0</v>
      </c>
    </row>
    <row r="144" spans="1:13" x14ac:dyDescent="0.25">
      <c r="A144" s="18">
        <v>42804</v>
      </c>
      <c r="B144" s="16" t="s">
        <v>1729</v>
      </c>
      <c r="C144" s="16" t="s">
        <v>1138</v>
      </c>
      <c r="D144" s="16" t="s">
        <v>1730</v>
      </c>
      <c r="E144" s="16" t="s">
        <v>1140</v>
      </c>
      <c r="F144" s="21">
        <v>-2522</v>
      </c>
      <c r="G144" t="e">
        <f>VLOOKUP(Table1[[#This Row],[Voucher]],'All trans'!J:N,5,0)</f>
        <v>#N/A</v>
      </c>
      <c r="H144" t="str">
        <f>VLOOKUP(Table1[[#This Row],[Voucher]],'All trans'!K:N,4,0)</f>
        <v>SO0000082</v>
      </c>
      <c r="I144" t="s">
        <v>337</v>
      </c>
      <c r="L144" s="27" t="s">
        <v>290</v>
      </c>
      <c r="M144" s="25">
        <v>0</v>
      </c>
    </row>
    <row r="145" spans="1:13" x14ac:dyDescent="0.25">
      <c r="A145" s="19">
        <v>42804</v>
      </c>
      <c r="B145" s="17" t="s">
        <v>1731</v>
      </c>
      <c r="C145" s="17" t="s">
        <v>1138</v>
      </c>
      <c r="D145" s="17" t="s">
        <v>1732</v>
      </c>
      <c r="E145" s="17" t="s">
        <v>1140</v>
      </c>
      <c r="F145" s="22">
        <v>-1067</v>
      </c>
      <c r="G145" t="e">
        <f>VLOOKUP(Table1[[#This Row],[Voucher]],'All trans'!J:N,5,0)</f>
        <v>#N/A</v>
      </c>
      <c r="H145" t="str">
        <f>VLOOKUP(Table1[[#This Row],[Voucher]],'All trans'!K:N,4,0)</f>
        <v>SO0000077</v>
      </c>
      <c r="I145" t="s">
        <v>336</v>
      </c>
      <c r="L145" s="27" t="s">
        <v>291</v>
      </c>
      <c r="M145" s="25">
        <v>0</v>
      </c>
    </row>
    <row r="146" spans="1:13" x14ac:dyDescent="0.25">
      <c r="A146" s="18">
        <v>42804</v>
      </c>
      <c r="B146" s="16" t="s">
        <v>988</v>
      </c>
      <c r="C146" s="16" t="s">
        <v>1138</v>
      </c>
      <c r="D146" s="16" t="s">
        <v>1733</v>
      </c>
      <c r="E146" s="16" t="s">
        <v>1140</v>
      </c>
      <c r="F146" s="21">
        <v>189</v>
      </c>
      <c r="G146" t="str">
        <f>VLOOKUP(Table1[[#This Row],[Voucher]],'All trans'!J:N,5,0)</f>
        <v>SO0000087</v>
      </c>
      <c r="H146" t="e">
        <f>VLOOKUP(Table1[[#This Row],[Voucher]],'All trans'!K:N,4,0)</f>
        <v>#N/A</v>
      </c>
      <c r="I146" t="s">
        <v>231</v>
      </c>
      <c r="L146" s="27" t="s">
        <v>405</v>
      </c>
      <c r="M146" s="25">
        <v>0</v>
      </c>
    </row>
    <row r="147" spans="1:13" x14ac:dyDescent="0.25">
      <c r="A147" s="19">
        <v>42804</v>
      </c>
      <c r="B147" s="17" t="s">
        <v>718</v>
      </c>
      <c r="C147" s="17" t="s">
        <v>1138</v>
      </c>
      <c r="D147" s="17" t="s">
        <v>1734</v>
      </c>
      <c r="E147" s="17" t="s">
        <v>1140</v>
      </c>
      <c r="F147" s="22">
        <v>75</v>
      </c>
      <c r="G147" t="str">
        <f>VLOOKUP(Table1[[#This Row],[Voucher]],'All trans'!J:N,5,0)</f>
        <v>SO0000079</v>
      </c>
      <c r="H147" t="e">
        <f>VLOOKUP(Table1[[#This Row],[Voucher]],'All trans'!K:N,4,0)</f>
        <v>#N/A</v>
      </c>
      <c r="I147" t="s">
        <v>380</v>
      </c>
      <c r="L147" s="27" t="s">
        <v>537</v>
      </c>
      <c r="M147" s="25">
        <v>0</v>
      </c>
    </row>
    <row r="148" spans="1:13" x14ac:dyDescent="0.25">
      <c r="A148" s="18">
        <v>42804</v>
      </c>
      <c r="B148" s="16" t="s">
        <v>951</v>
      </c>
      <c r="C148" s="16" t="s">
        <v>1138</v>
      </c>
      <c r="D148" s="16" t="s">
        <v>1735</v>
      </c>
      <c r="E148" s="16" t="s">
        <v>1140</v>
      </c>
      <c r="F148" s="21">
        <v>727.5</v>
      </c>
      <c r="G148" t="str">
        <f>VLOOKUP(Table1[[#This Row],[Voucher]],'All trans'!J:N,5,0)</f>
        <v>SO0000088</v>
      </c>
      <c r="H148" t="e">
        <f>VLOOKUP(Table1[[#This Row],[Voucher]],'All trans'!K:N,4,0)</f>
        <v>#N/A</v>
      </c>
      <c r="I148" t="s">
        <v>338</v>
      </c>
      <c r="L148" s="27" t="s">
        <v>354</v>
      </c>
      <c r="M148" s="25">
        <v>0</v>
      </c>
    </row>
    <row r="149" spans="1:13" x14ac:dyDescent="0.25">
      <c r="A149" s="19">
        <v>42807</v>
      </c>
      <c r="B149" s="17" t="s">
        <v>1736</v>
      </c>
      <c r="C149" s="17" t="s">
        <v>1138</v>
      </c>
      <c r="D149" s="17" t="s">
        <v>1737</v>
      </c>
      <c r="E149" s="17" t="s">
        <v>1140</v>
      </c>
      <c r="F149" s="22">
        <v>-6267.75</v>
      </c>
      <c r="G149" t="e">
        <f>VLOOKUP(Table1[[#This Row],[Voucher]],'All trans'!J:N,5,0)</f>
        <v>#N/A</v>
      </c>
      <c r="H149" t="str">
        <f>VLOOKUP(Table1[[#This Row],[Voucher]],'All trans'!K:N,4,0)</f>
        <v>SO0000029</v>
      </c>
      <c r="I149" t="s">
        <v>281</v>
      </c>
      <c r="L149" s="27" t="s">
        <v>298</v>
      </c>
      <c r="M149" s="25">
        <v>0</v>
      </c>
    </row>
    <row r="150" spans="1:13" x14ac:dyDescent="0.25">
      <c r="A150" s="18">
        <v>42807</v>
      </c>
      <c r="B150" s="16" t="s">
        <v>1736</v>
      </c>
      <c r="C150" s="16" t="s">
        <v>1138</v>
      </c>
      <c r="D150" s="16" t="s">
        <v>1737</v>
      </c>
      <c r="E150" s="16" t="s">
        <v>1140</v>
      </c>
      <c r="F150" s="21">
        <v>-1125</v>
      </c>
      <c r="G150" t="e">
        <f>VLOOKUP(Table1[[#This Row],[Voucher]],'All trans'!J:N,5,0)</f>
        <v>#N/A</v>
      </c>
      <c r="H150" t="str">
        <f>VLOOKUP(Table1[[#This Row],[Voucher]],'All trans'!K:N,4,0)</f>
        <v>SO0000029</v>
      </c>
      <c r="I150" t="s">
        <v>281</v>
      </c>
      <c r="L150" s="27" t="s">
        <v>313</v>
      </c>
      <c r="M150" s="25">
        <v>1.3642420526593924E-12</v>
      </c>
    </row>
    <row r="151" spans="1:13" x14ac:dyDescent="0.25">
      <c r="A151" s="19">
        <v>42807</v>
      </c>
      <c r="B151" s="17" t="s">
        <v>1738</v>
      </c>
      <c r="C151" s="17" t="s">
        <v>1138</v>
      </c>
      <c r="D151" s="17" t="s">
        <v>1739</v>
      </c>
      <c r="E151" s="17" t="s">
        <v>1140</v>
      </c>
      <c r="F151" s="22">
        <v>-48494.06</v>
      </c>
      <c r="G151" t="e">
        <f>VLOOKUP(Table1[[#This Row],[Voucher]],'All trans'!J:N,5,0)</f>
        <v>#N/A</v>
      </c>
      <c r="H151" t="str">
        <f>VLOOKUP(Table1[[#This Row],[Voucher]],'All trans'!K:N,4,0)</f>
        <v>SO0000048</v>
      </c>
      <c r="I151" t="s">
        <v>280</v>
      </c>
      <c r="L151" s="27" t="s">
        <v>404</v>
      </c>
      <c r="M151" s="25">
        <v>0</v>
      </c>
    </row>
    <row r="152" spans="1:13" x14ac:dyDescent="0.25">
      <c r="A152" s="18">
        <v>42807</v>
      </c>
      <c r="B152" s="16" t="s">
        <v>1738</v>
      </c>
      <c r="C152" s="16" t="s">
        <v>1138</v>
      </c>
      <c r="D152" s="16" t="s">
        <v>1739</v>
      </c>
      <c r="E152" s="16" t="s">
        <v>1140</v>
      </c>
      <c r="F152" s="21">
        <v>-1125</v>
      </c>
      <c r="G152" t="e">
        <f>VLOOKUP(Table1[[#This Row],[Voucher]],'All trans'!J:N,5,0)</f>
        <v>#N/A</v>
      </c>
      <c r="H152" t="str">
        <f>VLOOKUP(Table1[[#This Row],[Voucher]],'All trans'!K:N,4,0)</f>
        <v>SO0000048</v>
      </c>
      <c r="I152" t="s">
        <v>280</v>
      </c>
      <c r="L152" s="27" t="s">
        <v>516</v>
      </c>
      <c r="M152" s="25">
        <v>0</v>
      </c>
    </row>
    <row r="153" spans="1:13" x14ac:dyDescent="0.25">
      <c r="A153" s="19">
        <v>42807</v>
      </c>
      <c r="B153" s="17" t="s">
        <v>781</v>
      </c>
      <c r="C153" s="17" t="s">
        <v>1138</v>
      </c>
      <c r="D153" s="17" t="s">
        <v>1740</v>
      </c>
      <c r="E153" s="17" t="s">
        <v>1140</v>
      </c>
      <c r="F153" s="22">
        <v>659.7</v>
      </c>
      <c r="G153" t="str">
        <f>VLOOKUP(Table1[[#This Row],[Voucher]],'All trans'!J:N,5,0)</f>
        <v>SO0000070</v>
      </c>
      <c r="H153" t="e">
        <f>VLOOKUP(Table1[[#This Row],[Voucher]],'All trans'!K:N,4,0)</f>
        <v>#N/A</v>
      </c>
      <c r="I153" t="s">
        <v>495</v>
      </c>
      <c r="L153" s="27" t="s">
        <v>593</v>
      </c>
      <c r="M153" s="25">
        <v>0</v>
      </c>
    </row>
    <row r="154" spans="1:13" x14ac:dyDescent="0.25">
      <c r="A154" s="18">
        <v>42807</v>
      </c>
      <c r="B154" s="16" t="s">
        <v>848</v>
      </c>
      <c r="C154" s="16" t="s">
        <v>1138</v>
      </c>
      <c r="D154" s="16" t="s">
        <v>1741</v>
      </c>
      <c r="E154" s="16" t="s">
        <v>1140</v>
      </c>
      <c r="F154" s="21">
        <v>258.38</v>
      </c>
      <c r="G154" t="str">
        <f>VLOOKUP(Table1[[#This Row],[Voucher]],'All trans'!J:N,5,0)</f>
        <v>SO0000090</v>
      </c>
      <c r="H154" t="e">
        <f>VLOOKUP(Table1[[#This Row],[Voucher]],'All trans'!K:N,4,0)</f>
        <v>#N/A</v>
      </c>
      <c r="I154" t="s">
        <v>452</v>
      </c>
      <c r="L154" s="27" t="s">
        <v>303</v>
      </c>
      <c r="M154" s="25">
        <v>0</v>
      </c>
    </row>
    <row r="155" spans="1:13" x14ac:dyDescent="0.25">
      <c r="A155" s="19">
        <v>42807</v>
      </c>
      <c r="B155" s="17" t="s">
        <v>948</v>
      </c>
      <c r="C155" s="17" t="s">
        <v>1138</v>
      </c>
      <c r="D155" s="17" t="s">
        <v>1742</v>
      </c>
      <c r="E155" s="17" t="s">
        <v>1140</v>
      </c>
      <c r="F155" s="22">
        <v>2754.8</v>
      </c>
      <c r="G155" t="str">
        <f>VLOOKUP(Table1[[#This Row],[Voucher]],'All trans'!J:N,5,0)</f>
        <v>SO0000091</v>
      </c>
      <c r="H155" t="e">
        <f>VLOOKUP(Table1[[#This Row],[Voucher]],'All trans'!K:N,4,0)</f>
        <v>#N/A</v>
      </c>
      <c r="I155" t="s">
        <v>339</v>
      </c>
      <c r="L155" s="27" t="s">
        <v>302</v>
      </c>
      <c r="M155" s="25">
        <v>-3.637978807091713E-12</v>
      </c>
    </row>
    <row r="156" spans="1:13" x14ac:dyDescent="0.25">
      <c r="A156" s="18">
        <v>42807</v>
      </c>
      <c r="B156" s="16" t="s">
        <v>913</v>
      </c>
      <c r="C156" s="16" t="s">
        <v>1138</v>
      </c>
      <c r="D156" s="16" t="s">
        <v>1743</v>
      </c>
      <c r="E156" s="16" t="s">
        <v>1140</v>
      </c>
      <c r="F156" s="21">
        <v>11080.130000000001</v>
      </c>
      <c r="G156" t="str">
        <f>VLOOKUP(Table1[[#This Row],[Voucher]],'All trans'!J:N,5,0)</f>
        <v>SO0000092</v>
      </c>
      <c r="H156" t="e">
        <f>VLOOKUP(Table1[[#This Row],[Voucher]],'All trans'!K:N,4,0)</f>
        <v>#N/A</v>
      </c>
      <c r="I156" t="s">
        <v>340</v>
      </c>
      <c r="L156" s="27" t="s">
        <v>500</v>
      </c>
      <c r="M156" s="25">
        <v>0</v>
      </c>
    </row>
    <row r="157" spans="1:13" x14ac:dyDescent="0.25">
      <c r="A157" s="19">
        <v>42807</v>
      </c>
      <c r="B157" s="17" t="s">
        <v>937</v>
      </c>
      <c r="C157" s="17" t="s">
        <v>1138</v>
      </c>
      <c r="D157" s="17" t="s">
        <v>1744</v>
      </c>
      <c r="E157" s="17" t="s">
        <v>1140</v>
      </c>
      <c r="F157" s="22">
        <v>6267.75</v>
      </c>
      <c r="G157" t="str">
        <f>VLOOKUP(Table1[[#This Row],[Voucher]],'All trans'!J:N,5,0)</f>
        <v>SO0000029</v>
      </c>
      <c r="H157" t="e">
        <f>VLOOKUP(Table1[[#This Row],[Voucher]],'All trans'!K:N,4,0)</f>
        <v>#N/A</v>
      </c>
      <c r="I157" t="s">
        <v>281</v>
      </c>
      <c r="L157" s="27" t="s">
        <v>301</v>
      </c>
      <c r="M157" s="25">
        <v>0</v>
      </c>
    </row>
    <row r="158" spans="1:13" x14ac:dyDescent="0.25">
      <c r="A158" s="18">
        <v>42807</v>
      </c>
      <c r="B158" s="16" t="s">
        <v>964</v>
      </c>
      <c r="C158" s="16" t="s">
        <v>1138</v>
      </c>
      <c r="D158" s="16" t="s">
        <v>1745</v>
      </c>
      <c r="E158" s="16" t="s">
        <v>1140</v>
      </c>
      <c r="F158" s="21">
        <v>1125</v>
      </c>
      <c r="G158" t="str">
        <f>VLOOKUP(Table1[[#This Row],[Voucher]],'All trans'!J:N,5,0)</f>
        <v>SO0000029</v>
      </c>
      <c r="H158" t="e">
        <f>VLOOKUP(Table1[[#This Row],[Voucher]],'All trans'!K:N,4,0)</f>
        <v>#N/A</v>
      </c>
      <c r="I158" t="s">
        <v>281</v>
      </c>
      <c r="L158" s="27" t="s">
        <v>299</v>
      </c>
      <c r="M158" s="25">
        <v>0</v>
      </c>
    </row>
    <row r="159" spans="1:13" x14ac:dyDescent="0.25">
      <c r="A159" s="19">
        <v>42807</v>
      </c>
      <c r="B159" s="17" t="s">
        <v>881</v>
      </c>
      <c r="C159" s="17" t="s">
        <v>1138</v>
      </c>
      <c r="D159" s="17" t="s">
        <v>1746</v>
      </c>
      <c r="E159" s="17" t="s">
        <v>1140</v>
      </c>
      <c r="F159" s="22">
        <v>1125</v>
      </c>
      <c r="G159" t="str">
        <f>VLOOKUP(Table1[[#This Row],[Voucher]],'All trans'!J:N,5,0)</f>
        <v>SO0000048</v>
      </c>
      <c r="H159" t="e">
        <f>VLOOKUP(Table1[[#This Row],[Voucher]],'All trans'!K:N,4,0)</f>
        <v>#N/A</v>
      </c>
      <c r="I159" t="s">
        <v>280</v>
      </c>
      <c r="L159" s="27" t="s">
        <v>311</v>
      </c>
      <c r="M159" s="25">
        <v>0</v>
      </c>
    </row>
    <row r="160" spans="1:13" x14ac:dyDescent="0.25">
      <c r="A160" s="18">
        <v>42807</v>
      </c>
      <c r="B160" s="16" t="s">
        <v>881</v>
      </c>
      <c r="C160" s="16" t="s">
        <v>1138</v>
      </c>
      <c r="D160" s="16" t="s">
        <v>1746</v>
      </c>
      <c r="E160" s="16" t="s">
        <v>1140</v>
      </c>
      <c r="F160" s="21">
        <v>48494.06</v>
      </c>
      <c r="G160" t="str">
        <f>VLOOKUP(Table1[[#This Row],[Voucher]],'All trans'!J:N,5,0)</f>
        <v>SO0000048</v>
      </c>
      <c r="H160" t="e">
        <f>VLOOKUP(Table1[[#This Row],[Voucher]],'All trans'!K:N,4,0)</f>
        <v>#N/A</v>
      </c>
      <c r="I160" t="s">
        <v>280</v>
      </c>
      <c r="L160" s="27" t="s">
        <v>470</v>
      </c>
      <c r="M160" s="25">
        <v>0</v>
      </c>
    </row>
    <row r="161" spans="1:13" x14ac:dyDescent="0.25">
      <c r="A161" s="19">
        <v>42807</v>
      </c>
      <c r="B161" s="17" t="s">
        <v>949</v>
      </c>
      <c r="C161" s="17" t="s">
        <v>1138</v>
      </c>
      <c r="D161" s="17" t="s">
        <v>1747</v>
      </c>
      <c r="E161" s="17" t="s">
        <v>1140</v>
      </c>
      <c r="F161" s="22">
        <v>4001.25</v>
      </c>
      <c r="G161" t="str">
        <f>VLOOKUP(Table1[[#This Row],[Voucher]],'All trans'!J:N,5,0)</f>
        <v>SO0000093</v>
      </c>
      <c r="H161" t="e">
        <f>VLOOKUP(Table1[[#This Row],[Voucher]],'All trans'!K:N,4,0)</f>
        <v>#N/A</v>
      </c>
      <c r="I161" t="s">
        <v>341</v>
      </c>
      <c r="L161" s="27" t="s">
        <v>471</v>
      </c>
      <c r="M161" s="25">
        <v>0</v>
      </c>
    </row>
    <row r="162" spans="1:13" x14ac:dyDescent="0.25">
      <c r="A162" s="18">
        <v>42809</v>
      </c>
      <c r="B162" s="16" t="s">
        <v>1748</v>
      </c>
      <c r="C162" s="16" t="s">
        <v>1138</v>
      </c>
      <c r="D162" s="16" t="s">
        <v>1749</v>
      </c>
      <c r="E162" s="16" t="s">
        <v>1140</v>
      </c>
      <c r="F162" s="21">
        <v>2458.56</v>
      </c>
      <c r="G162" t="e">
        <f>VLOOKUP(Table1[[#This Row],[Voucher]],'All trans'!J:N,5,0)</f>
        <v>#N/A</v>
      </c>
      <c r="H162" t="str">
        <f>VLOOKUP(Table1[[#This Row],[Voucher]],'All trans'!K:N,4,0)</f>
        <v>SO0000089</v>
      </c>
      <c r="I162" t="s">
        <v>386</v>
      </c>
      <c r="L162" s="27" t="s">
        <v>297</v>
      </c>
      <c r="M162" s="25">
        <v>-9.0949470177292824E-13</v>
      </c>
    </row>
    <row r="163" spans="1:13" x14ac:dyDescent="0.25">
      <c r="A163" s="19">
        <v>42809</v>
      </c>
      <c r="B163" s="17" t="s">
        <v>1750</v>
      </c>
      <c r="C163" s="17" t="s">
        <v>1138</v>
      </c>
      <c r="D163" s="17" t="s">
        <v>1751</v>
      </c>
      <c r="E163" s="17" t="s">
        <v>1140</v>
      </c>
      <c r="F163" s="22">
        <v>-125</v>
      </c>
      <c r="G163" t="e">
        <f>VLOOKUP(Table1[[#This Row],[Voucher]],'All trans'!J:N,5,0)</f>
        <v>#N/A</v>
      </c>
      <c r="H163" t="str">
        <f>VLOOKUP(Table1[[#This Row],[Voucher]],'All trans'!K:N,4,0)</f>
        <v>SO0000094</v>
      </c>
      <c r="I163" t="s">
        <v>190</v>
      </c>
      <c r="L163" s="27" t="s">
        <v>182</v>
      </c>
      <c r="M163" s="25">
        <v>0</v>
      </c>
    </row>
    <row r="164" spans="1:13" x14ac:dyDescent="0.25">
      <c r="A164" s="18">
        <v>42809</v>
      </c>
      <c r="B164" s="16" t="s">
        <v>965</v>
      </c>
      <c r="C164" s="16" t="s">
        <v>1138</v>
      </c>
      <c r="D164" s="16" t="s">
        <v>1752</v>
      </c>
      <c r="E164" s="16" t="s">
        <v>1140</v>
      </c>
      <c r="F164" s="21">
        <v>125</v>
      </c>
      <c r="G164" t="str">
        <f>VLOOKUP(Table1[[#This Row],[Voucher]],'All trans'!J:N,5,0)</f>
        <v>SO0000094</v>
      </c>
      <c r="H164" t="str">
        <f>VLOOKUP(Table1[[#This Row],[Voucher]],'All trans'!K:N,4,0)</f>
        <v>SO0000094</v>
      </c>
      <c r="I164" t="s">
        <v>190</v>
      </c>
      <c r="L164" s="27" t="s">
        <v>591</v>
      </c>
      <c r="M164" s="25">
        <v>0</v>
      </c>
    </row>
    <row r="165" spans="1:13" x14ac:dyDescent="0.25">
      <c r="A165" s="19">
        <v>42809</v>
      </c>
      <c r="B165" s="17" t="s">
        <v>639</v>
      </c>
      <c r="C165" s="17" t="s">
        <v>1138</v>
      </c>
      <c r="D165" s="17" t="s">
        <v>1753</v>
      </c>
      <c r="E165" s="17" t="s">
        <v>1140</v>
      </c>
      <c r="F165" s="22">
        <v>-2458.56</v>
      </c>
      <c r="G165" t="str">
        <f>VLOOKUP(Table1[[#This Row],[Voucher]],'All trans'!J:N,5,0)</f>
        <v>SO0000089</v>
      </c>
      <c r="H165" t="e">
        <f>VLOOKUP(Table1[[#This Row],[Voucher]],'All trans'!K:N,4,0)</f>
        <v>#N/A</v>
      </c>
      <c r="I165" t="s">
        <v>386</v>
      </c>
      <c r="L165" s="27" t="s">
        <v>406</v>
      </c>
      <c r="M165" s="25">
        <v>0</v>
      </c>
    </row>
    <row r="166" spans="1:13" x14ac:dyDescent="0.25">
      <c r="A166" s="18">
        <v>42809</v>
      </c>
      <c r="B166" s="16" t="s">
        <v>720</v>
      </c>
      <c r="C166" s="16" t="s">
        <v>1138</v>
      </c>
      <c r="D166" s="16" t="s">
        <v>1754</v>
      </c>
      <c r="E166" s="16" t="s">
        <v>1140</v>
      </c>
      <c r="F166" s="21">
        <v>200</v>
      </c>
      <c r="G166" t="str">
        <f>VLOOKUP(Table1[[#This Row],[Voucher]],'All trans'!J:N,5,0)</f>
        <v>SO0000089</v>
      </c>
      <c r="H166" t="e">
        <f>VLOOKUP(Table1[[#This Row],[Voucher]],'All trans'!K:N,4,0)</f>
        <v>#N/A</v>
      </c>
      <c r="I166" t="s">
        <v>386</v>
      </c>
      <c r="L166" s="27" t="s">
        <v>183</v>
      </c>
      <c r="M166" s="25">
        <v>1.8189894035458565E-12</v>
      </c>
    </row>
    <row r="167" spans="1:13" x14ac:dyDescent="0.25">
      <c r="A167" s="19">
        <v>42809</v>
      </c>
      <c r="B167" s="17" t="s">
        <v>720</v>
      </c>
      <c r="C167" s="17" t="s">
        <v>1138</v>
      </c>
      <c r="D167" s="17" t="s">
        <v>1754</v>
      </c>
      <c r="E167" s="17" t="s">
        <v>1140</v>
      </c>
      <c r="F167" s="22">
        <v>2441.98</v>
      </c>
      <c r="G167" t="str">
        <f>VLOOKUP(Table1[[#This Row],[Voucher]],'All trans'!J:N,5,0)</f>
        <v>SO0000089</v>
      </c>
      <c r="H167" t="e">
        <f>VLOOKUP(Table1[[#This Row],[Voucher]],'All trans'!K:N,4,0)</f>
        <v>#N/A</v>
      </c>
      <c r="I167" t="s">
        <v>386</v>
      </c>
      <c r="L167" s="27" t="s">
        <v>457</v>
      </c>
      <c r="M167" s="25">
        <v>0</v>
      </c>
    </row>
    <row r="168" spans="1:13" x14ac:dyDescent="0.25">
      <c r="A168" s="18">
        <v>42809</v>
      </c>
      <c r="B168" s="16" t="s">
        <v>736</v>
      </c>
      <c r="C168" s="16" t="s">
        <v>1138</v>
      </c>
      <c r="D168" s="16" t="s">
        <v>1755</v>
      </c>
      <c r="E168" s="16" t="s">
        <v>1140</v>
      </c>
      <c r="F168" s="21">
        <v>750</v>
      </c>
      <c r="G168" t="str">
        <f>VLOOKUP(Table1[[#This Row],[Voucher]],'All trans'!J:N,5,0)</f>
        <v>SO0000097</v>
      </c>
      <c r="H168" t="e">
        <f>VLOOKUP(Table1[[#This Row],[Voucher]],'All trans'!K:N,4,0)</f>
        <v>#N/A</v>
      </c>
      <c r="I168" t="s">
        <v>497</v>
      </c>
      <c r="L168" s="27" t="s">
        <v>458</v>
      </c>
      <c r="M168" s="25">
        <v>0</v>
      </c>
    </row>
    <row r="169" spans="1:13" x14ac:dyDescent="0.25">
      <c r="A169" s="19">
        <v>42809</v>
      </c>
      <c r="B169" s="17" t="s">
        <v>736</v>
      </c>
      <c r="C169" s="17" t="s">
        <v>1138</v>
      </c>
      <c r="D169" s="17" t="s">
        <v>1755</v>
      </c>
      <c r="E169" s="17" t="s">
        <v>1140</v>
      </c>
      <c r="F169" s="22">
        <v>1840.5</v>
      </c>
      <c r="G169" t="str">
        <f>VLOOKUP(Table1[[#This Row],[Voucher]],'All trans'!J:N,5,0)</f>
        <v>SO0000097</v>
      </c>
      <c r="H169" t="e">
        <f>VLOOKUP(Table1[[#This Row],[Voucher]],'All trans'!K:N,4,0)</f>
        <v>#N/A</v>
      </c>
      <c r="I169" t="s">
        <v>497</v>
      </c>
      <c r="L169" s="27" t="s">
        <v>553</v>
      </c>
      <c r="M169" s="25">
        <v>0</v>
      </c>
    </row>
    <row r="170" spans="1:13" x14ac:dyDescent="0.25">
      <c r="A170" s="18">
        <v>42809</v>
      </c>
      <c r="B170" s="16" t="s">
        <v>966</v>
      </c>
      <c r="C170" s="16" t="s">
        <v>1138</v>
      </c>
      <c r="D170" s="16" t="s">
        <v>1756</v>
      </c>
      <c r="E170" s="16" t="s">
        <v>1140</v>
      </c>
      <c r="F170" s="21">
        <v>125</v>
      </c>
      <c r="G170" t="str">
        <f>VLOOKUP(Table1[[#This Row],[Voucher]],'All trans'!J:N,5,0)</f>
        <v>SO0000094</v>
      </c>
      <c r="H170" t="e">
        <f>VLOOKUP(Table1[[#This Row],[Voucher]],'All trans'!K:N,4,0)</f>
        <v>#N/A</v>
      </c>
      <c r="I170" t="s">
        <v>190</v>
      </c>
      <c r="L170" s="27" t="s">
        <v>590</v>
      </c>
      <c r="M170" s="25">
        <v>0</v>
      </c>
    </row>
    <row r="171" spans="1:13" x14ac:dyDescent="0.25">
      <c r="A171" s="19">
        <v>42809</v>
      </c>
      <c r="B171" s="17" t="s">
        <v>608</v>
      </c>
      <c r="C171" s="17" t="s">
        <v>1138</v>
      </c>
      <c r="D171" s="17" t="s">
        <v>1757</v>
      </c>
      <c r="E171" s="17" t="s">
        <v>1140</v>
      </c>
      <c r="F171" s="22">
        <v>-125</v>
      </c>
      <c r="G171" t="str">
        <f>VLOOKUP(Table1[[#This Row],[Voucher]],'All trans'!J:N,5,0)</f>
        <v>SO0000094</v>
      </c>
      <c r="H171" t="e">
        <f>VLOOKUP(Table1[[#This Row],[Voucher]],'All trans'!K:N,4,0)</f>
        <v>#N/A</v>
      </c>
      <c r="I171" t="s">
        <v>190</v>
      </c>
      <c r="L171" s="27" t="s">
        <v>439</v>
      </c>
      <c r="M171" s="25">
        <v>0</v>
      </c>
    </row>
    <row r="172" spans="1:13" x14ac:dyDescent="0.25">
      <c r="A172" s="18">
        <v>42810</v>
      </c>
      <c r="B172" s="16" t="s">
        <v>737</v>
      </c>
      <c r="C172" s="16" t="s">
        <v>1138</v>
      </c>
      <c r="D172" s="16" t="s">
        <v>1758</v>
      </c>
      <c r="E172" s="16" t="s">
        <v>1140</v>
      </c>
      <c r="F172" s="21">
        <v>1312.5</v>
      </c>
      <c r="G172" t="str">
        <f>VLOOKUP(Table1[[#This Row],[Voucher]],'All trans'!J:N,5,0)</f>
        <v>SO0000099</v>
      </c>
      <c r="H172" t="e">
        <f>VLOOKUP(Table1[[#This Row],[Voucher]],'All trans'!K:N,4,0)</f>
        <v>#N/A</v>
      </c>
      <c r="I172" t="s">
        <v>569</v>
      </c>
      <c r="L172" s="27" t="s">
        <v>490</v>
      </c>
      <c r="M172" s="25">
        <v>0</v>
      </c>
    </row>
    <row r="173" spans="1:13" x14ac:dyDescent="0.25">
      <c r="A173" s="19">
        <v>42810</v>
      </c>
      <c r="B173" s="17" t="s">
        <v>782</v>
      </c>
      <c r="C173" s="17" t="s">
        <v>1138</v>
      </c>
      <c r="D173" s="17" t="s">
        <v>1759</v>
      </c>
      <c r="E173" s="17" t="s">
        <v>1140</v>
      </c>
      <c r="F173" s="22">
        <v>2646</v>
      </c>
      <c r="G173" t="str">
        <f>VLOOKUP(Table1[[#This Row],[Voucher]],'All trans'!J:N,5,0)</f>
        <v>SO0000098</v>
      </c>
      <c r="H173" t="e">
        <f>VLOOKUP(Table1[[#This Row],[Voucher]],'All trans'!K:N,4,0)</f>
        <v>#N/A</v>
      </c>
      <c r="I173" t="s">
        <v>543</v>
      </c>
      <c r="L173" s="27" t="s">
        <v>438</v>
      </c>
      <c r="M173" s="25">
        <v>0</v>
      </c>
    </row>
    <row r="174" spans="1:13" x14ac:dyDescent="0.25">
      <c r="A174" s="18">
        <v>42810</v>
      </c>
      <c r="B174" s="16" t="s">
        <v>955</v>
      </c>
      <c r="C174" s="16" t="s">
        <v>1138</v>
      </c>
      <c r="D174" s="16" t="s">
        <v>1760</v>
      </c>
      <c r="E174" s="16" t="s">
        <v>1140</v>
      </c>
      <c r="F174" s="21">
        <v>1661.13</v>
      </c>
      <c r="G174" t="str">
        <f>VLOOKUP(Table1[[#This Row],[Voucher]],'All trans'!J:N,5,0)</f>
        <v>SO0000100</v>
      </c>
      <c r="H174" t="e">
        <f>VLOOKUP(Table1[[#This Row],[Voucher]],'All trans'!K:N,4,0)</f>
        <v>#N/A</v>
      </c>
      <c r="I174" t="s">
        <v>328</v>
      </c>
      <c r="L174" s="27" t="s">
        <v>422</v>
      </c>
      <c r="M174" s="25">
        <v>0</v>
      </c>
    </row>
    <row r="175" spans="1:13" x14ac:dyDescent="0.25">
      <c r="A175" s="19">
        <v>42811</v>
      </c>
      <c r="B175" s="17" t="s">
        <v>1761</v>
      </c>
      <c r="C175" s="17" t="s">
        <v>1138</v>
      </c>
      <c r="D175" s="17" t="s">
        <v>1762</v>
      </c>
      <c r="E175" s="17" t="s">
        <v>1140</v>
      </c>
      <c r="F175" s="22">
        <v>-1840.5</v>
      </c>
      <c r="G175" t="e">
        <f>VLOOKUP(Table1[[#This Row],[Voucher]],'All trans'!J:N,5,0)</f>
        <v>#N/A</v>
      </c>
      <c r="H175" t="str">
        <f>VLOOKUP(Table1[[#This Row],[Voucher]],'All trans'!K:N,4,0)</f>
        <v>SO0000097</v>
      </c>
      <c r="I175" t="s">
        <v>497</v>
      </c>
      <c r="L175" s="27" t="s">
        <v>576</v>
      </c>
      <c r="M175" s="25">
        <v>0</v>
      </c>
    </row>
    <row r="176" spans="1:13" x14ac:dyDescent="0.25">
      <c r="A176" s="18">
        <v>42811</v>
      </c>
      <c r="B176" s="16" t="s">
        <v>1761</v>
      </c>
      <c r="C176" s="16" t="s">
        <v>1138</v>
      </c>
      <c r="D176" s="16" t="s">
        <v>1762</v>
      </c>
      <c r="E176" s="16" t="s">
        <v>1140</v>
      </c>
      <c r="F176" s="21">
        <v>-750</v>
      </c>
      <c r="G176" t="e">
        <f>VLOOKUP(Table1[[#This Row],[Voucher]],'All trans'!J:N,5,0)</f>
        <v>#N/A</v>
      </c>
      <c r="H176" t="str">
        <f>VLOOKUP(Table1[[#This Row],[Voucher]],'All trans'!K:N,4,0)</f>
        <v>SO0000097</v>
      </c>
      <c r="I176" t="s">
        <v>497</v>
      </c>
      <c r="L176" s="27" t="s">
        <v>421</v>
      </c>
      <c r="M176" s="25">
        <v>0</v>
      </c>
    </row>
    <row r="177" spans="1:13" x14ac:dyDescent="0.25">
      <c r="A177" s="19">
        <v>42811</v>
      </c>
      <c r="B177" s="17" t="s">
        <v>1763</v>
      </c>
      <c r="C177" s="17" t="s">
        <v>1138</v>
      </c>
      <c r="D177" s="17" t="s">
        <v>1764</v>
      </c>
      <c r="E177" s="17" t="s">
        <v>1140</v>
      </c>
      <c r="F177" s="22">
        <v>-1983.75</v>
      </c>
      <c r="G177" t="e">
        <f>VLOOKUP(Table1[[#This Row],[Voucher]],'All trans'!J:N,5,0)</f>
        <v>#N/A</v>
      </c>
      <c r="H177" t="str">
        <f>VLOOKUP(Table1[[#This Row],[Voucher]],'All trans'!K:N,4,0)</f>
        <v>SO0000070</v>
      </c>
      <c r="I177" t="s">
        <v>495</v>
      </c>
      <c r="L177" s="27" t="s">
        <v>175</v>
      </c>
      <c r="M177" s="25">
        <v>0</v>
      </c>
    </row>
    <row r="178" spans="1:13" x14ac:dyDescent="0.25">
      <c r="A178" s="18">
        <v>42811</v>
      </c>
      <c r="B178" s="16" t="s">
        <v>1763</v>
      </c>
      <c r="C178" s="16" t="s">
        <v>1138</v>
      </c>
      <c r="D178" s="16" t="s">
        <v>1764</v>
      </c>
      <c r="E178" s="16" t="s">
        <v>1140</v>
      </c>
      <c r="F178" s="21">
        <v>-901.36</v>
      </c>
      <c r="G178" t="e">
        <f>VLOOKUP(Table1[[#This Row],[Voucher]],'All trans'!J:N,5,0)</f>
        <v>#N/A</v>
      </c>
      <c r="H178" t="str">
        <f>VLOOKUP(Table1[[#This Row],[Voucher]],'All trans'!K:N,4,0)</f>
        <v>SO0000070</v>
      </c>
      <c r="I178" t="s">
        <v>495</v>
      </c>
      <c r="L178" s="27" t="s">
        <v>491</v>
      </c>
      <c r="M178" s="25">
        <v>0</v>
      </c>
    </row>
    <row r="179" spans="1:13" x14ac:dyDescent="0.25">
      <c r="A179" s="19">
        <v>42811</v>
      </c>
      <c r="B179" s="17" t="s">
        <v>1763</v>
      </c>
      <c r="C179" s="17" t="s">
        <v>1138</v>
      </c>
      <c r="D179" s="17" t="s">
        <v>1764</v>
      </c>
      <c r="E179" s="17" t="s">
        <v>1140</v>
      </c>
      <c r="F179" s="22">
        <v>-659.7</v>
      </c>
      <c r="G179" t="e">
        <f>VLOOKUP(Table1[[#This Row],[Voucher]],'All trans'!J:N,5,0)</f>
        <v>#N/A</v>
      </c>
      <c r="H179" t="str">
        <f>VLOOKUP(Table1[[#This Row],[Voucher]],'All trans'!K:N,4,0)</f>
        <v>SO0000070</v>
      </c>
      <c r="I179" t="s">
        <v>495</v>
      </c>
      <c r="L179" s="27" t="s">
        <v>409</v>
      </c>
      <c r="M179" s="25">
        <v>0</v>
      </c>
    </row>
    <row r="180" spans="1:13" x14ac:dyDescent="0.25">
      <c r="A180" s="18">
        <v>42811</v>
      </c>
      <c r="B180" s="16" t="s">
        <v>1765</v>
      </c>
      <c r="C180" s="16" t="s">
        <v>1138</v>
      </c>
      <c r="D180" s="16" t="s">
        <v>1766</v>
      </c>
      <c r="E180" s="16" t="s">
        <v>1140</v>
      </c>
      <c r="F180" s="21">
        <v>-258.38</v>
      </c>
      <c r="G180" t="e">
        <f>VLOOKUP(Table1[[#This Row],[Voucher]],'All trans'!J:N,5,0)</f>
        <v>#N/A</v>
      </c>
      <c r="H180" t="str">
        <f>VLOOKUP(Table1[[#This Row],[Voucher]],'All trans'!K:N,4,0)</f>
        <v>SO0000090</v>
      </c>
      <c r="I180" t="s">
        <v>452</v>
      </c>
      <c r="L180" s="27" t="s">
        <v>407</v>
      </c>
      <c r="M180" s="25">
        <v>0</v>
      </c>
    </row>
    <row r="181" spans="1:13" x14ac:dyDescent="0.25">
      <c r="A181" s="19">
        <v>42811</v>
      </c>
      <c r="B181" s="17" t="s">
        <v>882</v>
      </c>
      <c r="C181" s="17" t="s">
        <v>1138</v>
      </c>
      <c r="D181" s="17" t="s">
        <v>1767</v>
      </c>
      <c r="E181" s="17" t="s">
        <v>1140</v>
      </c>
      <c r="F181" s="22">
        <v>125.3</v>
      </c>
      <c r="G181" t="str">
        <f>VLOOKUP(Table1[[#This Row],[Voucher]],'All trans'!J:N,5,0)</f>
        <v>SO0000103</v>
      </c>
      <c r="H181" t="e">
        <f>VLOOKUP(Table1[[#This Row],[Voucher]],'All trans'!K:N,4,0)</f>
        <v>#N/A</v>
      </c>
      <c r="I181" t="s">
        <v>372</v>
      </c>
      <c r="L181" s="27" t="s">
        <v>184</v>
      </c>
      <c r="M181" s="25">
        <v>0</v>
      </c>
    </row>
    <row r="182" spans="1:13" x14ac:dyDescent="0.25">
      <c r="A182" s="18">
        <v>42811</v>
      </c>
      <c r="B182" s="16" t="s">
        <v>638</v>
      </c>
      <c r="C182" s="16" t="s">
        <v>1138</v>
      </c>
      <c r="D182" s="16" t="s">
        <v>1768</v>
      </c>
      <c r="E182" s="16" t="s">
        <v>1140</v>
      </c>
      <c r="F182" s="21">
        <v>-2174.5</v>
      </c>
      <c r="G182" t="str">
        <f>VLOOKUP(Table1[[#This Row],[Voucher]],'All trans'!J:N,5,0)</f>
        <v>SO0000086</v>
      </c>
      <c r="H182" t="str">
        <f>VLOOKUP(Table1[[#This Row],[Voucher]],'All trans'!K:N,4,0)</f>
        <v>SO0000086</v>
      </c>
      <c r="I182" t="s">
        <v>385</v>
      </c>
      <c r="L182" s="27" t="s">
        <v>384</v>
      </c>
      <c r="M182" s="25">
        <v>0</v>
      </c>
    </row>
    <row r="183" spans="1:13" x14ac:dyDescent="0.25">
      <c r="A183" s="19">
        <v>42811</v>
      </c>
      <c r="B183" s="17" t="s">
        <v>876</v>
      </c>
      <c r="C183" s="17" t="s">
        <v>1138</v>
      </c>
      <c r="D183" s="17" t="s">
        <v>1769</v>
      </c>
      <c r="E183" s="17" t="s">
        <v>1140</v>
      </c>
      <c r="F183" s="22">
        <v>1212.5</v>
      </c>
      <c r="G183" t="str">
        <f>VLOOKUP(Table1[[#This Row],[Voucher]],'All trans'!J:N,5,0)</f>
        <v>SO0000102</v>
      </c>
      <c r="H183" t="e">
        <f>VLOOKUP(Table1[[#This Row],[Voucher]],'All trans'!K:N,4,0)</f>
        <v>#N/A</v>
      </c>
      <c r="I183" t="s">
        <v>390</v>
      </c>
      <c r="L183" s="27" t="s">
        <v>446</v>
      </c>
      <c r="M183" s="25">
        <v>0</v>
      </c>
    </row>
    <row r="184" spans="1:13" x14ac:dyDescent="0.25">
      <c r="A184" s="18">
        <v>42811</v>
      </c>
      <c r="B184" s="16" t="s">
        <v>802</v>
      </c>
      <c r="C184" s="16" t="s">
        <v>1138</v>
      </c>
      <c r="D184" s="16" t="s">
        <v>1770</v>
      </c>
      <c r="E184" s="16" t="s">
        <v>1140</v>
      </c>
      <c r="F184" s="21">
        <v>1650</v>
      </c>
      <c r="G184" t="str">
        <f>VLOOKUP(Table1[[#This Row],[Voucher]],'All trans'!J:N,5,0)</f>
        <v>SO0000105</v>
      </c>
      <c r="H184" t="e">
        <f>VLOOKUP(Table1[[#This Row],[Voucher]],'All trans'!K:N,4,0)</f>
        <v>#N/A</v>
      </c>
      <c r="I184" t="s">
        <v>282</v>
      </c>
      <c r="L184" s="27" t="s">
        <v>459</v>
      </c>
      <c r="M184" s="25">
        <v>0</v>
      </c>
    </row>
    <row r="185" spans="1:13" x14ac:dyDescent="0.25">
      <c r="A185" s="19">
        <v>42811</v>
      </c>
      <c r="B185" s="17" t="s">
        <v>802</v>
      </c>
      <c r="C185" s="17" t="s">
        <v>1138</v>
      </c>
      <c r="D185" s="17" t="s">
        <v>1770</v>
      </c>
      <c r="E185" s="17" t="s">
        <v>1140</v>
      </c>
      <c r="F185" s="22">
        <v>4478.93</v>
      </c>
      <c r="G185" t="str">
        <f>VLOOKUP(Table1[[#This Row],[Voucher]],'All trans'!J:N,5,0)</f>
        <v>SO0000105</v>
      </c>
      <c r="H185" t="e">
        <f>VLOOKUP(Table1[[#This Row],[Voucher]],'All trans'!K:N,4,0)</f>
        <v>#N/A</v>
      </c>
      <c r="I185" t="s">
        <v>282</v>
      </c>
      <c r="L185" s="27" t="s">
        <v>445</v>
      </c>
      <c r="M185" s="25">
        <v>0</v>
      </c>
    </row>
    <row r="186" spans="1:13" x14ac:dyDescent="0.25">
      <c r="A186" s="18">
        <v>42811</v>
      </c>
      <c r="B186" s="16" t="s">
        <v>636</v>
      </c>
      <c r="C186" s="16" t="s">
        <v>1138</v>
      </c>
      <c r="D186" s="16" t="s">
        <v>1771</v>
      </c>
      <c r="E186" s="16" t="s">
        <v>1140</v>
      </c>
      <c r="F186" s="21">
        <v>-125.3</v>
      </c>
      <c r="G186" t="str">
        <f>VLOOKUP(Table1[[#This Row],[Voucher]],'All trans'!J:N,5,0)</f>
        <v>SO0000103</v>
      </c>
      <c r="H186" t="str">
        <f>VLOOKUP(Table1[[#This Row],[Voucher]],'All trans'!K:N,4,0)</f>
        <v>SO0000103</v>
      </c>
      <c r="I186" t="s">
        <v>372</v>
      </c>
      <c r="L186" s="27" t="s">
        <v>462</v>
      </c>
      <c r="M186" s="25">
        <v>0</v>
      </c>
    </row>
    <row r="187" spans="1:13" x14ac:dyDescent="0.25">
      <c r="A187" s="19">
        <v>42811</v>
      </c>
      <c r="B187" s="17" t="s">
        <v>896</v>
      </c>
      <c r="C187" s="17" t="s">
        <v>1138</v>
      </c>
      <c r="D187" s="17" t="s">
        <v>1772</v>
      </c>
      <c r="E187" s="17" t="s">
        <v>1140</v>
      </c>
      <c r="F187" s="22">
        <v>125.3</v>
      </c>
      <c r="G187" t="str">
        <f>VLOOKUP(Table1[[#This Row],[Voucher]],'All trans'!J:N,5,0)</f>
        <v>SO0000103</v>
      </c>
      <c r="H187" t="e">
        <f>VLOOKUP(Table1[[#This Row],[Voucher]],'All trans'!K:N,4,0)</f>
        <v>#N/A</v>
      </c>
      <c r="I187" t="s">
        <v>372</v>
      </c>
      <c r="L187" s="27" t="s">
        <v>519</v>
      </c>
      <c r="M187" s="25">
        <v>0</v>
      </c>
    </row>
    <row r="188" spans="1:13" x14ac:dyDescent="0.25">
      <c r="A188" s="18">
        <v>42814</v>
      </c>
      <c r="B188" s="16" t="s">
        <v>637</v>
      </c>
      <c r="C188" s="16" t="s">
        <v>1138</v>
      </c>
      <c r="D188" s="16" t="s">
        <v>1773</v>
      </c>
      <c r="E188" s="16" t="s">
        <v>1140</v>
      </c>
      <c r="F188" s="21">
        <v>-2218.88</v>
      </c>
      <c r="G188" t="str">
        <f>VLOOKUP(Table1[[#This Row],[Voucher]],'All trans'!J:N,5,0)</f>
        <v>SO0000086</v>
      </c>
      <c r="H188" t="str">
        <f>VLOOKUP(Table1[[#This Row],[Voucher]],'All trans'!K:N,4,0)</f>
        <v>SO0000086</v>
      </c>
      <c r="I188" t="s">
        <v>385</v>
      </c>
      <c r="L188" s="27" t="s">
        <v>304</v>
      </c>
      <c r="M188" s="25">
        <v>9.0949470177292824E-13</v>
      </c>
    </row>
    <row r="189" spans="1:13" x14ac:dyDescent="0.25">
      <c r="A189" s="19">
        <v>42815</v>
      </c>
      <c r="B189" s="17" t="s">
        <v>1774</v>
      </c>
      <c r="C189" s="17" t="s">
        <v>1138</v>
      </c>
      <c r="D189" s="17" t="s">
        <v>1775</v>
      </c>
      <c r="E189" s="17" t="s">
        <v>1140</v>
      </c>
      <c r="F189" s="22">
        <v>-1312.5</v>
      </c>
      <c r="G189" t="e">
        <f>VLOOKUP(Table1[[#This Row],[Voucher]],'All trans'!J:N,5,0)</f>
        <v>#N/A</v>
      </c>
      <c r="H189" t="str">
        <f>VLOOKUP(Table1[[#This Row],[Voucher]],'All trans'!K:N,4,0)</f>
        <v>SO0000099</v>
      </c>
      <c r="I189" t="s">
        <v>569</v>
      </c>
      <c r="L189" s="27" t="s">
        <v>464</v>
      </c>
      <c r="M189" s="25">
        <v>0</v>
      </c>
    </row>
    <row r="190" spans="1:13" x14ac:dyDescent="0.25">
      <c r="A190" s="18">
        <v>42816</v>
      </c>
      <c r="B190" s="16" t="s">
        <v>869</v>
      </c>
      <c r="C190" s="16" t="s">
        <v>1138</v>
      </c>
      <c r="D190" s="16" t="s">
        <v>1776</v>
      </c>
      <c r="E190" s="16" t="s">
        <v>1140</v>
      </c>
      <c r="F190" s="21">
        <v>2099.0300000000002</v>
      </c>
      <c r="G190" t="str">
        <f>VLOOKUP(Table1[[#This Row],[Voucher]],'All trans'!J:N,5,0)</f>
        <v>SO0000111</v>
      </c>
      <c r="H190" t="e">
        <f>VLOOKUP(Table1[[#This Row],[Voucher]],'All trans'!K:N,4,0)</f>
        <v>#N/A</v>
      </c>
      <c r="I190" t="s">
        <v>392</v>
      </c>
      <c r="L190" s="27" t="s">
        <v>476</v>
      </c>
      <c r="M190" s="25">
        <v>0</v>
      </c>
    </row>
    <row r="191" spans="1:13" x14ac:dyDescent="0.25">
      <c r="A191" s="19">
        <v>42816</v>
      </c>
      <c r="B191" s="17" t="s">
        <v>877</v>
      </c>
      <c r="C191" s="17" t="s">
        <v>1138</v>
      </c>
      <c r="D191" s="17" t="s">
        <v>1777</v>
      </c>
      <c r="E191" s="17" t="s">
        <v>1140</v>
      </c>
      <c r="F191" s="22">
        <v>281.3</v>
      </c>
      <c r="G191" t="str">
        <f>VLOOKUP(Table1[[#This Row],[Voucher]],'All trans'!J:N,5,0)</f>
        <v>SO0000101</v>
      </c>
      <c r="H191" t="e">
        <f>VLOOKUP(Table1[[#This Row],[Voucher]],'All trans'!K:N,4,0)</f>
        <v>#N/A</v>
      </c>
      <c r="I191" t="s">
        <v>391</v>
      </c>
      <c r="L191" s="27" t="s">
        <v>460</v>
      </c>
      <c r="M191" s="25">
        <v>0</v>
      </c>
    </row>
    <row r="192" spans="1:13" x14ac:dyDescent="0.25">
      <c r="A192" s="18">
        <v>42817</v>
      </c>
      <c r="B192" s="16" t="s">
        <v>719</v>
      </c>
      <c r="C192" s="16" t="s">
        <v>1138</v>
      </c>
      <c r="D192" s="16" t="s">
        <v>1778</v>
      </c>
      <c r="E192" s="16" t="s">
        <v>1140</v>
      </c>
      <c r="F192" s="21">
        <v>50</v>
      </c>
      <c r="G192" t="str">
        <f>VLOOKUP(Table1[[#This Row],[Voucher]],'All trans'!J:N,5,0)</f>
        <v>SO0000101</v>
      </c>
      <c r="H192" t="e">
        <f>VLOOKUP(Table1[[#This Row],[Voucher]],'All trans'!K:N,4,0)</f>
        <v>#N/A</v>
      </c>
      <c r="I192" t="s">
        <v>391</v>
      </c>
      <c r="L192" s="27" t="s">
        <v>193</v>
      </c>
      <c r="M192" s="25">
        <v>0</v>
      </c>
    </row>
    <row r="193" spans="1:13" x14ac:dyDescent="0.25">
      <c r="A193" s="19">
        <v>42817</v>
      </c>
      <c r="B193" s="17" t="s">
        <v>719</v>
      </c>
      <c r="C193" s="17" t="s">
        <v>1138</v>
      </c>
      <c r="D193" s="17" t="s">
        <v>1778</v>
      </c>
      <c r="E193" s="17" t="s">
        <v>1140</v>
      </c>
      <c r="F193" s="22">
        <v>565.5</v>
      </c>
      <c r="G193" t="str">
        <f>VLOOKUP(Table1[[#This Row],[Voucher]],'All trans'!J:N,5,0)</f>
        <v>SO0000101</v>
      </c>
      <c r="H193" t="e">
        <f>VLOOKUP(Table1[[#This Row],[Voucher]],'All trans'!K:N,4,0)</f>
        <v>#N/A</v>
      </c>
      <c r="I193" t="s">
        <v>391</v>
      </c>
      <c r="L193" s="27" t="s">
        <v>379</v>
      </c>
      <c r="M193" s="25">
        <v>0</v>
      </c>
    </row>
    <row r="194" spans="1:13" x14ac:dyDescent="0.25">
      <c r="A194" s="18">
        <v>42817</v>
      </c>
      <c r="B194" s="16" t="s">
        <v>784</v>
      </c>
      <c r="C194" s="16" t="s">
        <v>1138</v>
      </c>
      <c r="D194" s="16" t="s">
        <v>1779</v>
      </c>
      <c r="E194" s="16" t="s">
        <v>1140</v>
      </c>
      <c r="F194" s="21">
        <v>1584</v>
      </c>
      <c r="G194" t="str">
        <f>VLOOKUP(Table1[[#This Row],[Voucher]],'All trans'!J:N,5,0)</f>
        <v>SO0000112</v>
      </c>
      <c r="H194" t="e">
        <f>VLOOKUP(Table1[[#This Row],[Voucher]],'All trans'!K:N,4,0)</f>
        <v>#N/A</v>
      </c>
      <c r="I194" t="s">
        <v>544</v>
      </c>
      <c r="L194" s="27" t="s">
        <v>207</v>
      </c>
      <c r="M194" s="25">
        <v>0</v>
      </c>
    </row>
    <row r="195" spans="1:13" x14ac:dyDescent="0.25">
      <c r="A195" s="19">
        <v>42818</v>
      </c>
      <c r="B195" s="17" t="s">
        <v>1780</v>
      </c>
      <c r="C195" s="17" t="s">
        <v>1138</v>
      </c>
      <c r="D195" s="17" t="s">
        <v>1781</v>
      </c>
      <c r="E195" s="17" t="s">
        <v>1140</v>
      </c>
      <c r="F195" s="22">
        <v>-2646</v>
      </c>
      <c r="G195" t="e">
        <f>VLOOKUP(Table1[[#This Row],[Voucher]],'All trans'!J:N,5,0)</f>
        <v>#N/A</v>
      </c>
      <c r="H195" t="str">
        <f>VLOOKUP(Table1[[#This Row],[Voucher]],'All trans'!K:N,4,0)</f>
        <v>SO0000098</v>
      </c>
      <c r="I195" t="s">
        <v>543</v>
      </c>
      <c r="L195" s="27" t="s">
        <v>355</v>
      </c>
      <c r="M195" s="25">
        <v>0</v>
      </c>
    </row>
    <row r="196" spans="1:13" x14ac:dyDescent="0.25">
      <c r="A196" s="18">
        <v>42821</v>
      </c>
      <c r="B196" s="16" t="s">
        <v>908</v>
      </c>
      <c r="C196" s="16" t="s">
        <v>1138</v>
      </c>
      <c r="D196" s="16" t="s">
        <v>1782</v>
      </c>
      <c r="E196" s="16" t="s">
        <v>1140</v>
      </c>
      <c r="F196" s="21">
        <v>64813.86</v>
      </c>
      <c r="G196" t="str">
        <f>VLOOKUP(Table1[[#This Row],[Voucher]],'All trans'!J:N,5,0)</f>
        <v>SO0000115</v>
      </c>
      <c r="H196" t="e">
        <f>VLOOKUP(Table1[[#This Row],[Voucher]],'All trans'!K:N,4,0)</f>
        <v>#N/A</v>
      </c>
      <c r="I196" t="s">
        <v>286</v>
      </c>
      <c r="L196" s="27" t="s">
        <v>305</v>
      </c>
      <c r="M196" s="25">
        <v>0</v>
      </c>
    </row>
    <row r="197" spans="1:13" x14ac:dyDescent="0.25">
      <c r="A197" s="19">
        <v>42822</v>
      </c>
      <c r="B197" s="17" t="s">
        <v>1783</v>
      </c>
      <c r="C197" s="17" t="s">
        <v>1138</v>
      </c>
      <c r="D197" s="17" t="s">
        <v>1784</v>
      </c>
      <c r="E197" s="17" t="s">
        <v>1140</v>
      </c>
      <c r="F197" s="22">
        <v>-1135.2</v>
      </c>
      <c r="G197" t="e">
        <f>VLOOKUP(Table1[[#This Row],[Voucher]],'All trans'!J:N,5,0)</f>
        <v>#N/A</v>
      </c>
      <c r="H197" t="str">
        <f>VLOOKUP(Table1[[#This Row],[Voucher]],'All trans'!K:N,4,0)</f>
        <v>SO0000081</v>
      </c>
      <c r="I197" t="s">
        <v>327</v>
      </c>
      <c r="L197" s="27" t="s">
        <v>501</v>
      </c>
      <c r="M197" s="25">
        <v>0</v>
      </c>
    </row>
    <row r="198" spans="1:13" x14ac:dyDescent="0.25">
      <c r="A198" s="18">
        <v>42822</v>
      </c>
      <c r="B198" s="16" t="s">
        <v>1785</v>
      </c>
      <c r="C198" s="16" t="s">
        <v>1138</v>
      </c>
      <c r="D198" s="16" t="s">
        <v>1786</v>
      </c>
      <c r="E198" s="16" t="s">
        <v>1140</v>
      </c>
      <c r="F198" s="21">
        <v>-727.5</v>
      </c>
      <c r="G198" t="e">
        <f>VLOOKUP(Table1[[#This Row],[Voucher]],'All trans'!J:N,5,0)</f>
        <v>#N/A</v>
      </c>
      <c r="H198" t="str">
        <f>VLOOKUP(Table1[[#This Row],[Voucher]],'All trans'!K:N,4,0)</f>
        <v>SO0000088</v>
      </c>
      <c r="I198" t="s">
        <v>338</v>
      </c>
      <c r="L198" s="27" t="s">
        <v>461</v>
      </c>
      <c r="M198" s="25">
        <v>0</v>
      </c>
    </row>
    <row r="199" spans="1:13" x14ac:dyDescent="0.25">
      <c r="A199" s="19">
        <v>42822</v>
      </c>
      <c r="B199" s="17" t="s">
        <v>1787</v>
      </c>
      <c r="C199" s="17" t="s">
        <v>1138</v>
      </c>
      <c r="D199" s="17" t="s">
        <v>1788</v>
      </c>
      <c r="E199" s="17" t="s">
        <v>1140</v>
      </c>
      <c r="F199" s="22">
        <v>-1438.13</v>
      </c>
      <c r="G199" t="e">
        <f>VLOOKUP(Table1[[#This Row],[Voucher]],'All trans'!J:N,5,0)</f>
        <v>#N/A</v>
      </c>
      <c r="H199" t="str">
        <f>VLOOKUP(Table1[[#This Row],[Voucher]],'All trans'!K:N,4,0)</f>
        <v>SO0000076</v>
      </c>
      <c r="I199" t="s">
        <v>451</v>
      </c>
      <c r="L199" s="27" t="s">
        <v>493</v>
      </c>
      <c r="M199" s="25">
        <v>0</v>
      </c>
    </row>
    <row r="200" spans="1:13" x14ac:dyDescent="0.25">
      <c r="A200" s="18">
        <v>42822</v>
      </c>
      <c r="B200" s="16" t="s">
        <v>1789</v>
      </c>
      <c r="C200" s="16" t="s">
        <v>1138</v>
      </c>
      <c r="D200" s="16" t="s">
        <v>1790</v>
      </c>
      <c r="E200" s="16" t="s">
        <v>1140</v>
      </c>
      <c r="F200" s="21">
        <v>-4001.25</v>
      </c>
      <c r="G200" t="e">
        <f>VLOOKUP(Table1[[#This Row],[Voucher]],'All trans'!J:N,5,0)</f>
        <v>#N/A</v>
      </c>
      <c r="H200" t="str">
        <f>VLOOKUP(Table1[[#This Row],[Voucher]],'All trans'!K:N,4,0)</f>
        <v>SO0000093</v>
      </c>
      <c r="I200" t="s">
        <v>341</v>
      </c>
      <c r="L200" s="27" t="s">
        <v>353</v>
      </c>
      <c r="M200" s="25">
        <v>0</v>
      </c>
    </row>
    <row r="201" spans="1:13" x14ac:dyDescent="0.25">
      <c r="A201" s="19">
        <v>42822</v>
      </c>
      <c r="B201" s="17" t="s">
        <v>836</v>
      </c>
      <c r="C201" s="17" t="s">
        <v>1138</v>
      </c>
      <c r="D201" s="17" t="s">
        <v>1791</v>
      </c>
      <c r="E201" s="17" t="s">
        <v>1140</v>
      </c>
      <c r="F201" s="22">
        <v>163.80000000000001</v>
      </c>
      <c r="G201" t="str">
        <f>VLOOKUP(Table1[[#This Row],[Voucher]],'All trans'!J:N,5,0)</f>
        <v>SO0000113</v>
      </c>
      <c r="H201" t="e">
        <f>VLOOKUP(Table1[[#This Row],[Voucher]],'All trans'!K:N,4,0)</f>
        <v>#N/A</v>
      </c>
      <c r="I201" t="s">
        <v>475</v>
      </c>
      <c r="L201" s="27" t="s">
        <v>306</v>
      </c>
      <c r="M201" s="25">
        <v>0</v>
      </c>
    </row>
    <row r="202" spans="1:13" x14ac:dyDescent="0.25">
      <c r="A202" s="18">
        <v>42822</v>
      </c>
      <c r="B202" s="16" t="s">
        <v>800</v>
      </c>
      <c r="C202" s="16" t="s">
        <v>1138</v>
      </c>
      <c r="D202" s="16" t="s">
        <v>1792</v>
      </c>
      <c r="E202" s="16" t="s">
        <v>1140</v>
      </c>
      <c r="F202" s="21">
        <v>4262.38</v>
      </c>
      <c r="G202" t="str">
        <f>VLOOKUP(Table1[[#This Row],[Voucher]],'All trans'!J:N,5,0)</f>
        <v>SO0000120</v>
      </c>
      <c r="H202" t="e">
        <f>VLOOKUP(Table1[[#This Row],[Voucher]],'All trans'!K:N,4,0)</f>
        <v>#N/A</v>
      </c>
      <c r="I202" t="s">
        <v>283</v>
      </c>
      <c r="L202" s="27" t="s">
        <v>580</v>
      </c>
      <c r="M202" s="25">
        <v>0</v>
      </c>
    </row>
    <row r="203" spans="1:13" x14ac:dyDescent="0.25">
      <c r="A203" s="19">
        <v>42822</v>
      </c>
      <c r="B203" s="17" t="s">
        <v>689</v>
      </c>
      <c r="C203" s="17" t="s">
        <v>1138</v>
      </c>
      <c r="D203" s="17" t="s">
        <v>1793</v>
      </c>
      <c r="E203" s="17" t="s">
        <v>1140</v>
      </c>
      <c r="F203" s="22">
        <v>38.5</v>
      </c>
      <c r="G203" t="str">
        <f>VLOOKUP(Table1[[#This Row],[Voucher]],'All trans'!J:N,5,0)</f>
        <v>SO0000110</v>
      </c>
      <c r="H203" t="e">
        <f>VLOOKUP(Table1[[#This Row],[Voucher]],'All trans'!K:N,4,0)</f>
        <v>#N/A</v>
      </c>
      <c r="I203" t="s">
        <v>498</v>
      </c>
      <c r="L203" s="27" t="s">
        <v>312</v>
      </c>
      <c r="M203" s="25">
        <v>0</v>
      </c>
    </row>
    <row r="204" spans="1:13" x14ac:dyDescent="0.25">
      <c r="A204" s="18">
        <v>42823</v>
      </c>
      <c r="B204" s="16" t="s">
        <v>1794</v>
      </c>
      <c r="C204" s="16" t="s">
        <v>1138</v>
      </c>
      <c r="D204" s="16" t="s">
        <v>1795</v>
      </c>
      <c r="E204" s="16" t="s">
        <v>1140</v>
      </c>
      <c r="F204" s="21">
        <v>-38.5</v>
      </c>
      <c r="G204" t="e">
        <f>VLOOKUP(Table1[[#This Row],[Voucher]],'All trans'!J:N,5,0)</f>
        <v>#N/A</v>
      </c>
      <c r="H204" t="str">
        <f>VLOOKUP(Table1[[#This Row],[Voucher]],'All trans'!K:N,4,0)</f>
        <v>SO0000110</v>
      </c>
      <c r="I204" t="s">
        <v>498</v>
      </c>
      <c r="L204" s="27" t="s">
        <v>220</v>
      </c>
      <c r="M204" s="25">
        <v>0</v>
      </c>
    </row>
    <row r="205" spans="1:13" x14ac:dyDescent="0.25">
      <c r="A205" s="19">
        <v>42823</v>
      </c>
      <c r="B205" s="17" t="s">
        <v>1796</v>
      </c>
      <c r="C205" s="17" t="s">
        <v>1138</v>
      </c>
      <c r="D205" s="17" t="s">
        <v>1797</v>
      </c>
      <c r="E205" s="17" t="s">
        <v>1140</v>
      </c>
      <c r="F205" s="22">
        <v>-163.80000000000001</v>
      </c>
      <c r="G205" t="e">
        <f>VLOOKUP(Table1[[#This Row],[Voucher]],'All trans'!J:N,5,0)</f>
        <v>#N/A</v>
      </c>
      <c r="H205" t="str">
        <f>VLOOKUP(Table1[[#This Row],[Voucher]],'All trans'!K:N,4,0)</f>
        <v>SO0000113</v>
      </c>
      <c r="I205" t="s">
        <v>475</v>
      </c>
      <c r="L205" s="27" t="s">
        <v>413</v>
      </c>
      <c r="M205" s="25">
        <v>-3.637978807091713E-12</v>
      </c>
    </row>
    <row r="206" spans="1:13" x14ac:dyDescent="0.25">
      <c r="A206" s="18">
        <v>42823</v>
      </c>
      <c r="B206" s="16" t="s">
        <v>1798</v>
      </c>
      <c r="C206" s="16" t="s">
        <v>1138</v>
      </c>
      <c r="D206" s="16" t="s">
        <v>1799</v>
      </c>
      <c r="E206" s="16" t="s">
        <v>1140</v>
      </c>
      <c r="F206" s="21">
        <v>-44.64</v>
      </c>
      <c r="G206" t="e">
        <f>VLOOKUP(Table1[[#This Row],[Voucher]],'All trans'!J:N,5,0)</f>
        <v>#N/A</v>
      </c>
      <c r="H206" t="str">
        <f>VLOOKUP(Table1[[#This Row],[Voucher]],'All trans'!K:N,4,0)</f>
        <v>SO0000080</v>
      </c>
      <c r="I206" t="s">
        <v>558</v>
      </c>
      <c r="L206" s="27" t="s">
        <v>185</v>
      </c>
      <c r="M206" s="25">
        <v>0</v>
      </c>
    </row>
    <row r="207" spans="1:13" x14ac:dyDescent="0.25">
      <c r="A207" s="19">
        <v>42823</v>
      </c>
      <c r="B207" s="17" t="s">
        <v>1800</v>
      </c>
      <c r="C207" s="17" t="s">
        <v>1138</v>
      </c>
      <c r="D207" s="17" t="s">
        <v>1801</v>
      </c>
      <c r="E207" s="17" t="s">
        <v>1140</v>
      </c>
      <c r="F207" s="22">
        <v>-11080.130000000001</v>
      </c>
      <c r="G207" t="e">
        <f>VLOOKUP(Table1[[#This Row],[Voucher]],'All trans'!J:N,5,0)</f>
        <v>#N/A</v>
      </c>
      <c r="H207" t="str">
        <f>VLOOKUP(Table1[[#This Row],[Voucher]],'All trans'!K:N,4,0)</f>
        <v>SO0000092</v>
      </c>
      <c r="I207" t="s">
        <v>340</v>
      </c>
      <c r="L207" s="28" t="s">
        <v>358</v>
      </c>
      <c r="M207" s="29">
        <v>-9275.9</v>
      </c>
    </row>
    <row r="208" spans="1:13" x14ac:dyDescent="0.25">
      <c r="A208" s="18">
        <v>42823</v>
      </c>
      <c r="B208" s="16" t="s">
        <v>1802</v>
      </c>
      <c r="C208" s="16" t="s">
        <v>1138</v>
      </c>
      <c r="D208" s="16" t="s">
        <v>1803</v>
      </c>
      <c r="E208" s="16" t="s">
        <v>1140</v>
      </c>
      <c r="F208" s="21">
        <v>-846.8</v>
      </c>
      <c r="G208" t="e">
        <f>VLOOKUP(Table1[[#This Row],[Voucher]],'All trans'!J:N,5,0)</f>
        <v>#N/A</v>
      </c>
      <c r="H208" t="str">
        <f>VLOOKUP(Table1[[#This Row],[Voucher]],'All trans'!K:N,4,0)</f>
        <v>SO0000101</v>
      </c>
      <c r="I208" t="s">
        <v>391</v>
      </c>
      <c r="L208" s="27" t="s">
        <v>186</v>
      </c>
      <c r="M208" s="25">
        <v>-2.2737367544323206E-13</v>
      </c>
    </row>
    <row r="209" spans="1:13" x14ac:dyDescent="0.25">
      <c r="A209" s="19">
        <v>42823</v>
      </c>
      <c r="B209" s="17" t="s">
        <v>1802</v>
      </c>
      <c r="C209" s="17" t="s">
        <v>1138</v>
      </c>
      <c r="D209" s="17" t="s">
        <v>1803</v>
      </c>
      <c r="E209" s="17" t="s">
        <v>1140</v>
      </c>
      <c r="F209" s="22">
        <v>-50</v>
      </c>
      <c r="G209" t="e">
        <f>VLOOKUP(Table1[[#This Row],[Voucher]],'All trans'!J:N,5,0)</f>
        <v>#N/A</v>
      </c>
      <c r="H209" t="str">
        <f>VLOOKUP(Table1[[#This Row],[Voucher]],'All trans'!K:N,4,0)</f>
        <v>SO0000101</v>
      </c>
      <c r="I209" t="s">
        <v>391</v>
      </c>
      <c r="L209" s="27" t="s">
        <v>330</v>
      </c>
      <c r="M209" s="25">
        <v>-1.6370904631912708E-11</v>
      </c>
    </row>
    <row r="210" spans="1:13" x14ac:dyDescent="0.25">
      <c r="A210" s="18">
        <v>42823</v>
      </c>
      <c r="B210" s="16" t="s">
        <v>1804</v>
      </c>
      <c r="C210" s="16" t="s">
        <v>1138</v>
      </c>
      <c r="D210" s="16" t="s">
        <v>1805</v>
      </c>
      <c r="E210" s="16" t="s">
        <v>1140</v>
      </c>
      <c r="F210" s="21">
        <v>-125.3</v>
      </c>
      <c r="G210" t="e">
        <f>VLOOKUP(Table1[[#This Row],[Voucher]],'All trans'!J:N,5,0)</f>
        <v>#N/A</v>
      </c>
      <c r="H210" t="str">
        <f>VLOOKUP(Table1[[#This Row],[Voucher]],'All trans'!K:N,4,0)</f>
        <v>SO0000103</v>
      </c>
      <c r="I210" t="s">
        <v>372</v>
      </c>
      <c r="L210" s="28" t="s">
        <v>239</v>
      </c>
      <c r="M210" s="29">
        <v>-290.45</v>
      </c>
    </row>
    <row r="211" spans="1:13" x14ac:dyDescent="0.25">
      <c r="A211" s="19">
        <v>42823</v>
      </c>
      <c r="B211" s="17" t="s">
        <v>1806</v>
      </c>
      <c r="C211" s="17" t="s">
        <v>1138</v>
      </c>
      <c r="D211" s="17" t="s">
        <v>1807</v>
      </c>
      <c r="E211" s="17" t="s">
        <v>1140</v>
      </c>
      <c r="F211" s="22">
        <v>-1661.13</v>
      </c>
      <c r="G211" t="e">
        <f>VLOOKUP(Table1[[#This Row],[Voucher]],'All trans'!J:N,5,0)</f>
        <v>#N/A</v>
      </c>
      <c r="H211" t="str">
        <f>VLOOKUP(Table1[[#This Row],[Voucher]],'All trans'!K:N,4,0)</f>
        <v>SO0000100</v>
      </c>
      <c r="I211" t="s">
        <v>328</v>
      </c>
      <c r="L211" s="27" t="s">
        <v>266</v>
      </c>
      <c r="M211" s="25">
        <v>0</v>
      </c>
    </row>
    <row r="212" spans="1:13" x14ac:dyDescent="0.25">
      <c r="A212" s="18">
        <v>42823</v>
      </c>
      <c r="B212" s="16" t="s">
        <v>1808</v>
      </c>
      <c r="C212" s="16" t="s">
        <v>1138</v>
      </c>
      <c r="D212" s="16" t="s">
        <v>1809</v>
      </c>
      <c r="E212" s="16" t="s">
        <v>1140</v>
      </c>
      <c r="F212" s="21">
        <v>-2441.98</v>
      </c>
      <c r="G212" t="e">
        <f>VLOOKUP(Table1[[#This Row],[Voucher]],'All trans'!J:N,5,0)</f>
        <v>#N/A</v>
      </c>
      <c r="H212" t="str">
        <f>VLOOKUP(Table1[[#This Row],[Voucher]],'All trans'!K:N,4,0)</f>
        <v>SO0000089</v>
      </c>
      <c r="I212" t="s">
        <v>386</v>
      </c>
      <c r="L212" s="28" t="s">
        <v>240</v>
      </c>
      <c r="M212" s="29">
        <v>-767.75</v>
      </c>
    </row>
    <row r="213" spans="1:13" x14ac:dyDescent="0.25">
      <c r="A213" s="19">
        <v>42823</v>
      </c>
      <c r="B213" s="17" t="s">
        <v>1808</v>
      </c>
      <c r="C213" s="17" t="s">
        <v>1138</v>
      </c>
      <c r="D213" s="17" t="s">
        <v>1809</v>
      </c>
      <c r="E213" s="17" t="s">
        <v>1140</v>
      </c>
      <c r="F213" s="22">
        <v>-200</v>
      </c>
      <c r="G213" t="e">
        <f>VLOOKUP(Table1[[#This Row],[Voucher]],'All trans'!J:N,5,0)</f>
        <v>#N/A</v>
      </c>
      <c r="H213" t="str">
        <f>VLOOKUP(Table1[[#This Row],[Voucher]],'All trans'!K:N,4,0)</f>
        <v>SO0000089</v>
      </c>
      <c r="I213" t="s">
        <v>386</v>
      </c>
      <c r="L213" s="27" t="s">
        <v>238</v>
      </c>
      <c r="M213" s="25">
        <v>-1.8189894035458565E-12</v>
      </c>
    </row>
    <row r="214" spans="1:13" x14ac:dyDescent="0.25">
      <c r="A214" s="18">
        <v>42823</v>
      </c>
      <c r="B214" s="16" t="s">
        <v>1810</v>
      </c>
      <c r="C214" s="16" t="s">
        <v>1138</v>
      </c>
      <c r="D214" s="16" t="s">
        <v>1811</v>
      </c>
      <c r="E214" s="16" t="s">
        <v>1140</v>
      </c>
      <c r="F214" s="21">
        <v>-1212.5</v>
      </c>
      <c r="G214" t="e">
        <f>VLOOKUP(Table1[[#This Row],[Voucher]],'All trans'!J:N,5,0)</f>
        <v>#N/A</v>
      </c>
      <c r="H214" t="str">
        <f>VLOOKUP(Table1[[#This Row],[Voucher]],'All trans'!K:N,4,0)</f>
        <v>SO0000102</v>
      </c>
      <c r="I214" t="s">
        <v>390</v>
      </c>
      <c r="L214" s="27" t="s">
        <v>594</v>
      </c>
      <c r="M214" s="25">
        <v>0</v>
      </c>
    </row>
    <row r="215" spans="1:13" x14ac:dyDescent="0.25">
      <c r="A215" s="19">
        <v>42823</v>
      </c>
      <c r="B215" s="17" t="s">
        <v>1812</v>
      </c>
      <c r="C215" s="17" t="s">
        <v>1138</v>
      </c>
      <c r="D215" s="17" t="s">
        <v>1813</v>
      </c>
      <c r="E215" s="17" t="s">
        <v>1140</v>
      </c>
      <c r="F215" s="22">
        <v>-1584</v>
      </c>
      <c r="G215" t="e">
        <f>VLOOKUP(Table1[[#This Row],[Voucher]],'All trans'!J:N,5,0)</f>
        <v>#N/A</v>
      </c>
      <c r="H215" t="str">
        <f>VLOOKUP(Table1[[#This Row],[Voucher]],'All trans'!K:N,4,0)</f>
        <v>SO0000112</v>
      </c>
      <c r="I215" t="s">
        <v>544</v>
      </c>
      <c r="L215" s="27" t="s">
        <v>410</v>
      </c>
      <c r="M215" s="25">
        <v>0</v>
      </c>
    </row>
    <row r="216" spans="1:13" x14ac:dyDescent="0.25">
      <c r="A216" s="18">
        <v>42823</v>
      </c>
      <c r="B216" s="16" t="s">
        <v>1814</v>
      </c>
      <c r="C216" s="16" t="s">
        <v>1138</v>
      </c>
      <c r="D216" s="16" t="s">
        <v>1815</v>
      </c>
      <c r="E216" s="16" t="s">
        <v>1140</v>
      </c>
      <c r="F216" s="21">
        <v>-2150</v>
      </c>
      <c r="G216" t="e">
        <f>VLOOKUP(Table1[[#This Row],[Voucher]],'All trans'!J:N,5,0)</f>
        <v>#N/A</v>
      </c>
      <c r="H216" t="str">
        <f>VLOOKUP(Table1[[#This Row],[Voucher]],'All trans'!K:N,4,0)</f>
        <v>SO0000109</v>
      </c>
      <c r="I216" t="s">
        <v>178</v>
      </c>
      <c r="L216" s="27" t="s">
        <v>463</v>
      </c>
      <c r="M216" s="25">
        <v>5.6843418860808015E-14</v>
      </c>
    </row>
    <row r="217" spans="1:13" x14ac:dyDescent="0.25">
      <c r="A217" s="19">
        <v>42823</v>
      </c>
      <c r="B217" s="17" t="s">
        <v>1814</v>
      </c>
      <c r="C217" s="17" t="s">
        <v>1138</v>
      </c>
      <c r="D217" s="17" t="s">
        <v>1815</v>
      </c>
      <c r="E217" s="17" t="s">
        <v>1140</v>
      </c>
      <c r="F217" s="22">
        <v>-1350</v>
      </c>
      <c r="G217" t="e">
        <f>VLOOKUP(Table1[[#This Row],[Voucher]],'All trans'!J:N,5,0)</f>
        <v>#N/A</v>
      </c>
      <c r="H217" t="str">
        <f>VLOOKUP(Table1[[#This Row],[Voucher]],'All trans'!K:N,4,0)</f>
        <v>SO0000109</v>
      </c>
      <c r="I217" t="s">
        <v>178</v>
      </c>
      <c r="L217" s="27" t="s">
        <v>197</v>
      </c>
      <c r="M217" s="25">
        <v>0</v>
      </c>
    </row>
    <row r="218" spans="1:13" x14ac:dyDescent="0.25">
      <c r="A218" s="18">
        <v>42823</v>
      </c>
      <c r="B218" s="16" t="s">
        <v>1814</v>
      </c>
      <c r="C218" s="16" t="s">
        <v>1138</v>
      </c>
      <c r="D218" s="16" t="s">
        <v>1815</v>
      </c>
      <c r="E218" s="16" t="s">
        <v>1140</v>
      </c>
      <c r="F218" s="21">
        <v>-640</v>
      </c>
      <c r="G218" t="e">
        <f>VLOOKUP(Table1[[#This Row],[Voucher]],'All trans'!J:N,5,0)</f>
        <v>#N/A</v>
      </c>
      <c r="H218" t="str">
        <f>VLOOKUP(Table1[[#This Row],[Voucher]],'All trans'!K:N,4,0)</f>
        <v>SO0000109</v>
      </c>
      <c r="I218" t="s">
        <v>178</v>
      </c>
      <c r="L218" s="27" t="s">
        <v>578</v>
      </c>
      <c r="M218" s="25">
        <v>0</v>
      </c>
    </row>
    <row r="219" spans="1:13" x14ac:dyDescent="0.25">
      <c r="A219" s="19">
        <v>42823</v>
      </c>
      <c r="B219" s="17" t="s">
        <v>1814</v>
      </c>
      <c r="C219" s="17" t="s">
        <v>1138</v>
      </c>
      <c r="D219" s="17" t="s">
        <v>1815</v>
      </c>
      <c r="E219" s="17" t="s">
        <v>1140</v>
      </c>
      <c r="F219" s="22">
        <v>-509.4</v>
      </c>
      <c r="G219" t="e">
        <f>VLOOKUP(Table1[[#This Row],[Voucher]],'All trans'!J:N,5,0)</f>
        <v>#N/A</v>
      </c>
      <c r="H219" t="str">
        <f>VLOOKUP(Table1[[#This Row],[Voucher]],'All trans'!K:N,4,0)</f>
        <v>SO0000109</v>
      </c>
      <c r="I219" t="s">
        <v>178</v>
      </c>
      <c r="L219" s="27" t="s">
        <v>579</v>
      </c>
      <c r="M219" s="25">
        <v>0</v>
      </c>
    </row>
    <row r="220" spans="1:13" x14ac:dyDescent="0.25">
      <c r="A220" s="18">
        <v>42823</v>
      </c>
      <c r="B220" s="16" t="s">
        <v>1816</v>
      </c>
      <c r="C220" s="16" t="s">
        <v>1138</v>
      </c>
      <c r="D220" s="16" t="s">
        <v>1817</v>
      </c>
      <c r="E220" s="16" t="s">
        <v>1140</v>
      </c>
      <c r="F220" s="21">
        <v>-4361</v>
      </c>
      <c r="G220" t="e">
        <f>VLOOKUP(Table1[[#This Row],[Voucher]],'All trans'!J:N,5,0)</f>
        <v>#N/A</v>
      </c>
      <c r="H220" t="str">
        <f>VLOOKUP(Table1[[#This Row],[Voucher]],'All trans'!K:N,4,0)</f>
        <v>SO0000108</v>
      </c>
      <c r="I220" t="s">
        <v>559</v>
      </c>
      <c r="L220" s="27" t="s">
        <v>209</v>
      </c>
      <c r="M220" s="25">
        <v>0</v>
      </c>
    </row>
    <row r="221" spans="1:13" x14ac:dyDescent="0.25">
      <c r="A221" s="19">
        <v>42823</v>
      </c>
      <c r="B221" s="17" t="s">
        <v>1816</v>
      </c>
      <c r="C221" s="17" t="s">
        <v>1138</v>
      </c>
      <c r="D221" s="17" t="s">
        <v>1817</v>
      </c>
      <c r="E221" s="17" t="s">
        <v>1140</v>
      </c>
      <c r="F221" s="22">
        <v>-2320.5</v>
      </c>
      <c r="G221" t="e">
        <f>VLOOKUP(Table1[[#This Row],[Voucher]],'All trans'!J:N,5,0)</f>
        <v>#N/A</v>
      </c>
      <c r="H221" t="str">
        <f>VLOOKUP(Table1[[#This Row],[Voucher]],'All trans'!K:N,4,0)</f>
        <v>SO0000108</v>
      </c>
      <c r="I221" t="s">
        <v>559</v>
      </c>
      <c r="L221" s="27" t="s">
        <v>412</v>
      </c>
      <c r="M221" s="25">
        <v>0</v>
      </c>
    </row>
    <row r="222" spans="1:13" x14ac:dyDescent="0.25">
      <c r="A222" s="18">
        <v>42823</v>
      </c>
      <c r="B222" s="16" t="s">
        <v>688</v>
      </c>
      <c r="C222" s="16" t="s">
        <v>1138</v>
      </c>
      <c r="D222" s="16" t="s">
        <v>1818</v>
      </c>
      <c r="E222" s="16" t="s">
        <v>1140</v>
      </c>
      <c r="F222" s="21">
        <v>2320.5</v>
      </c>
      <c r="G222" t="str">
        <f>VLOOKUP(Table1[[#This Row],[Voucher]],'All trans'!J:N,5,0)</f>
        <v>SO0000108</v>
      </c>
      <c r="H222" t="e">
        <f>VLOOKUP(Table1[[#This Row],[Voucher]],'All trans'!K:N,4,0)</f>
        <v>#N/A</v>
      </c>
      <c r="I222" t="s">
        <v>559</v>
      </c>
      <c r="L222" s="27" t="s">
        <v>604</v>
      </c>
      <c r="M222" s="25">
        <v>0</v>
      </c>
    </row>
    <row r="223" spans="1:13" x14ac:dyDescent="0.25">
      <c r="A223" s="19">
        <v>42823</v>
      </c>
      <c r="B223" s="17" t="s">
        <v>688</v>
      </c>
      <c r="C223" s="17" t="s">
        <v>1138</v>
      </c>
      <c r="D223" s="17" t="s">
        <v>1818</v>
      </c>
      <c r="E223" s="17" t="s">
        <v>1140</v>
      </c>
      <c r="F223" s="22">
        <v>4361</v>
      </c>
      <c r="G223" t="str">
        <f>VLOOKUP(Table1[[#This Row],[Voucher]],'All trans'!J:N,5,0)</f>
        <v>SO0000108</v>
      </c>
      <c r="H223" t="e">
        <f>VLOOKUP(Table1[[#This Row],[Voucher]],'All trans'!K:N,4,0)</f>
        <v>#N/A</v>
      </c>
      <c r="I223" t="s">
        <v>559</v>
      </c>
      <c r="L223" s="27" t="s">
        <v>581</v>
      </c>
      <c r="M223" s="25">
        <v>0</v>
      </c>
    </row>
    <row r="224" spans="1:13" x14ac:dyDescent="0.25">
      <c r="A224" s="18">
        <v>42823</v>
      </c>
      <c r="B224" s="16" t="s">
        <v>960</v>
      </c>
      <c r="C224" s="16" t="s">
        <v>1138</v>
      </c>
      <c r="D224" s="16" t="s">
        <v>1819</v>
      </c>
      <c r="E224" s="16" t="s">
        <v>1140</v>
      </c>
      <c r="F224" s="21">
        <v>509.4</v>
      </c>
      <c r="G224" t="str">
        <f>VLOOKUP(Table1[[#This Row],[Voucher]],'All trans'!J:N,5,0)</f>
        <v>SO0000109</v>
      </c>
      <c r="H224" t="e">
        <f>VLOOKUP(Table1[[#This Row],[Voucher]],'All trans'!K:N,4,0)</f>
        <v>#N/A</v>
      </c>
      <c r="I224" t="s">
        <v>178</v>
      </c>
      <c r="L224" s="28" t="s">
        <v>272</v>
      </c>
      <c r="M224" s="29">
        <v>-279</v>
      </c>
    </row>
    <row r="225" spans="1:13" x14ac:dyDescent="0.25">
      <c r="A225" s="19">
        <v>42823</v>
      </c>
      <c r="B225" s="17" t="s">
        <v>960</v>
      </c>
      <c r="C225" s="17" t="s">
        <v>1138</v>
      </c>
      <c r="D225" s="17" t="s">
        <v>1819</v>
      </c>
      <c r="E225" s="17" t="s">
        <v>1140</v>
      </c>
      <c r="F225" s="22">
        <v>640</v>
      </c>
      <c r="G225" t="str">
        <f>VLOOKUP(Table1[[#This Row],[Voucher]],'All trans'!J:N,5,0)</f>
        <v>SO0000109</v>
      </c>
      <c r="H225" t="e">
        <f>VLOOKUP(Table1[[#This Row],[Voucher]],'All trans'!K:N,4,0)</f>
        <v>#N/A</v>
      </c>
      <c r="I225" t="s">
        <v>178</v>
      </c>
      <c r="L225" s="27" t="s">
        <v>423</v>
      </c>
      <c r="M225" s="25">
        <v>0</v>
      </c>
    </row>
    <row r="226" spans="1:13" x14ac:dyDescent="0.25">
      <c r="A226" s="18">
        <v>42823</v>
      </c>
      <c r="B226" s="16" t="s">
        <v>960</v>
      </c>
      <c r="C226" s="16" t="s">
        <v>1138</v>
      </c>
      <c r="D226" s="16" t="s">
        <v>1819</v>
      </c>
      <c r="E226" s="16" t="s">
        <v>1140</v>
      </c>
      <c r="F226" s="21">
        <v>1350</v>
      </c>
      <c r="G226" t="str">
        <f>VLOOKUP(Table1[[#This Row],[Voucher]],'All trans'!J:N,5,0)</f>
        <v>SO0000109</v>
      </c>
      <c r="H226" t="e">
        <f>VLOOKUP(Table1[[#This Row],[Voucher]],'All trans'!K:N,4,0)</f>
        <v>#N/A</v>
      </c>
      <c r="I226" t="s">
        <v>178</v>
      </c>
      <c r="L226" s="27" t="s">
        <v>198</v>
      </c>
      <c r="M226" s="25">
        <v>0</v>
      </c>
    </row>
    <row r="227" spans="1:13" x14ac:dyDescent="0.25">
      <c r="A227" s="19">
        <v>42823</v>
      </c>
      <c r="B227" s="17" t="s">
        <v>960</v>
      </c>
      <c r="C227" s="17" t="s">
        <v>1138</v>
      </c>
      <c r="D227" s="17" t="s">
        <v>1819</v>
      </c>
      <c r="E227" s="17" t="s">
        <v>1140</v>
      </c>
      <c r="F227" s="22">
        <v>2150</v>
      </c>
      <c r="G227" t="str">
        <f>VLOOKUP(Table1[[#This Row],[Voucher]],'All trans'!J:N,5,0)</f>
        <v>SO0000109</v>
      </c>
      <c r="H227" t="e">
        <f>VLOOKUP(Table1[[#This Row],[Voucher]],'All trans'!K:N,4,0)</f>
        <v>#N/A</v>
      </c>
      <c r="I227" t="s">
        <v>178</v>
      </c>
      <c r="L227" s="28" t="s">
        <v>262</v>
      </c>
      <c r="M227" s="29">
        <v>-10471.5</v>
      </c>
    </row>
    <row r="228" spans="1:13" x14ac:dyDescent="0.25">
      <c r="A228" s="18">
        <v>42823</v>
      </c>
      <c r="B228" s="16" t="s">
        <v>953</v>
      </c>
      <c r="C228" s="16" t="s">
        <v>1138</v>
      </c>
      <c r="D228" s="16" t="s">
        <v>1820</v>
      </c>
      <c r="E228" s="16" t="s">
        <v>1140</v>
      </c>
      <c r="F228" s="21">
        <v>6741.5</v>
      </c>
      <c r="G228" t="str">
        <f>VLOOKUP(Table1[[#This Row],[Voucher]],'All trans'!J:N,5,0)</f>
        <v>SO0000121</v>
      </c>
      <c r="H228" t="e">
        <f>VLOOKUP(Table1[[#This Row],[Voucher]],'All trans'!K:N,4,0)</f>
        <v>#N/A</v>
      </c>
      <c r="I228" t="s">
        <v>342</v>
      </c>
      <c r="L228" s="28" t="s">
        <v>318</v>
      </c>
      <c r="M228" s="29">
        <v>-1206.2</v>
      </c>
    </row>
    <row r="229" spans="1:13" x14ac:dyDescent="0.25">
      <c r="A229" s="19">
        <v>42824</v>
      </c>
      <c r="B229" s="17" t="s">
        <v>843</v>
      </c>
      <c r="C229" s="17" t="s">
        <v>1138</v>
      </c>
      <c r="D229" s="17" t="s">
        <v>1821</v>
      </c>
      <c r="E229" s="17" t="s">
        <v>1140</v>
      </c>
      <c r="F229" s="22">
        <v>516.75</v>
      </c>
      <c r="G229" t="str">
        <f>VLOOKUP(Table1[[#This Row],[Voucher]],'All trans'!J:N,5,0)</f>
        <v>SO0000124</v>
      </c>
      <c r="H229" t="e">
        <f>VLOOKUP(Table1[[#This Row],[Voucher]],'All trans'!K:N,4,0)</f>
        <v>#N/A</v>
      </c>
      <c r="I229" t="s">
        <v>453</v>
      </c>
      <c r="L229" s="27" t="s">
        <v>189</v>
      </c>
      <c r="M229" s="25">
        <v>0</v>
      </c>
    </row>
    <row r="230" spans="1:13" x14ac:dyDescent="0.25">
      <c r="A230" s="18">
        <v>42824</v>
      </c>
      <c r="B230" s="16" t="s">
        <v>799</v>
      </c>
      <c r="C230" s="16" t="s">
        <v>1138</v>
      </c>
      <c r="D230" s="16" t="s">
        <v>1822</v>
      </c>
      <c r="E230" s="16" t="s">
        <v>1140</v>
      </c>
      <c r="F230" s="21">
        <v>1650</v>
      </c>
      <c r="G230" t="str">
        <f>VLOOKUP(Table1[[#This Row],[Voucher]],'All trans'!J:N,5,0)</f>
        <v>SO0000126</v>
      </c>
      <c r="H230" t="e">
        <f>VLOOKUP(Table1[[#This Row],[Voucher]],'All trans'!K:N,4,0)</f>
        <v>#N/A</v>
      </c>
      <c r="I230" t="s">
        <v>284</v>
      </c>
      <c r="L230" s="27" t="s">
        <v>331</v>
      </c>
      <c r="M230" s="25">
        <v>0</v>
      </c>
    </row>
    <row r="231" spans="1:13" x14ac:dyDescent="0.25">
      <c r="A231" s="19">
        <v>42824</v>
      </c>
      <c r="B231" s="17" t="s">
        <v>799</v>
      </c>
      <c r="C231" s="17" t="s">
        <v>1138</v>
      </c>
      <c r="D231" s="17" t="s">
        <v>1822</v>
      </c>
      <c r="E231" s="17" t="s">
        <v>1140</v>
      </c>
      <c r="F231" s="22">
        <v>3647.8</v>
      </c>
      <c r="G231" t="str">
        <f>VLOOKUP(Table1[[#This Row],[Voucher]],'All trans'!J:N,5,0)</f>
        <v>SO0000126</v>
      </c>
      <c r="H231" t="e">
        <f>VLOOKUP(Table1[[#This Row],[Voucher]],'All trans'!K:N,4,0)</f>
        <v>#N/A</v>
      </c>
      <c r="I231" t="s">
        <v>284</v>
      </c>
      <c r="L231" s="27" t="s">
        <v>348</v>
      </c>
      <c r="M231" s="25">
        <v>0</v>
      </c>
    </row>
    <row r="232" spans="1:13" x14ac:dyDescent="0.25">
      <c r="A232" s="18">
        <v>42828</v>
      </c>
      <c r="B232" s="16" t="s">
        <v>871</v>
      </c>
      <c r="C232" s="16" t="s">
        <v>1138</v>
      </c>
      <c r="D232" s="16" t="s">
        <v>1823</v>
      </c>
      <c r="E232" s="16" t="s">
        <v>1140</v>
      </c>
      <c r="F232" s="21">
        <v>4916.25</v>
      </c>
      <c r="G232" t="str">
        <f>VLOOKUP(Table1[[#This Row],[Voucher]],'All trans'!J:N,5,0)</f>
        <v>SO0000131</v>
      </c>
      <c r="H232" t="e">
        <f>VLOOKUP(Table1[[#This Row],[Voucher]],'All trans'!K:N,4,0)</f>
        <v>#N/A</v>
      </c>
      <c r="I232" t="s">
        <v>433</v>
      </c>
      <c r="L232" s="27" t="s">
        <v>415</v>
      </c>
      <c r="M232" s="25">
        <v>0</v>
      </c>
    </row>
    <row r="233" spans="1:13" x14ac:dyDescent="0.25">
      <c r="A233" s="19">
        <v>42828</v>
      </c>
      <c r="B233" s="17" t="s">
        <v>874</v>
      </c>
      <c r="C233" s="17" t="s">
        <v>1138</v>
      </c>
      <c r="D233" s="17" t="s">
        <v>1824</v>
      </c>
      <c r="E233" s="17" t="s">
        <v>1140</v>
      </c>
      <c r="F233" s="22">
        <v>2643.75</v>
      </c>
      <c r="G233" t="str">
        <f>VLOOKUP(Table1[[#This Row],[Voucher]],'All trans'!J:N,5,0)</f>
        <v>SO0000129</v>
      </c>
      <c r="H233" t="e">
        <f>VLOOKUP(Table1[[#This Row],[Voucher]],'All trans'!K:N,4,0)</f>
        <v>#N/A</v>
      </c>
      <c r="I233" t="s">
        <v>443</v>
      </c>
      <c r="L233" s="28" t="s">
        <v>1109</v>
      </c>
      <c r="M233" s="29">
        <v>-99.45</v>
      </c>
    </row>
    <row r="234" spans="1:13" x14ac:dyDescent="0.25">
      <c r="A234" s="18">
        <v>42828</v>
      </c>
      <c r="B234" s="16" t="s">
        <v>711</v>
      </c>
      <c r="C234" s="16" t="s">
        <v>1138</v>
      </c>
      <c r="D234" s="16" t="s">
        <v>1825</v>
      </c>
      <c r="E234" s="16" t="s">
        <v>1140</v>
      </c>
      <c r="F234" s="21">
        <v>80</v>
      </c>
      <c r="G234" t="str">
        <f>VLOOKUP(Table1[[#This Row],[Voucher]],'All trans'!J:N,5,0)</f>
        <v>SO0000133</v>
      </c>
      <c r="H234" t="e">
        <f>VLOOKUP(Table1[[#This Row],[Voucher]],'All trans'!K:N,4,0)</f>
        <v>#N/A</v>
      </c>
      <c r="I234" t="s">
        <v>504</v>
      </c>
      <c r="L234" s="27" t="s">
        <v>2486</v>
      </c>
      <c r="M234" s="25">
        <v>0</v>
      </c>
    </row>
    <row r="235" spans="1:13" x14ac:dyDescent="0.25">
      <c r="A235" s="19">
        <v>42828</v>
      </c>
      <c r="B235" s="17" t="s">
        <v>711</v>
      </c>
      <c r="C235" s="17" t="s">
        <v>1138</v>
      </c>
      <c r="D235" s="17" t="s">
        <v>1825</v>
      </c>
      <c r="E235" s="17" t="s">
        <v>1140</v>
      </c>
      <c r="F235" s="22">
        <v>429.78000000000003</v>
      </c>
      <c r="G235" t="str">
        <f>VLOOKUP(Table1[[#This Row],[Voucher]],'All trans'!J:N,5,0)</f>
        <v>SO0000133</v>
      </c>
      <c r="H235" t="e">
        <f>VLOOKUP(Table1[[#This Row],[Voucher]],'All trans'!K:N,4,0)</f>
        <v>#N/A</v>
      </c>
      <c r="I235" t="s">
        <v>504</v>
      </c>
      <c r="L235" s="27" t="s">
        <v>2487</v>
      </c>
      <c r="M235" s="25">
        <v>0</v>
      </c>
    </row>
    <row r="236" spans="1:13" x14ac:dyDescent="0.25">
      <c r="A236" s="18">
        <v>42829</v>
      </c>
      <c r="B236" s="16" t="s">
        <v>890</v>
      </c>
      <c r="C236" s="16" t="s">
        <v>1138</v>
      </c>
      <c r="D236" s="16" t="s">
        <v>1826</v>
      </c>
      <c r="E236" s="16" t="s">
        <v>1140</v>
      </c>
      <c r="F236" s="21">
        <v>727.5</v>
      </c>
      <c r="G236" t="str">
        <f>VLOOKUP(Table1[[#This Row],[Voucher]],'All trans'!J:N,5,0)</f>
        <v>SO0000135</v>
      </c>
      <c r="H236" t="e">
        <f>VLOOKUP(Table1[[#This Row],[Voucher]],'All trans'!K:N,4,0)</f>
        <v>#N/A</v>
      </c>
      <c r="I236" t="s">
        <v>393</v>
      </c>
      <c r="L236" s="27" t="s">
        <v>2494</v>
      </c>
      <c r="M236" s="25">
        <v>0</v>
      </c>
    </row>
    <row r="237" spans="1:13" x14ac:dyDescent="0.25">
      <c r="A237" s="19">
        <v>42829</v>
      </c>
      <c r="B237" s="17" t="s">
        <v>622</v>
      </c>
      <c r="C237" s="17" t="s">
        <v>1138</v>
      </c>
      <c r="D237" s="17" t="s">
        <v>1827</v>
      </c>
      <c r="E237" s="17" t="s">
        <v>1140</v>
      </c>
      <c r="F237" s="22">
        <v>204.20999999999998</v>
      </c>
      <c r="G237" t="str">
        <f>VLOOKUP(Table1[[#This Row],[Voucher]],'All trans'!J:N,5,0)</f>
        <v>SO0000071</v>
      </c>
      <c r="H237" t="str">
        <f>VLOOKUP(Table1[[#This Row],[Voucher]],'All trans'!K:N,4,0)</f>
        <v>SO0000071</v>
      </c>
      <c r="I237" t="s">
        <v>279</v>
      </c>
      <c r="L237" s="27" t="s">
        <v>2488</v>
      </c>
      <c r="M237" s="25">
        <v>0</v>
      </c>
    </row>
    <row r="238" spans="1:13" x14ac:dyDescent="0.25">
      <c r="A238" s="18">
        <v>42830</v>
      </c>
      <c r="B238" s="16" t="s">
        <v>1828</v>
      </c>
      <c r="C238" s="16" t="s">
        <v>1138</v>
      </c>
      <c r="D238" s="16" t="s">
        <v>1829</v>
      </c>
      <c r="E238" s="16" t="s">
        <v>1140</v>
      </c>
      <c r="F238" s="21">
        <v>-2643.75</v>
      </c>
      <c r="G238" t="e">
        <f>VLOOKUP(Table1[[#This Row],[Voucher]],'All trans'!J:N,5,0)</f>
        <v>#N/A</v>
      </c>
      <c r="H238" t="str">
        <f>VLOOKUP(Table1[[#This Row],[Voucher]],'All trans'!K:N,4,0)</f>
        <v>SO0000129</v>
      </c>
      <c r="I238" t="s">
        <v>443</v>
      </c>
      <c r="L238" s="27" t="s">
        <v>2697</v>
      </c>
      <c r="M238" s="25">
        <v>-22390.250000000022</v>
      </c>
    </row>
    <row r="239" spans="1:13" x14ac:dyDescent="0.25">
      <c r="A239" s="19">
        <v>42830</v>
      </c>
      <c r="B239" s="17" t="s">
        <v>851</v>
      </c>
      <c r="C239" s="17" t="s">
        <v>1138</v>
      </c>
      <c r="D239" s="17" t="s">
        <v>1830</v>
      </c>
      <c r="E239" s="17" t="s">
        <v>1140</v>
      </c>
      <c r="F239" s="22">
        <v>120</v>
      </c>
      <c r="G239" t="str">
        <f>VLOOKUP(Table1[[#This Row],[Voucher]],'All trans'!J:N,5,0)</f>
        <v>SO0000118</v>
      </c>
      <c r="H239" t="e">
        <f>VLOOKUP(Table1[[#This Row],[Voucher]],'All trans'!K:N,4,0)</f>
        <v>#N/A</v>
      </c>
      <c r="I239" t="s">
        <v>314</v>
      </c>
    </row>
    <row r="240" spans="1:13" x14ac:dyDescent="0.25">
      <c r="A240" s="18">
        <v>42830</v>
      </c>
      <c r="B240" s="16" t="s">
        <v>851</v>
      </c>
      <c r="C240" s="16" t="s">
        <v>1138</v>
      </c>
      <c r="D240" s="16" t="s">
        <v>1830</v>
      </c>
      <c r="E240" s="16" t="s">
        <v>1140</v>
      </c>
      <c r="F240" s="21">
        <v>4563</v>
      </c>
      <c r="G240" t="str">
        <f>VLOOKUP(Table1[[#This Row],[Voucher]],'All trans'!J:N,5,0)</f>
        <v>SO0000118</v>
      </c>
      <c r="H240" t="e">
        <f>VLOOKUP(Table1[[#This Row],[Voucher]],'All trans'!K:N,4,0)</f>
        <v>#N/A</v>
      </c>
      <c r="I240" t="s">
        <v>314</v>
      </c>
    </row>
    <row r="241" spans="1:9" x14ac:dyDescent="0.25">
      <c r="A241" s="19">
        <v>42830</v>
      </c>
      <c r="B241" s="17" t="s">
        <v>851</v>
      </c>
      <c r="C241" s="17" t="s">
        <v>1138</v>
      </c>
      <c r="D241" s="17" t="s">
        <v>1830</v>
      </c>
      <c r="E241" s="17" t="s">
        <v>1140</v>
      </c>
      <c r="F241" s="22">
        <v>4680</v>
      </c>
      <c r="G241" t="str">
        <f>VLOOKUP(Table1[[#This Row],[Voucher]],'All trans'!J:N,5,0)</f>
        <v>SO0000118</v>
      </c>
      <c r="H241" t="e">
        <f>VLOOKUP(Table1[[#This Row],[Voucher]],'All trans'!K:N,4,0)</f>
        <v>#N/A</v>
      </c>
      <c r="I241" t="s">
        <v>314</v>
      </c>
    </row>
    <row r="242" spans="1:9" x14ac:dyDescent="0.25">
      <c r="A242" s="18">
        <v>42831</v>
      </c>
      <c r="B242" s="16" t="s">
        <v>973</v>
      </c>
      <c r="C242" s="16" t="s">
        <v>1138</v>
      </c>
      <c r="D242" s="16" t="s">
        <v>1831</v>
      </c>
      <c r="E242" s="16" t="s">
        <v>1140</v>
      </c>
      <c r="F242" s="21">
        <v>603.5</v>
      </c>
      <c r="G242" t="str">
        <f>VLOOKUP(Table1[[#This Row],[Voucher]],'All trans'!J:N,5,0)</f>
        <v>SO0000140</v>
      </c>
      <c r="H242" t="e">
        <f>VLOOKUP(Table1[[#This Row],[Voucher]],'All trans'!K:N,4,0)</f>
        <v>#N/A</v>
      </c>
      <c r="I242" t="s">
        <v>215</v>
      </c>
    </row>
    <row r="243" spans="1:9" x14ac:dyDescent="0.25">
      <c r="A243" s="19">
        <v>42831</v>
      </c>
      <c r="B243" s="17" t="s">
        <v>714</v>
      </c>
      <c r="C243" s="17" t="s">
        <v>1138</v>
      </c>
      <c r="D243" s="17" t="s">
        <v>1832</v>
      </c>
      <c r="E243" s="17" t="s">
        <v>1140</v>
      </c>
      <c r="F243" s="22">
        <v>200</v>
      </c>
      <c r="G243" t="str">
        <f>VLOOKUP(Table1[[#This Row],[Voucher]],'All trans'!J:N,5,0)</f>
        <v>SO0000142</v>
      </c>
      <c r="H243" t="e">
        <f>VLOOKUP(Table1[[#This Row],[Voucher]],'All trans'!K:N,4,0)</f>
        <v>#N/A</v>
      </c>
      <c r="I243" t="s">
        <v>394</v>
      </c>
    </row>
    <row r="244" spans="1:9" x14ac:dyDescent="0.25">
      <c r="A244" s="18">
        <v>42831</v>
      </c>
      <c r="B244" s="16" t="s">
        <v>714</v>
      </c>
      <c r="C244" s="16" t="s">
        <v>1138</v>
      </c>
      <c r="D244" s="16" t="s">
        <v>1832</v>
      </c>
      <c r="E244" s="16" t="s">
        <v>1140</v>
      </c>
      <c r="F244" s="21">
        <v>9429.75</v>
      </c>
      <c r="G244" t="str">
        <f>VLOOKUP(Table1[[#This Row],[Voucher]],'All trans'!J:N,5,0)</f>
        <v>SO0000142</v>
      </c>
      <c r="H244" t="e">
        <f>VLOOKUP(Table1[[#This Row],[Voucher]],'All trans'!K:N,4,0)</f>
        <v>#N/A</v>
      </c>
      <c r="I244" t="s">
        <v>394</v>
      </c>
    </row>
    <row r="245" spans="1:9" x14ac:dyDescent="0.25">
      <c r="A245" s="19">
        <v>42831</v>
      </c>
      <c r="B245" s="17" t="s">
        <v>687</v>
      </c>
      <c r="C245" s="17" t="s">
        <v>1138</v>
      </c>
      <c r="D245" s="17" t="s">
        <v>1833</v>
      </c>
      <c r="E245" s="17" t="s">
        <v>1140</v>
      </c>
      <c r="F245" s="22">
        <v>396</v>
      </c>
      <c r="G245" t="str">
        <f>VLOOKUP(Table1[[#This Row],[Voucher]],'All trans'!J:N,5,0)</f>
        <v>SO0000145</v>
      </c>
      <c r="H245" t="e">
        <f>VLOOKUP(Table1[[#This Row],[Voucher]],'All trans'!K:N,4,0)</f>
        <v>#N/A</v>
      </c>
      <c r="I245" t="s">
        <v>592</v>
      </c>
    </row>
    <row r="246" spans="1:9" x14ac:dyDescent="0.25">
      <c r="A246" s="18">
        <v>42832</v>
      </c>
      <c r="B246" s="16" t="s">
        <v>1834</v>
      </c>
      <c r="C246" s="16" t="s">
        <v>1138</v>
      </c>
      <c r="D246" s="16" t="s">
        <v>1835</v>
      </c>
      <c r="E246" s="16" t="s">
        <v>1140</v>
      </c>
      <c r="F246" s="21">
        <v>-6741.5</v>
      </c>
      <c r="G246" t="e">
        <f>VLOOKUP(Table1[[#This Row],[Voucher]],'All trans'!J:N,5,0)</f>
        <v>#N/A</v>
      </c>
      <c r="H246" t="str">
        <f>VLOOKUP(Table1[[#This Row],[Voucher]],'All trans'!K:N,4,0)</f>
        <v>SO0000121</v>
      </c>
      <c r="I246" t="s">
        <v>342</v>
      </c>
    </row>
    <row r="247" spans="1:9" x14ac:dyDescent="0.25">
      <c r="A247" s="19">
        <v>42832</v>
      </c>
      <c r="B247" s="17" t="s">
        <v>1836</v>
      </c>
      <c r="C247" s="17" t="s">
        <v>1138</v>
      </c>
      <c r="D247" s="17" t="s">
        <v>1837</v>
      </c>
      <c r="E247" s="17" t="s">
        <v>1140</v>
      </c>
      <c r="F247" s="22">
        <v>-429.78000000000003</v>
      </c>
      <c r="G247" t="e">
        <f>VLOOKUP(Table1[[#This Row],[Voucher]],'All trans'!J:N,5,0)</f>
        <v>#N/A</v>
      </c>
      <c r="H247" t="str">
        <f>VLOOKUP(Table1[[#This Row],[Voucher]],'All trans'!K:N,4,0)</f>
        <v>SO0000133</v>
      </c>
      <c r="I247" t="s">
        <v>504</v>
      </c>
    </row>
    <row r="248" spans="1:9" x14ac:dyDescent="0.25">
      <c r="A248" s="18">
        <v>42832</v>
      </c>
      <c r="B248" s="16" t="s">
        <v>1836</v>
      </c>
      <c r="C248" s="16" t="s">
        <v>1138</v>
      </c>
      <c r="D248" s="16" t="s">
        <v>1837</v>
      </c>
      <c r="E248" s="16" t="s">
        <v>1140</v>
      </c>
      <c r="F248" s="21">
        <v>-80</v>
      </c>
      <c r="G248" t="e">
        <f>VLOOKUP(Table1[[#This Row],[Voucher]],'All trans'!J:N,5,0)</f>
        <v>#N/A</v>
      </c>
      <c r="H248" t="str">
        <f>VLOOKUP(Table1[[#This Row],[Voucher]],'All trans'!K:N,4,0)</f>
        <v>SO0000133</v>
      </c>
      <c r="I248" t="s">
        <v>504</v>
      </c>
    </row>
    <row r="249" spans="1:9" x14ac:dyDescent="0.25">
      <c r="A249" s="19">
        <v>42832</v>
      </c>
      <c r="B249" s="17" t="s">
        <v>1838</v>
      </c>
      <c r="C249" s="17" t="s">
        <v>1138</v>
      </c>
      <c r="D249" s="17" t="s">
        <v>1839</v>
      </c>
      <c r="E249" s="17" t="s">
        <v>1140</v>
      </c>
      <c r="F249" s="22">
        <v>-727.5</v>
      </c>
      <c r="G249" t="e">
        <f>VLOOKUP(Table1[[#This Row],[Voucher]],'All trans'!J:N,5,0)</f>
        <v>#N/A</v>
      </c>
      <c r="H249" t="str">
        <f>VLOOKUP(Table1[[#This Row],[Voucher]],'All trans'!K:N,4,0)</f>
        <v>SO0000135</v>
      </c>
      <c r="I249" t="s">
        <v>393</v>
      </c>
    </row>
    <row r="250" spans="1:9" x14ac:dyDescent="0.25">
      <c r="A250" s="18">
        <v>42832</v>
      </c>
      <c r="B250" s="16" t="s">
        <v>1840</v>
      </c>
      <c r="C250" s="16" t="s">
        <v>1138</v>
      </c>
      <c r="D250" s="16" t="s">
        <v>1841</v>
      </c>
      <c r="E250" s="16" t="s">
        <v>1140</v>
      </c>
      <c r="F250" s="21">
        <v>-603.5</v>
      </c>
      <c r="G250" t="e">
        <f>VLOOKUP(Table1[[#This Row],[Voucher]],'All trans'!J:N,5,0)</f>
        <v>#N/A</v>
      </c>
      <c r="H250" t="str">
        <f>VLOOKUP(Table1[[#This Row],[Voucher]],'All trans'!K:N,4,0)</f>
        <v>SO0000140</v>
      </c>
      <c r="I250" t="s">
        <v>215</v>
      </c>
    </row>
    <row r="251" spans="1:9" x14ac:dyDescent="0.25">
      <c r="A251" s="19">
        <v>42832</v>
      </c>
      <c r="B251" s="17" t="s">
        <v>1842</v>
      </c>
      <c r="C251" s="17" t="s">
        <v>1138</v>
      </c>
      <c r="D251" s="17" t="s">
        <v>1843</v>
      </c>
      <c r="E251" s="17" t="s">
        <v>1140</v>
      </c>
      <c r="F251" s="22">
        <v>-4065.75</v>
      </c>
      <c r="G251" t="e">
        <f>VLOOKUP(Table1[[#This Row],[Voucher]],'All trans'!J:N,5,0)</f>
        <v>#N/A</v>
      </c>
      <c r="H251" t="str">
        <f>VLOOKUP(Table1[[#This Row],[Voucher]],'All trans'!K:N,4,0)</f>
        <v>SO0000054</v>
      </c>
      <c r="I251" t="s">
        <v>285</v>
      </c>
    </row>
    <row r="252" spans="1:9" x14ac:dyDescent="0.25">
      <c r="A252" s="18">
        <v>42832</v>
      </c>
      <c r="B252" s="16" t="s">
        <v>1842</v>
      </c>
      <c r="C252" s="16" t="s">
        <v>1138</v>
      </c>
      <c r="D252" s="16" t="s">
        <v>1843</v>
      </c>
      <c r="E252" s="16" t="s">
        <v>1140</v>
      </c>
      <c r="F252" s="21">
        <v>-345.04</v>
      </c>
      <c r="G252" t="e">
        <f>VLOOKUP(Table1[[#This Row],[Voucher]],'All trans'!J:N,5,0)</f>
        <v>#N/A</v>
      </c>
      <c r="H252" t="str">
        <f>VLOOKUP(Table1[[#This Row],[Voucher]],'All trans'!K:N,4,0)</f>
        <v>SO0000054</v>
      </c>
      <c r="I252" t="s">
        <v>285</v>
      </c>
    </row>
    <row r="253" spans="1:9" x14ac:dyDescent="0.25">
      <c r="A253" s="19">
        <v>42832</v>
      </c>
      <c r="B253" s="17" t="s">
        <v>1844</v>
      </c>
      <c r="C253" s="17" t="s">
        <v>1138</v>
      </c>
      <c r="D253" s="17" t="s">
        <v>1845</v>
      </c>
      <c r="E253" s="17" t="s">
        <v>1140</v>
      </c>
      <c r="F253" s="22">
        <v>-4353.04</v>
      </c>
      <c r="G253" t="e">
        <f>VLOOKUP(Table1[[#This Row],[Voucher]],'All trans'!J:N,5,0)</f>
        <v>#N/A</v>
      </c>
      <c r="H253" t="str">
        <f>VLOOKUP(Table1[[#This Row],[Voucher]],'All trans'!K:N,4,0)</f>
        <v>SO0000086</v>
      </c>
      <c r="I253" t="s">
        <v>385</v>
      </c>
    </row>
    <row r="254" spans="1:9" x14ac:dyDescent="0.25">
      <c r="A254" s="18">
        <v>42832</v>
      </c>
      <c r="B254" s="16" t="s">
        <v>1846</v>
      </c>
      <c r="C254" s="16" t="s">
        <v>1138</v>
      </c>
      <c r="D254" s="16" t="s">
        <v>1847</v>
      </c>
      <c r="E254" s="16" t="s">
        <v>1140</v>
      </c>
      <c r="F254" s="21">
        <v>-396</v>
      </c>
      <c r="G254" t="e">
        <f>VLOOKUP(Table1[[#This Row],[Voucher]],'All trans'!J:N,5,0)</f>
        <v>#N/A</v>
      </c>
      <c r="H254" t="str">
        <f>VLOOKUP(Table1[[#This Row],[Voucher]],'All trans'!K:N,4,0)</f>
        <v>SO0000145</v>
      </c>
      <c r="I254" t="s">
        <v>592</v>
      </c>
    </row>
    <row r="255" spans="1:9" x14ac:dyDescent="0.25">
      <c r="A255" s="19">
        <v>42832</v>
      </c>
      <c r="B255" s="17" t="s">
        <v>742</v>
      </c>
      <c r="C255" s="17" t="s">
        <v>1138</v>
      </c>
      <c r="D255" s="17" t="s">
        <v>1848</v>
      </c>
      <c r="E255" s="17" t="s">
        <v>1140</v>
      </c>
      <c r="F255" s="22">
        <v>1312.5</v>
      </c>
      <c r="G255" t="str">
        <f>VLOOKUP(Table1[[#This Row],[Voucher]],'All trans'!J:N,5,0)</f>
        <v>SO0000146</v>
      </c>
      <c r="H255" t="e">
        <f>VLOOKUP(Table1[[#This Row],[Voucher]],'All trans'!K:N,4,0)</f>
        <v>#N/A</v>
      </c>
      <c r="I255" t="s">
        <v>571</v>
      </c>
    </row>
    <row r="256" spans="1:9" x14ac:dyDescent="0.25">
      <c r="A256" s="18">
        <v>42832</v>
      </c>
      <c r="B256" s="16" t="s">
        <v>912</v>
      </c>
      <c r="C256" s="16" t="s">
        <v>1138</v>
      </c>
      <c r="D256" s="16" t="s">
        <v>1849</v>
      </c>
      <c r="E256" s="16" t="s">
        <v>1140</v>
      </c>
      <c r="F256" s="21">
        <v>345.04</v>
      </c>
      <c r="G256" t="str">
        <f>VLOOKUP(Table1[[#This Row],[Voucher]],'All trans'!J:N,5,0)</f>
        <v>SO0000054</v>
      </c>
      <c r="H256" t="e">
        <f>VLOOKUP(Table1[[#This Row],[Voucher]],'All trans'!K:N,4,0)</f>
        <v>#N/A</v>
      </c>
      <c r="I256" t="s">
        <v>285</v>
      </c>
    </row>
    <row r="257" spans="1:9" x14ac:dyDescent="0.25">
      <c r="A257" s="19">
        <v>42832</v>
      </c>
      <c r="B257" s="17" t="s">
        <v>912</v>
      </c>
      <c r="C257" s="17" t="s">
        <v>1138</v>
      </c>
      <c r="D257" s="17" t="s">
        <v>1849</v>
      </c>
      <c r="E257" s="17" t="s">
        <v>1140</v>
      </c>
      <c r="F257" s="22">
        <v>4065.75</v>
      </c>
      <c r="G257" t="str">
        <f>VLOOKUP(Table1[[#This Row],[Voucher]],'All trans'!J:N,5,0)</f>
        <v>SO0000054</v>
      </c>
      <c r="H257" t="e">
        <f>VLOOKUP(Table1[[#This Row],[Voucher]],'All trans'!K:N,4,0)</f>
        <v>#N/A</v>
      </c>
      <c r="I257" t="s">
        <v>285</v>
      </c>
    </row>
    <row r="258" spans="1:9" x14ac:dyDescent="0.25">
      <c r="A258" s="18">
        <v>42832</v>
      </c>
      <c r="B258" s="16" t="s">
        <v>631</v>
      </c>
      <c r="C258" s="16" t="s">
        <v>1138</v>
      </c>
      <c r="D258" s="16" t="s">
        <v>1850</v>
      </c>
      <c r="E258" s="16" t="s">
        <v>1140</v>
      </c>
      <c r="F258" s="21">
        <v>-1181.25</v>
      </c>
      <c r="G258" t="str">
        <f>VLOOKUP(Table1[[#This Row],[Voucher]],'All trans'!J:N,5,0)</f>
        <v>SO0000071</v>
      </c>
      <c r="H258" t="str">
        <f>VLOOKUP(Table1[[#This Row],[Voucher]],'All trans'!K:N,4,0)</f>
        <v>SO0000071</v>
      </c>
      <c r="I258" t="s">
        <v>279</v>
      </c>
    </row>
    <row r="259" spans="1:9" x14ac:dyDescent="0.25">
      <c r="A259" s="19">
        <v>42835</v>
      </c>
      <c r="B259" s="17" t="s">
        <v>1851</v>
      </c>
      <c r="C259" s="17" t="s">
        <v>1138</v>
      </c>
      <c r="D259" s="17" t="s">
        <v>1852</v>
      </c>
      <c r="E259" s="17" t="s">
        <v>1140</v>
      </c>
      <c r="F259" s="22">
        <v>-2099.0300000000002</v>
      </c>
      <c r="G259" t="e">
        <f>VLOOKUP(Table1[[#This Row],[Voucher]],'All trans'!J:N,5,0)</f>
        <v>#N/A</v>
      </c>
      <c r="H259" t="str">
        <f>VLOOKUP(Table1[[#This Row],[Voucher]],'All trans'!K:N,4,0)</f>
        <v>SO0000111</v>
      </c>
      <c r="I259" t="s">
        <v>392</v>
      </c>
    </row>
    <row r="260" spans="1:9" x14ac:dyDescent="0.25">
      <c r="A260" s="18">
        <v>42835</v>
      </c>
      <c r="B260" s="16" t="s">
        <v>1853</v>
      </c>
      <c r="C260" s="16" t="s">
        <v>1138</v>
      </c>
      <c r="D260" s="16" t="s">
        <v>1854</v>
      </c>
      <c r="E260" s="16" t="s">
        <v>1140</v>
      </c>
      <c r="F260" s="21">
        <v>-1312.5</v>
      </c>
      <c r="G260" t="e">
        <f>VLOOKUP(Table1[[#This Row],[Voucher]],'All trans'!J:N,5,0)</f>
        <v>#N/A</v>
      </c>
      <c r="H260" t="str">
        <f>VLOOKUP(Table1[[#This Row],[Voucher]],'All trans'!K:N,4,0)</f>
        <v>SO0000146</v>
      </c>
      <c r="I260" t="s">
        <v>571</v>
      </c>
    </row>
    <row r="261" spans="1:9" x14ac:dyDescent="0.25">
      <c r="A261" s="19">
        <v>42835</v>
      </c>
      <c r="B261" s="17" t="s">
        <v>1855</v>
      </c>
      <c r="C261" s="17" t="s">
        <v>1138</v>
      </c>
      <c r="D261" s="17" t="s">
        <v>1856</v>
      </c>
      <c r="E261" s="17" t="s">
        <v>1140</v>
      </c>
      <c r="F261" s="22">
        <v>-4916.25</v>
      </c>
      <c r="G261" t="e">
        <f>VLOOKUP(Table1[[#This Row],[Voucher]],'All trans'!J:N,5,0)</f>
        <v>#N/A</v>
      </c>
      <c r="H261" t="str">
        <f>VLOOKUP(Table1[[#This Row],[Voucher]],'All trans'!K:N,4,0)</f>
        <v>SO0000131</v>
      </c>
      <c r="I261" t="s">
        <v>433</v>
      </c>
    </row>
    <row r="262" spans="1:9" x14ac:dyDescent="0.25">
      <c r="A262" s="18">
        <v>42835</v>
      </c>
      <c r="B262" s="16" t="s">
        <v>1857</v>
      </c>
      <c r="C262" s="16" t="s">
        <v>1138</v>
      </c>
      <c r="D262" s="16" t="s">
        <v>1858</v>
      </c>
      <c r="E262" s="16" t="s">
        <v>1140</v>
      </c>
      <c r="F262" s="21">
        <v>-774</v>
      </c>
      <c r="G262" t="e">
        <f>VLOOKUP(Table1[[#This Row],[Voucher]],'All trans'!J:N,5,0)</f>
        <v>#N/A</v>
      </c>
      <c r="H262" t="str">
        <f>VLOOKUP(Table1[[#This Row],[Voucher]],'All trans'!K:N,4,0)</f>
        <v>SO0000144</v>
      </c>
      <c r="I262" t="s">
        <v>210</v>
      </c>
    </row>
    <row r="263" spans="1:9" x14ac:dyDescent="0.25">
      <c r="A263" s="19">
        <v>42835</v>
      </c>
      <c r="B263" s="17" t="s">
        <v>1857</v>
      </c>
      <c r="C263" s="17" t="s">
        <v>1138</v>
      </c>
      <c r="D263" s="17" t="s">
        <v>1858</v>
      </c>
      <c r="E263" s="17" t="s">
        <v>1140</v>
      </c>
      <c r="F263" s="22">
        <v>-150</v>
      </c>
      <c r="G263" t="e">
        <f>VLOOKUP(Table1[[#This Row],[Voucher]],'All trans'!J:N,5,0)</f>
        <v>#N/A</v>
      </c>
      <c r="H263" t="str">
        <f>VLOOKUP(Table1[[#This Row],[Voucher]],'All trans'!K:N,4,0)</f>
        <v>SO0000144</v>
      </c>
      <c r="I263" t="s">
        <v>210</v>
      </c>
    </row>
    <row r="264" spans="1:9" x14ac:dyDescent="0.25">
      <c r="A264" s="18">
        <v>42835</v>
      </c>
      <c r="B264" s="16" t="s">
        <v>961</v>
      </c>
      <c r="C264" s="16" t="s">
        <v>1138</v>
      </c>
      <c r="D264" s="16" t="s">
        <v>1859</v>
      </c>
      <c r="E264" s="16" t="s">
        <v>1140</v>
      </c>
      <c r="F264" s="21">
        <v>2789</v>
      </c>
      <c r="G264" t="str">
        <f>VLOOKUP(Table1[[#This Row],[Voucher]],'All trans'!J:N,5,0)</f>
        <v>SO0000115</v>
      </c>
      <c r="H264" t="e">
        <f>VLOOKUP(Table1[[#This Row],[Voucher]],'All trans'!K:N,4,0)</f>
        <v>#N/A</v>
      </c>
      <c r="I264" t="s">
        <v>286</v>
      </c>
    </row>
    <row r="265" spans="1:9" x14ac:dyDescent="0.25">
      <c r="A265" s="19">
        <v>42835</v>
      </c>
      <c r="B265" s="17" t="s">
        <v>620</v>
      </c>
      <c r="C265" s="17" t="s">
        <v>1138</v>
      </c>
      <c r="D265" s="17" t="s">
        <v>1860</v>
      </c>
      <c r="E265" s="17" t="s">
        <v>1140</v>
      </c>
      <c r="F265" s="22">
        <v>-7239.3</v>
      </c>
      <c r="G265" t="str">
        <f>VLOOKUP(Table1[[#This Row],[Voucher]],'All trans'!J:N,5,0)</f>
        <v>SO0000115</v>
      </c>
      <c r="H265" t="str">
        <f>VLOOKUP(Table1[[#This Row],[Voucher]],'All trans'!K:N,4,0)</f>
        <v>SO0000115</v>
      </c>
      <c r="I265" t="s">
        <v>286</v>
      </c>
    </row>
    <row r="266" spans="1:9" x14ac:dyDescent="0.25">
      <c r="A266" s="18">
        <v>42835</v>
      </c>
      <c r="B266" s="16" t="s">
        <v>633</v>
      </c>
      <c r="C266" s="16" t="s">
        <v>1138</v>
      </c>
      <c r="D266" s="16" t="s">
        <v>1861</v>
      </c>
      <c r="E266" s="16" t="s">
        <v>1140</v>
      </c>
      <c r="F266" s="21">
        <v>-2739.96</v>
      </c>
      <c r="G266" t="str">
        <f>VLOOKUP(Table1[[#This Row],[Voucher]],'All trans'!J:N,5,0)</f>
        <v>SO0000115</v>
      </c>
      <c r="H266" t="str">
        <f>VLOOKUP(Table1[[#This Row],[Voucher]],'All trans'!K:N,4,0)</f>
        <v>SO0000115</v>
      </c>
      <c r="I266" t="s">
        <v>286</v>
      </c>
    </row>
    <row r="267" spans="1:9" x14ac:dyDescent="0.25">
      <c r="A267" s="19">
        <v>42835</v>
      </c>
      <c r="B267" s="17" t="s">
        <v>640</v>
      </c>
      <c r="C267" s="17" t="s">
        <v>1138</v>
      </c>
      <c r="D267" s="17" t="s">
        <v>1862</v>
      </c>
      <c r="E267" s="17" t="s">
        <v>1140</v>
      </c>
      <c r="F267" s="22">
        <v>-558.16000000000008</v>
      </c>
      <c r="G267" t="str">
        <f>VLOOKUP(Table1[[#This Row],[Voucher]],'All trans'!J:N,5,0)</f>
        <v>SO0000120</v>
      </c>
      <c r="H267" t="str">
        <f>VLOOKUP(Table1[[#This Row],[Voucher]],'All trans'!K:N,4,0)</f>
        <v>SO0000120</v>
      </c>
      <c r="I267" t="s">
        <v>283</v>
      </c>
    </row>
    <row r="268" spans="1:9" x14ac:dyDescent="0.25">
      <c r="A268" s="18">
        <v>42835</v>
      </c>
      <c r="B268" s="16" t="s">
        <v>641</v>
      </c>
      <c r="C268" s="16" t="s">
        <v>1138</v>
      </c>
      <c r="D268" s="16" t="s">
        <v>1863</v>
      </c>
      <c r="E268" s="16" t="s">
        <v>1140</v>
      </c>
      <c r="F268" s="21">
        <v>-1287.0999999999999</v>
      </c>
      <c r="G268" t="str">
        <f>VLOOKUP(Table1[[#This Row],[Voucher]],'All trans'!J:N,5,0)</f>
        <v>SO0000126</v>
      </c>
      <c r="H268" t="str">
        <f>VLOOKUP(Table1[[#This Row],[Voucher]],'All trans'!K:N,4,0)</f>
        <v>SO0000126</v>
      </c>
      <c r="I268" t="s">
        <v>284</v>
      </c>
    </row>
    <row r="269" spans="1:9" x14ac:dyDescent="0.25">
      <c r="A269" s="19">
        <v>42835</v>
      </c>
      <c r="B269" s="17" t="s">
        <v>801</v>
      </c>
      <c r="C269" s="17" t="s">
        <v>1138</v>
      </c>
      <c r="D269" s="17" t="s">
        <v>1864</v>
      </c>
      <c r="E269" s="17" t="s">
        <v>1140</v>
      </c>
      <c r="F269" s="22">
        <v>594.75</v>
      </c>
      <c r="G269" t="str">
        <f>VLOOKUP(Table1[[#This Row],[Voucher]],'All trans'!J:N,5,0)</f>
        <v>SO0000120</v>
      </c>
      <c r="H269" t="e">
        <f>VLOOKUP(Table1[[#This Row],[Voucher]],'All trans'!K:N,4,0)</f>
        <v>#N/A</v>
      </c>
      <c r="I269" t="s">
        <v>283</v>
      </c>
    </row>
    <row r="270" spans="1:9" x14ac:dyDescent="0.25">
      <c r="A270" s="18">
        <v>42835</v>
      </c>
      <c r="B270" s="16" t="s">
        <v>654</v>
      </c>
      <c r="C270" s="16" t="s">
        <v>1138</v>
      </c>
      <c r="D270" s="16" t="s">
        <v>1865</v>
      </c>
      <c r="E270" s="16" t="s">
        <v>1140</v>
      </c>
      <c r="F270" s="21">
        <v>-594.75</v>
      </c>
      <c r="G270" t="str">
        <f>VLOOKUP(Table1[[#This Row],[Voucher]],'All trans'!J:N,5,0)</f>
        <v>SO0000126</v>
      </c>
      <c r="H270" t="str">
        <f>VLOOKUP(Table1[[#This Row],[Voucher]],'All trans'!K:N,4,0)</f>
        <v>SO0000126</v>
      </c>
      <c r="I270" t="s">
        <v>284</v>
      </c>
    </row>
    <row r="271" spans="1:9" x14ac:dyDescent="0.25">
      <c r="A271" s="19">
        <v>42835</v>
      </c>
      <c r="B271" s="17" t="s">
        <v>713</v>
      </c>
      <c r="C271" s="17" t="s">
        <v>1138</v>
      </c>
      <c r="D271" s="17" t="s">
        <v>1866</v>
      </c>
      <c r="E271" s="17" t="s">
        <v>1140</v>
      </c>
      <c r="F271" s="22">
        <v>150</v>
      </c>
      <c r="G271" t="str">
        <f>VLOOKUP(Table1[[#This Row],[Voucher]],'All trans'!J:N,5,0)</f>
        <v>SO0000144</v>
      </c>
      <c r="H271" t="e">
        <f>VLOOKUP(Table1[[#This Row],[Voucher]],'All trans'!K:N,4,0)</f>
        <v>#N/A</v>
      </c>
      <c r="I271" t="s">
        <v>210</v>
      </c>
    </row>
    <row r="272" spans="1:9" x14ac:dyDescent="0.25">
      <c r="A272" s="18">
        <v>42835</v>
      </c>
      <c r="B272" s="16" t="s">
        <v>713</v>
      </c>
      <c r="C272" s="16" t="s">
        <v>1138</v>
      </c>
      <c r="D272" s="16" t="s">
        <v>1866</v>
      </c>
      <c r="E272" s="16" t="s">
        <v>1140</v>
      </c>
      <c r="F272" s="21">
        <v>774</v>
      </c>
      <c r="G272" t="str">
        <f>VLOOKUP(Table1[[#This Row],[Voucher]],'All trans'!J:N,5,0)</f>
        <v>SO0000144</v>
      </c>
      <c r="H272" t="e">
        <f>VLOOKUP(Table1[[#This Row],[Voucher]],'All trans'!K:N,4,0)</f>
        <v>#N/A</v>
      </c>
      <c r="I272" t="s">
        <v>210</v>
      </c>
    </row>
    <row r="273" spans="1:9" x14ac:dyDescent="0.25">
      <c r="A273" s="19">
        <v>42836</v>
      </c>
      <c r="B273" s="17" t="s">
        <v>866</v>
      </c>
      <c r="C273" s="17" t="s">
        <v>1138</v>
      </c>
      <c r="D273" s="17" t="s">
        <v>1867</v>
      </c>
      <c r="E273" s="17" t="s">
        <v>1140</v>
      </c>
      <c r="F273" s="22">
        <v>30939.909999999996</v>
      </c>
      <c r="G273" t="str">
        <f>VLOOKUP(Table1[[#This Row],[Voucher]],'All trans'!J:N,5,0)</f>
        <v>SO0000106</v>
      </c>
      <c r="H273" t="e">
        <f>VLOOKUP(Table1[[#This Row],[Voucher]],'All trans'!K:N,4,0)</f>
        <v>#N/A</v>
      </c>
      <c r="I273" t="s">
        <v>419</v>
      </c>
    </row>
    <row r="274" spans="1:9" x14ac:dyDescent="0.25">
      <c r="A274" s="18">
        <v>42836</v>
      </c>
      <c r="B274" s="16" t="s">
        <v>974</v>
      </c>
      <c r="C274" s="16" t="s">
        <v>1138</v>
      </c>
      <c r="D274" s="16" t="s">
        <v>1868</v>
      </c>
      <c r="E274" s="16" t="s">
        <v>1140</v>
      </c>
      <c r="F274" s="21">
        <v>340</v>
      </c>
      <c r="G274" t="str">
        <f>VLOOKUP(Table1[[#This Row],[Voucher]],'All trans'!J:N,5,0)</f>
        <v>SO0000150</v>
      </c>
      <c r="H274" t="e">
        <f>VLOOKUP(Table1[[#This Row],[Voucher]],'All trans'!K:N,4,0)</f>
        <v>#N/A</v>
      </c>
      <c r="I274" t="s">
        <v>216</v>
      </c>
    </row>
    <row r="275" spans="1:9" x14ac:dyDescent="0.25">
      <c r="A275" s="19">
        <v>42836</v>
      </c>
      <c r="B275" s="17" t="s">
        <v>975</v>
      </c>
      <c r="C275" s="17" t="s">
        <v>1138</v>
      </c>
      <c r="D275" s="17" t="s">
        <v>1869</v>
      </c>
      <c r="E275" s="17" t="s">
        <v>1140</v>
      </c>
      <c r="F275" s="22">
        <v>340</v>
      </c>
      <c r="G275" t="str">
        <f>VLOOKUP(Table1[[#This Row],[Voucher]],'All trans'!J:N,5,0)</f>
        <v>SO0000153</v>
      </c>
      <c r="H275" t="e">
        <f>VLOOKUP(Table1[[#This Row],[Voucher]],'All trans'!K:N,4,0)</f>
        <v>#N/A</v>
      </c>
      <c r="I275" t="s">
        <v>217</v>
      </c>
    </row>
    <row r="276" spans="1:9" x14ac:dyDescent="0.25">
      <c r="A276" s="18">
        <v>42836</v>
      </c>
      <c r="B276" s="16" t="s">
        <v>976</v>
      </c>
      <c r="C276" s="16" t="s">
        <v>1138</v>
      </c>
      <c r="D276" s="16" t="s">
        <v>1870</v>
      </c>
      <c r="E276" s="16" t="s">
        <v>1140</v>
      </c>
      <c r="F276" s="21">
        <v>340</v>
      </c>
      <c r="G276" t="str">
        <f>VLOOKUP(Table1[[#This Row],[Voucher]],'All trans'!J:N,5,0)</f>
        <v>SO0000154</v>
      </c>
      <c r="H276" t="e">
        <f>VLOOKUP(Table1[[#This Row],[Voucher]],'All trans'!K:N,4,0)</f>
        <v>#N/A</v>
      </c>
      <c r="I276" t="s">
        <v>218</v>
      </c>
    </row>
    <row r="277" spans="1:9" x14ac:dyDescent="0.25">
      <c r="A277" s="19">
        <v>42836</v>
      </c>
      <c r="B277" s="17" t="s">
        <v>715</v>
      </c>
      <c r="C277" s="17" t="s">
        <v>1138</v>
      </c>
      <c r="D277" s="17" t="s">
        <v>1871</v>
      </c>
      <c r="E277" s="17" t="s">
        <v>1140</v>
      </c>
      <c r="F277" s="22">
        <v>45</v>
      </c>
      <c r="G277" t="str">
        <f>VLOOKUP(Table1[[#This Row],[Voucher]],'All trans'!J:N,5,0)</f>
        <v>SO0000150</v>
      </c>
      <c r="H277" t="e">
        <f>VLOOKUP(Table1[[#This Row],[Voucher]],'All trans'!K:N,4,0)</f>
        <v>#N/A</v>
      </c>
      <c r="I277" t="s">
        <v>216</v>
      </c>
    </row>
    <row r="278" spans="1:9" x14ac:dyDescent="0.25">
      <c r="A278" s="18">
        <v>42836</v>
      </c>
      <c r="B278" s="16" t="s">
        <v>716</v>
      </c>
      <c r="C278" s="16" t="s">
        <v>1138</v>
      </c>
      <c r="D278" s="16" t="s">
        <v>1872</v>
      </c>
      <c r="E278" s="16" t="s">
        <v>1140</v>
      </c>
      <c r="F278" s="21">
        <v>45</v>
      </c>
      <c r="G278" t="str">
        <f>VLOOKUP(Table1[[#This Row],[Voucher]],'All trans'!J:N,5,0)</f>
        <v>SO0000153</v>
      </c>
      <c r="H278" t="e">
        <f>VLOOKUP(Table1[[#This Row],[Voucher]],'All trans'!K:N,4,0)</f>
        <v>#N/A</v>
      </c>
      <c r="I278" t="s">
        <v>217</v>
      </c>
    </row>
    <row r="279" spans="1:9" x14ac:dyDescent="0.25">
      <c r="A279" s="19">
        <v>42836</v>
      </c>
      <c r="B279" s="17" t="s">
        <v>717</v>
      </c>
      <c r="C279" s="17" t="s">
        <v>1138</v>
      </c>
      <c r="D279" s="17" t="s">
        <v>1873</v>
      </c>
      <c r="E279" s="17" t="s">
        <v>1140</v>
      </c>
      <c r="F279" s="22">
        <v>45</v>
      </c>
      <c r="G279" t="str">
        <f>VLOOKUP(Table1[[#This Row],[Voucher]],'All trans'!J:N,5,0)</f>
        <v>SO0000154</v>
      </c>
      <c r="H279" t="e">
        <f>VLOOKUP(Table1[[#This Row],[Voucher]],'All trans'!K:N,4,0)</f>
        <v>#N/A</v>
      </c>
      <c r="I279" t="s">
        <v>218</v>
      </c>
    </row>
    <row r="280" spans="1:9" x14ac:dyDescent="0.25">
      <c r="A280" s="18">
        <v>42837</v>
      </c>
      <c r="B280" s="16" t="s">
        <v>1874</v>
      </c>
      <c r="C280" s="16" t="s">
        <v>1138</v>
      </c>
      <c r="D280" s="16" t="s">
        <v>1875</v>
      </c>
      <c r="E280" s="16" t="s">
        <v>1140</v>
      </c>
      <c r="F280" s="21">
        <v>-340</v>
      </c>
      <c r="G280" t="e">
        <f>VLOOKUP(Table1[[#This Row],[Voucher]],'All trans'!J:N,5,0)</f>
        <v>#N/A</v>
      </c>
      <c r="H280" t="str">
        <f>VLOOKUP(Table1[[#This Row],[Voucher]],'All trans'!K:N,4,0)</f>
        <v>SO0000150</v>
      </c>
      <c r="I280" t="s">
        <v>216</v>
      </c>
    </row>
    <row r="281" spans="1:9" x14ac:dyDescent="0.25">
      <c r="A281" s="19">
        <v>42837</v>
      </c>
      <c r="B281" s="17" t="s">
        <v>1874</v>
      </c>
      <c r="C281" s="17" t="s">
        <v>1138</v>
      </c>
      <c r="D281" s="17" t="s">
        <v>1875</v>
      </c>
      <c r="E281" s="17" t="s">
        <v>1140</v>
      </c>
      <c r="F281" s="22">
        <v>-45</v>
      </c>
      <c r="G281" t="e">
        <f>VLOOKUP(Table1[[#This Row],[Voucher]],'All trans'!J:N,5,0)</f>
        <v>#N/A</v>
      </c>
      <c r="H281" t="str">
        <f>VLOOKUP(Table1[[#This Row],[Voucher]],'All trans'!K:N,4,0)</f>
        <v>SO0000150</v>
      </c>
      <c r="I281" t="s">
        <v>216</v>
      </c>
    </row>
    <row r="282" spans="1:9" x14ac:dyDescent="0.25">
      <c r="A282" s="18">
        <v>42837</v>
      </c>
      <c r="B282" s="16" t="s">
        <v>1876</v>
      </c>
      <c r="C282" s="16" t="s">
        <v>1138</v>
      </c>
      <c r="D282" s="16" t="s">
        <v>1877</v>
      </c>
      <c r="E282" s="16" t="s">
        <v>1140</v>
      </c>
      <c r="F282" s="21">
        <v>-340</v>
      </c>
      <c r="G282" t="e">
        <f>VLOOKUP(Table1[[#This Row],[Voucher]],'All trans'!J:N,5,0)</f>
        <v>#N/A</v>
      </c>
      <c r="H282" t="str">
        <f>VLOOKUP(Table1[[#This Row],[Voucher]],'All trans'!K:N,4,0)</f>
        <v>SO0000154</v>
      </c>
      <c r="I282" t="s">
        <v>218</v>
      </c>
    </row>
    <row r="283" spans="1:9" x14ac:dyDescent="0.25">
      <c r="A283" s="19">
        <v>42837</v>
      </c>
      <c r="B283" s="17" t="s">
        <v>1876</v>
      </c>
      <c r="C283" s="17" t="s">
        <v>1138</v>
      </c>
      <c r="D283" s="17" t="s">
        <v>1877</v>
      </c>
      <c r="E283" s="17" t="s">
        <v>1140</v>
      </c>
      <c r="F283" s="22">
        <v>-45</v>
      </c>
      <c r="G283" t="e">
        <f>VLOOKUP(Table1[[#This Row],[Voucher]],'All trans'!J:N,5,0)</f>
        <v>#N/A</v>
      </c>
      <c r="H283" t="str">
        <f>VLOOKUP(Table1[[#This Row],[Voucher]],'All trans'!K:N,4,0)</f>
        <v>SO0000154</v>
      </c>
      <c r="I283" t="s">
        <v>218</v>
      </c>
    </row>
    <row r="284" spans="1:9" x14ac:dyDescent="0.25">
      <c r="A284" s="18">
        <v>42837</v>
      </c>
      <c r="B284" s="16" t="s">
        <v>1878</v>
      </c>
      <c r="C284" s="16" t="s">
        <v>1138</v>
      </c>
      <c r="D284" s="16" t="s">
        <v>1879</v>
      </c>
      <c r="E284" s="16" t="s">
        <v>1140</v>
      </c>
      <c r="F284" s="21">
        <v>-340</v>
      </c>
      <c r="G284" t="e">
        <f>VLOOKUP(Table1[[#This Row],[Voucher]],'All trans'!J:N,5,0)</f>
        <v>#N/A</v>
      </c>
      <c r="H284" t="str">
        <f>VLOOKUP(Table1[[#This Row],[Voucher]],'All trans'!K:N,4,0)</f>
        <v>SO0000153</v>
      </c>
      <c r="I284" t="s">
        <v>217</v>
      </c>
    </row>
    <row r="285" spans="1:9" x14ac:dyDescent="0.25">
      <c r="A285" s="19">
        <v>42837</v>
      </c>
      <c r="B285" s="17" t="s">
        <v>1878</v>
      </c>
      <c r="C285" s="17" t="s">
        <v>1138</v>
      </c>
      <c r="D285" s="17" t="s">
        <v>1879</v>
      </c>
      <c r="E285" s="17" t="s">
        <v>1140</v>
      </c>
      <c r="F285" s="22">
        <v>-45</v>
      </c>
      <c r="G285" t="e">
        <f>VLOOKUP(Table1[[#This Row],[Voucher]],'All trans'!J:N,5,0)</f>
        <v>#N/A</v>
      </c>
      <c r="H285" t="str">
        <f>VLOOKUP(Table1[[#This Row],[Voucher]],'All trans'!K:N,4,0)</f>
        <v>SO0000153</v>
      </c>
      <c r="I285" t="s">
        <v>217</v>
      </c>
    </row>
    <row r="286" spans="1:9" x14ac:dyDescent="0.25">
      <c r="A286" s="18">
        <v>42837</v>
      </c>
      <c r="B286" s="16" t="s">
        <v>1880</v>
      </c>
      <c r="C286" s="16" t="s">
        <v>1138</v>
      </c>
      <c r="D286" s="16" t="s">
        <v>1881</v>
      </c>
      <c r="E286" s="16" t="s">
        <v>1140</v>
      </c>
      <c r="F286" s="21">
        <v>-2754.8</v>
      </c>
      <c r="G286" t="e">
        <f>VLOOKUP(Table1[[#This Row],[Voucher]],'All trans'!J:N,5,0)</f>
        <v>#N/A</v>
      </c>
      <c r="H286" t="str">
        <f>VLOOKUP(Table1[[#This Row],[Voucher]],'All trans'!K:N,4,0)</f>
        <v>SO0000091</v>
      </c>
      <c r="I286" t="s">
        <v>339</v>
      </c>
    </row>
    <row r="287" spans="1:9" x14ac:dyDescent="0.25">
      <c r="A287" s="19">
        <v>42837</v>
      </c>
      <c r="B287" s="17" t="s">
        <v>1882</v>
      </c>
      <c r="C287" s="17" t="s">
        <v>1138</v>
      </c>
      <c r="D287" s="17" t="s">
        <v>1883</v>
      </c>
      <c r="E287" s="17" t="s">
        <v>1140</v>
      </c>
      <c r="F287" s="22">
        <v>-4680</v>
      </c>
      <c r="G287" t="e">
        <f>VLOOKUP(Table1[[#This Row],[Voucher]],'All trans'!J:N,5,0)</f>
        <v>#N/A</v>
      </c>
      <c r="H287" t="str">
        <f>VLOOKUP(Table1[[#This Row],[Voucher]],'All trans'!K:N,4,0)</f>
        <v>SO0000118</v>
      </c>
      <c r="I287" t="s">
        <v>314</v>
      </c>
    </row>
    <row r="288" spans="1:9" x14ac:dyDescent="0.25">
      <c r="A288" s="18">
        <v>42837</v>
      </c>
      <c r="B288" s="16" t="s">
        <v>1882</v>
      </c>
      <c r="C288" s="16" t="s">
        <v>1138</v>
      </c>
      <c r="D288" s="16" t="s">
        <v>1883</v>
      </c>
      <c r="E288" s="16" t="s">
        <v>1140</v>
      </c>
      <c r="F288" s="21">
        <v>-4563</v>
      </c>
      <c r="G288" t="e">
        <f>VLOOKUP(Table1[[#This Row],[Voucher]],'All trans'!J:N,5,0)</f>
        <v>#N/A</v>
      </c>
      <c r="H288" t="str">
        <f>VLOOKUP(Table1[[#This Row],[Voucher]],'All trans'!K:N,4,0)</f>
        <v>SO0000118</v>
      </c>
      <c r="I288" t="s">
        <v>314</v>
      </c>
    </row>
    <row r="289" spans="1:9" x14ac:dyDescent="0.25">
      <c r="A289" s="19">
        <v>42837</v>
      </c>
      <c r="B289" s="17" t="s">
        <v>1882</v>
      </c>
      <c r="C289" s="17" t="s">
        <v>1138</v>
      </c>
      <c r="D289" s="17" t="s">
        <v>1883</v>
      </c>
      <c r="E289" s="17" t="s">
        <v>1140</v>
      </c>
      <c r="F289" s="22">
        <v>-120</v>
      </c>
      <c r="G289" t="e">
        <f>VLOOKUP(Table1[[#This Row],[Voucher]],'All trans'!J:N,5,0)</f>
        <v>#N/A</v>
      </c>
      <c r="H289" t="str">
        <f>VLOOKUP(Table1[[#This Row],[Voucher]],'All trans'!K:N,4,0)</f>
        <v>SO0000118</v>
      </c>
      <c r="I289" t="s">
        <v>314</v>
      </c>
    </row>
    <row r="290" spans="1:9" x14ac:dyDescent="0.25">
      <c r="A290" s="18">
        <v>42837</v>
      </c>
      <c r="B290" s="16" t="s">
        <v>1884</v>
      </c>
      <c r="C290" s="16" t="s">
        <v>1138</v>
      </c>
      <c r="D290" s="16" t="s">
        <v>1885</v>
      </c>
      <c r="E290" s="16" t="s">
        <v>1140</v>
      </c>
      <c r="F290" s="21">
        <v>-1125</v>
      </c>
      <c r="G290" t="e">
        <f>VLOOKUP(Table1[[#This Row],[Voucher]],'All trans'!J:N,5,0)</f>
        <v>#N/A</v>
      </c>
      <c r="H290" t="str">
        <f>VLOOKUP(Table1[[#This Row],[Voucher]],'All trans'!K:N,4,0)</f>
        <v>SO0000071</v>
      </c>
      <c r="I290" t="s">
        <v>279</v>
      </c>
    </row>
    <row r="291" spans="1:9" x14ac:dyDescent="0.25">
      <c r="A291" s="19">
        <v>42837</v>
      </c>
      <c r="B291" s="17" t="s">
        <v>1886</v>
      </c>
      <c r="C291" s="17" t="s">
        <v>1138</v>
      </c>
      <c r="D291" s="17" t="s">
        <v>1887</v>
      </c>
      <c r="E291" s="17" t="s">
        <v>1140</v>
      </c>
      <c r="F291" s="22">
        <v>-33852.959999999999</v>
      </c>
      <c r="G291" t="e">
        <f>VLOOKUP(Table1[[#This Row],[Voucher]],'All trans'!J:N,5,0)</f>
        <v>#N/A</v>
      </c>
      <c r="H291" t="str">
        <f>VLOOKUP(Table1[[#This Row],[Voucher]],'All trans'!K:N,4,0)</f>
        <v>SO0000071</v>
      </c>
      <c r="I291" t="s">
        <v>279</v>
      </c>
    </row>
    <row r="292" spans="1:9" x14ac:dyDescent="0.25">
      <c r="A292" s="18">
        <v>42837</v>
      </c>
      <c r="B292" s="16" t="s">
        <v>1888</v>
      </c>
      <c r="C292" s="16" t="s">
        <v>1138</v>
      </c>
      <c r="D292" s="16" t="s">
        <v>1889</v>
      </c>
      <c r="E292" s="16" t="s">
        <v>1140</v>
      </c>
      <c r="F292" s="21">
        <v>-1650</v>
      </c>
      <c r="G292" t="e">
        <f>VLOOKUP(Table1[[#This Row],[Voucher]],'All trans'!J:N,5,0)</f>
        <v>#N/A</v>
      </c>
      <c r="H292" t="str">
        <f>VLOOKUP(Table1[[#This Row],[Voucher]],'All trans'!K:N,4,0)</f>
        <v>SO0000105</v>
      </c>
      <c r="I292" t="s">
        <v>282</v>
      </c>
    </row>
    <row r="293" spans="1:9" x14ac:dyDescent="0.25">
      <c r="A293" s="19">
        <v>42837</v>
      </c>
      <c r="B293" s="17" t="s">
        <v>1890</v>
      </c>
      <c r="C293" s="17" t="s">
        <v>1138</v>
      </c>
      <c r="D293" s="17" t="s">
        <v>1891</v>
      </c>
      <c r="E293" s="17" t="s">
        <v>1140</v>
      </c>
      <c r="F293" s="22">
        <v>-4478.93</v>
      </c>
      <c r="G293" t="e">
        <f>VLOOKUP(Table1[[#This Row],[Voucher]],'All trans'!J:N,5,0)</f>
        <v>#N/A</v>
      </c>
      <c r="H293" t="str">
        <f>VLOOKUP(Table1[[#This Row],[Voucher]],'All trans'!K:N,4,0)</f>
        <v>SO0000105</v>
      </c>
      <c r="I293" t="s">
        <v>282</v>
      </c>
    </row>
    <row r="294" spans="1:9" x14ac:dyDescent="0.25">
      <c r="A294" s="18">
        <v>42837</v>
      </c>
      <c r="B294" s="16" t="s">
        <v>1892</v>
      </c>
      <c r="C294" s="16" t="s">
        <v>1138</v>
      </c>
      <c r="D294" s="16" t="s">
        <v>1893</v>
      </c>
      <c r="E294" s="16" t="s">
        <v>1140</v>
      </c>
      <c r="F294" s="21">
        <v>-4298.97</v>
      </c>
      <c r="G294" t="e">
        <f>VLOOKUP(Table1[[#This Row],[Voucher]],'All trans'!J:N,5,0)</f>
        <v>#N/A</v>
      </c>
      <c r="H294" t="str">
        <f>VLOOKUP(Table1[[#This Row],[Voucher]],'All trans'!K:N,4,0)</f>
        <v>SO0000120</v>
      </c>
      <c r="I294" t="s">
        <v>283</v>
      </c>
    </row>
    <row r="295" spans="1:9" x14ac:dyDescent="0.25">
      <c r="A295" s="19">
        <v>42837</v>
      </c>
      <c r="B295" s="17" t="s">
        <v>1894</v>
      </c>
      <c r="C295" s="17" t="s">
        <v>1138</v>
      </c>
      <c r="D295" s="17" t="s">
        <v>1895</v>
      </c>
      <c r="E295" s="17" t="s">
        <v>1140</v>
      </c>
      <c r="F295" s="22">
        <v>-2789</v>
      </c>
      <c r="G295" t="e">
        <f>VLOOKUP(Table1[[#This Row],[Voucher]],'All trans'!J:N,5,0)</f>
        <v>#N/A</v>
      </c>
      <c r="H295" t="str">
        <f>VLOOKUP(Table1[[#This Row],[Voucher]],'All trans'!K:N,4,0)</f>
        <v>SO0000115</v>
      </c>
      <c r="I295" t="s">
        <v>286</v>
      </c>
    </row>
    <row r="296" spans="1:9" x14ac:dyDescent="0.25">
      <c r="A296" s="18">
        <v>42837</v>
      </c>
      <c r="B296" s="16" t="s">
        <v>1896</v>
      </c>
      <c r="C296" s="16" t="s">
        <v>1138</v>
      </c>
      <c r="D296" s="16" t="s">
        <v>1897</v>
      </c>
      <c r="E296" s="16" t="s">
        <v>1140</v>
      </c>
      <c r="F296" s="21">
        <v>-54834.6</v>
      </c>
      <c r="G296" t="e">
        <f>VLOOKUP(Table1[[#This Row],[Voucher]],'All trans'!J:N,5,0)</f>
        <v>#N/A</v>
      </c>
      <c r="H296" t="str">
        <f>VLOOKUP(Table1[[#This Row],[Voucher]],'All trans'!K:N,4,0)</f>
        <v>SO0000115</v>
      </c>
      <c r="I296" t="s">
        <v>286</v>
      </c>
    </row>
    <row r="297" spans="1:9" x14ac:dyDescent="0.25">
      <c r="A297" s="19">
        <v>42837</v>
      </c>
      <c r="B297" s="17" t="s">
        <v>972</v>
      </c>
      <c r="C297" s="17" t="s">
        <v>1138</v>
      </c>
      <c r="D297" s="17" t="s">
        <v>1898</v>
      </c>
      <c r="E297" s="17" t="s">
        <v>1140</v>
      </c>
      <c r="F297" s="22">
        <v>680</v>
      </c>
      <c r="G297" t="str">
        <f>VLOOKUP(Table1[[#This Row],[Voucher]],'All trans'!J:N,5,0)</f>
        <v>SO0000143</v>
      </c>
      <c r="H297" t="e">
        <f>VLOOKUP(Table1[[#This Row],[Voucher]],'All trans'!K:N,4,0)</f>
        <v>#N/A</v>
      </c>
      <c r="I297" t="s">
        <v>219</v>
      </c>
    </row>
    <row r="298" spans="1:9" x14ac:dyDescent="0.25">
      <c r="A298" s="18">
        <v>42837</v>
      </c>
      <c r="B298" s="16" t="s">
        <v>875</v>
      </c>
      <c r="C298" s="16" t="s">
        <v>1138</v>
      </c>
      <c r="D298" s="16" t="s">
        <v>1899</v>
      </c>
      <c r="E298" s="16" t="s">
        <v>1140</v>
      </c>
      <c r="F298" s="21">
        <v>17313.75</v>
      </c>
      <c r="G298" t="str">
        <f>VLOOKUP(Table1[[#This Row],[Voucher]],'All trans'!J:N,5,0)</f>
        <v>SO0000156</v>
      </c>
      <c r="H298" t="e">
        <f>VLOOKUP(Table1[[#This Row],[Voucher]],'All trans'!K:N,4,0)</f>
        <v>#N/A</v>
      </c>
      <c r="I298" t="s">
        <v>444</v>
      </c>
    </row>
    <row r="299" spans="1:9" x14ac:dyDescent="0.25">
      <c r="A299" s="19">
        <v>42837</v>
      </c>
      <c r="B299" s="17" t="s">
        <v>709</v>
      </c>
      <c r="C299" s="17" t="s">
        <v>1138</v>
      </c>
      <c r="D299" s="17" t="s">
        <v>1900</v>
      </c>
      <c r="E299" s="17" t="s">
        <v>1140</v>
      </c>
      <c r="F299" s="22">
        <v>50</v>
      </c>
      <c r="G299" t="str">
        <f>VLOOKUP(Table1[[#This Row],[Voucher]],'All trans'!J:N,5,0)</f>
        <v>SO0000157</v>
      </c>
      <c r="H299" t="e">
        <f>VLOOKUP(Table1[[#This Row],[Voucher]],'All trans'!K:N,4,0)</f>
        <v>#N/A</v>
      </c>
      <c r="I299" t="s">
        <v>434</v>
      </c>
    </row>
    <row r="300" spans="1:9" x14ac:dyDescent="0.25">
      <c r="A300" s="18">
        <v>42837</v>
      </c>
      <c r="B300" s="16" t="s">
        <v>709</v>
      </c>
      <c r="C300" s="16" t="s">
        <v>1138</v>
      </c>
      <c r="D300" s="16" t="s">
        <v>1900</v>
      </c>
      <c r="E300" s="16" t="s">
        <v>1140</v>
      </c>
      <c r="F300" s="21">
        <v>983.25</v>
      </c>
      <c r="G300" t="str">
        <f>VLOOKUP(Table1[[#This Row],[Voucher]],'All trans'!J:N,5,0)</f>
        <v>SO0000157</v>
      </c>
      <c r="H300" t="e">
        <f>VLOOKUP(Table1[[#This Row],[Voucher]],'All trans'!K:N,4,0)</f>
        <v>#N/A</v>
      </c>
      <c r="I300" t="s">
        <v>434</v>
      </c>
    </row>
    <row r="301" spans="1:9" x14ac:dyDescent="0.25">
      <c r="A301" s="19">
        <v>42837</v>
      </c>
      <c r="B301" s="17" t="s">
        <v>831</v>
      </c>
      <c r="C301" s="17" t="s">
        <v>1138</v>
      </c>
      <c r="D301" s="17" t="s">
        <v>1901</v>
      </c>
      <c r="E301" s="17" t="s">
        <v>1140</v>
      </c>
      <c r="F301" s="22">
        <v>930</v>
      </c>
      <c r="G301" t="str">
        <f>VLOOKUP(Table1[[#This Row],[Voucher]],'All trans'!J:N,5,0)</f>
        <v>SO0000128</v>
      </c>
      <c r="H301" t="e">
        <f>VLOOKUP(Table1[[#This Row],[Voucher]],'All trans'!K:N,4,0)</f>
        <v>#N/A</v>
      </c>
      <c r="I301" t="s">
        <v>315</v>
      </c>
    </row>
    <row r="302" spans="1:9" x14ac:dyDescent="0.25">
      <c r="A302" s="18">
        <v>42837</v>
      </c>
      <c r="B302" s="16" t="s">
        <v>831</v>
      </c>
      <c r="C302" s="16" t="s">
        <v>1138</v>
      </c>
      <c r="D302" s="16" t="s">
        <v>1901</v>
      </c>
      <c r="E302" s="16" t="s">
        <v>1140</v>
      </c>
      <c r="F302" s="21">
        <v>6269.97</v>
      </c>
      <c r="G302" t="str">
        <f>VLOOKUP(Table1[[#This Row],[Voucher]],'All trans'!J:N,5,0)</f>
        <v>SO0000128</v>
      </c>
      <c r="H302" t="e">
        <f>VLOOKUP(Table1[[#This Row],[Voucher]],'All trans'!K:N,4,0)</f>
        <v>#N/A</v>
      </c>
      <c r="I302" t="s">
        <v>315</v>
      </c>
    </row>
    <row r="303" spans="1:9" x14ac:dyDescent="0.25">
      <c r="A303" s="19">
        <v>42838</v>
      </c>
      <c r="B303" s="17" t="s">
        <v>1902</v>
      </c>
      <c r="C303" s="17" t="s">
        <v>1138</v>
      </c>
      <c r="D303" s="17" t="s">
        <v>1903</v>
      </c>
      <c r="E303" s="17" t="s">
        <v>1140</v>
      </c>
      <c r="F303" s="22">
        <v>-680</v>
      </c>
      <c r="G303" t="e">
        <f>VLOOKUP(Table1[[#This Row],[Voucher]],'All trans'!J:N,5,0)</f>
        <v>#N/A</v>
      </c>
      <c r="H303" t="str">
        <f>VLOOKUP(Table1[[#This Row],[Voucher]],'All trans'!K:N,4,0)</f>
        <v>SO0000143</v>
      </c>
      <c r="I303" t="s">
        <v>219</v>
      </c>
    </row>
    <row r="304" spans="1:9" x14ac:dyDescent="0.25">
      <c r="A304" s="18">
        <v>42838</v>
      </c>
      <c r="B304" s="16" t="s">
        <v>1904</v>
      </c>
      <c r="C304" s="16" t="s">
        <v>1138</v>
      </c>
      <c r="D304" s="16" t="s">
        <v>1905</v>
      </c>
      <c r="E304" s="16" t="s">
        <v>1140</v>
      </c>
      <c r="F304" s="21">
        <v>-1650</v>
      </c>
      <c r="G304" t="e">
        <f>VLOOKUP(Table1[[#This Row],[Voucher]],'All trans'!J:N,5,0)</f>
        <v>#N/A</v>
      </c>
      <c r="H304" t="str">
        <f>VLOOKUP(Table1[[#This Row],[Voucher]],'All trans'!K:N,4,0)</f>
        <v>SO0000126</v>
      </c>
      <c r="I304" t="s">
        <v>284</v>
      </c>
    </row>
    <row r="305" spans="1:9" x14ac:dyDescent="0.25">
      <c r="A305" s="19">
        <v>42838</v>
      </c>
      <c r="B305" s="17" t="s">
        <v>1906</v>
      </c>
      <c r="C305" s="17" t="s">
        <v>1138</v>
      </c>
      <c r="D305" s="17" t="s">
        <v>1907</v>
      </c>
      <c r="E305" s="17" t="s">
        <v>1140</v>
      </c>
      <c r="F305" s="22">
        <v>-1765.95</v>
      </c>
      <c r="G305" t="e">
        <f>VLOOKUP(Table1[[#This Row],[Voucher]],'All trans'!J:N,5,0)</f>
        <v>#N/A</v>
      </c>
      <c r="H305" t="str">
        <f>VLOOKUP(Table1[[#This Row],[Voucher]],'All trans'!K:N,4,0)</f>
        <v>SO0000126</v>
      </c>
      <c r="I305" t="s">
        <v>284</v>
      </c>
    </row>
    <row r="306" spans="1:9" x14ac:dyDescent="0.25">
      <c r="A306" s="18">
        <v>42838</v>
      </c>
      <c r="B306" s="16" t="s">
        <v>1908</v>
      </c>
      <c r="C306" s="16" t="s">
        <v>1138</v>
      </c>
      <c r="D306" s="16" t="s">
        <v>1909</v>
      </c>
      <c r="E306" s="16" t="s">
        <v>1140</v>
      </c>
      <c r="F306" s="21">
        <v>-945</v>
      </c>
      <c r="G306" t="e">
        <f>VLOOKUP(Table1[[#This Row],[Voucher]],'All trans'!J:N,5,0)</f>
        <v>#N/A</v>
      </c>
      <c r="H306" t="str">
        <f>VLOOKUP(Table1[[#This Row],[Voucher]],'All trans'!K:N,4,0)</f>
        <v>SO0000138</v>
      </c>
      <c r="I306" t="s">
        <v>287</v>
      </c>
    </row>
    <row r="307" spans="1:9" x14ac:dyDescent="0.25">
      <c r="A307" s="19">
        <v>42838</v>
      </c>
      <c r="B307" s="17" t="s">
        <v>1910</v>
      </c>
      <c r="C307" s="17" t="s">
        <v>1138</v>
      </c>
      <c r="D307" s="17" t="s">
        <v>1911</v>
      </c>
      <c r="E307" s="17" t="s">
        <v>1140</v>
      </c>
      <c r="F307" s="22">
        <v>-1521</v>
      </c>
      <c r="G307" t="e">
        <f>VLOOKUP(Table1[[#This Row],[Voucher]],'All trans'!J:N,5,0)</f>
        <v>#N/A</v>
      </c>
      <c r="H307" t="str">
        <f>VLOOKUP(Table1[[#This Row],[Voucher]],'All trans'!K:N,4,0)</f>
        <v>SO0000138</v>
      </c>
      <c r="I307" t="s">
        <v>287</v>
      </c>
    </row>
    <row r="308" spans="1:9" x14ac:dyDescent="0.25">
      <c r="A308" s="18">
        <v>42838</v>
      </c>
      <c r="B308" s="16" t="s">
        <v>1912</v>
      </c>
      <c r="C308" s="16" t="s">
        <v>1138</v>
      </c>
      <c r="D308" s="16" t="s">
        <v>1913</v>
      </c>
      <c r="E308" s="16" t="s">
        <v>1140</v>
      </c>
      <c r="F308" s="21">
        <v>-686</v>
      </c>
      <c r="G308" t="e">
        <f>VLOOKUP(Table1[[#This Row],[Voucher]],'All trans'!J:N,5,0)</f>
        <v>#N/A</v>
      </c>
      <c r="H308" t="str">
        <f>VLOOKUP(Table1[[#This Row],[Voucher]],'All trans'!K:N,4,0)</f>
        <v>SO0000160</v>
      </c>
      <c r="I308" t="s">
        <v>196</v>
      </c>
    </row>
    <row r="309" spans="1:9" x14ac:dyDescent="0.25">
      <c r="A309" s="19">
        <v>42838</v>
      </c>
      <c r="B309" s="17" t="s">
        <v>1912</v>
      </c>
      <c r="C309" s="17" t="s">
        <v>1138</v>
      </c>
      <c r="D309" s="17" t="s">
        <v>1913</v>
      </c>
      <c r="E309" s="17" t="s">
        <v>1140</v>
      </c>
      <c r="F309" s="22">
        <v>-250</v>
      </c>
      <c r="G309" t="e">
        <f>VLOOKUP(Table1[[#This Row],[Voucher]],'All trans'!J:N,5,0)</f>
        <v>#N/A</v>
      </c>
      <c r="H309" t="str">
        <f>VLOOKUP(Table1[[#This Row],[Voucher]],'All trans'!K:N,4,0)</f>
        <v>SO0000160</v>
      </c>
      <c r="I309" t="s">
        <v>196</v>
      </c>
    </row>
    <row r="310" spans="1:9" x14ac:dyDescent="0.25">
      <c r="A310" s="18">
        <v>42838</v>
      </c>
      <c r="B310" s="16" t="s">
        <v>1912</v>
      </c>
      <c r="C310" s="16" t="s">
        <v>1138</v>
      </c>
      <c r="D310" s="16" t="s">
        <v>1913</v>
      </c>
      <c r="E310" s="16" t="s">
        <v>1140</v>
      </c>
      <c r="F310" s="21">
        <v>-182</v>
      </c>
      <c r="G310" t="e">
        <f>VLOOKUP(Table1[[#This Row],[Voucher]],'All trans'!J:N,5,0)</f>
        <v>#N/A</v>
      </c>
      <c r="H310" t="str">
        <f>VLOOKUP(Table1[[#This Row],[Voucher]],'All trans'!K:N,4,0)</f>
        <v>SO0000160</v>
      </c>
      <c r="I310" t="s">
        <v>196</v>
      </c>
    </row>
    <row r="311" spans="1:9" x14ac:dyDescent="0.25">
      <c r="A311" s="19">
        <v>42838</v>
      </c>
      <c r="B311" s="17" t="s">
        <v>1914</v>
      </c>
      <c r="C311" s="17" t="s">
        <v>1138</v>
      </c>
      <c r="D311" s="17" t="s">
        <v>1915</v>
      </c>
      <c r="E311" s="17" t="s">
        <v>1140</v>
      </c>
      <c r="F311" s="22">
        <v>-9429.75</v>
      </c>
      <c r="G311" t="e">
        <f>VLOOKUP(Table1[[#This Row],[Voucher]],'All trans'!J:N,5,0)</f>
        <v>#N/A</v>
      </c>
      <c r="H311" t="str">
        <f>VLOOKUP(Table1[[#This Row],[Voucher]],'All trans'!K:N,4,0)</f>
        <v>SO0000142</v>
      </c>
      <c r="I311" t="s">
        <v>394</v>
      </c>
    </row>
    <row r="312" spans="1:9" x14ac:dyDescent="0.25">
      <c r="A312" s="18">
        <v>42838</v>
      </c>
      <c r="B312" s="16" t="s">
        <v>1914</v>
      </c>
      <c r="C312" s="16" t="s">
        <v>1138</v>
      </c>
      <c r="D312" s="16" t="s">
        <v>1915</v>
      </c>
      <c r="E312" s="16" t="s">
        <v>1140</v>
      </c>
      <c r="F312" s="21">
        <v>-200</v>
      </c>
      <c r="G312" t="e">
        <f>VLOOKUP(Table1[[#This Row],[Voucher]],'All trans'!J:N,5,0)</f>
        <v>#N/A</v>
      </c>
      <c r="H312" t="str">
        <f>VLOOKUP(Table1[[#This Row],[Voucher]],'All trans'!K:N,4,0)</f>
        <v>SO0000142</v>
      </c>
      <c r="I312" t="s">
        <v>394</v>
      </c>
    </row>
    <row r="313" spans="1:9" x14ac:dyDescent="0.25">
      <c r="A313" s="19">
        <v>42838</v>
      </c>
      <c r="B313" s="17" t="s">
        <v>1916</v>
      </c>
      <c r="C313" s="17" t="s">
        <v>1138</v>
      </c>
      <c r="D313" s="17" t="s">
        <v>1917</v>
      </c>
      <c r="E313" s="17" t="s">
        <v>1140</v>
      </c>
      <c r="F313" s="22">
        <v>-665</v>
      </c>
      <c r="G313" t="e">
        <f>VLOOKUP(Table1[[#This Row],[Voucher]],'All trans'!J:N,5,0)</f>
        <v>#N/A</v>
      </c>
      <c r="H313" t="str">
        <f>VLOOKUP(Table1[[#This Row],[Voucher]],'All trans'!K:N,4,0)</f>
        <v>SO0000159</v>
      </c>
      <c r="I313" t="s">
        <v>589</v>
      </c>
    </row>
    <row r="314" spans="1:9" x14ac:dyDescent="0.25">
      <c r="A314" s="18">
        <v>42838</v>
      </c>
      <c r="B314" s="16" t="s">
        <v>841</v>
      </c>
      <c r="C314" s="16" t="s">
        <v>1138</v>
      </c>
      <c r="D314" s="16" t="s">
        <v>1918</v>
      </c>
      <c r="E314" s="16" t="s">
        <v>1140</v>
      </c>
      <c r="F314" s="21">
        <v>945</v>
      </c>
      <c r="G314" t="str">
        <f>VLOOKUP(Table1[[#This Row],[Voucher]],'All trans'!J:N,5,0)</f>
        <v>SO0000138</v>
      </c>
      <c r="H314" t="e">
        <f>VLOOKUP(Table1[[#This Row],[Voucher]],'All trans'!K:N,4,0)</f>
        <v>#N/A</v>
      </c>
      <c r="I314" t="s">
        <v>287</v>
      </c>
    </row>
    <row r="315" spans="1:9" x14ac:dyDescent="0.25">
      <c r="A315" s="19">
        <v>42838</v>
      </c>
      <c r="B315" s="17" t="s">
        <v>841</v>
      </c>
      <c r="C315" s="17" t="s">
        <v>1138</v>
      </c>
      <c r="D315" s="17" t="s">
        <v>1918</v>
      </c>
      <c r="E315" s="17" t="s">
        <v>1140</v>
      </c>
      <c r="F315" s="22">
        <v>1521</v>
      </c>
      <c r="G315" t="str">
        <f>VLOOKUP(Table1[[#This Row],[Voucher]],'All trans'!J:N,5,0)</f>
        <v>SO0000138</v>
      </c>
      <c r="H315" t="e">
        <f>VLOOKUP(Table1[[#This Row],[Voucher]],'All trans'!K:N,4,0)</f>
        <v>#N/A</v>
      </c>
      <c r="I315" t="s">
        <v>287</v>
      </c>
    </row>
    <row r="316" spans="1:9" x14ac:dyDescent="0.25">
      <c r="A316" s="18">
        <v>42838</v>
      </c>
      <c r="B316" s="16" t="s">
        <v>708</v>
      </c>
      <c r="C316" s="16" t="s">
        <v>1138</v>
      </c>
      <c r="D316" s="16" t="s">
        <v>1919</v>
      </c>
      <c r="E316" s="16" t="s">
        <v>1140</v>
      </c>
      <c r="F316" s="21">
        <v>182</v>
      </c>
      <c r="G316" t="str">
        <f>VLOOKUP(Table1[[#This Row],[Voucher]],'All trans'!J:N,5,0)</f>
        <v>SO0000160</v>
      </c>
      <c r="H316" t="e">
        <f>VLOOKUP(Table1[[#This Row],[Voucher]],'All trans'!K:N,4,0)</f>
        <v>#N/A</v>
      </c>
      <c r="I316" t="s">
        <v>196</v>
      </c>
    </row>
    <row r="317" spans="1:9" x14ac:dyDescent="0.25">
      <c r="A317" s="19">
        <v>42838</v>
      </c>
      <c r="B317" s="17" t="s">
        <v>708</v>
      </c>
      <c r="C317" s="17" t="s">
        <v>1138</v>
      </c>
      <c r="D317" s="17" t="s">
        <v>1919</v>
      </c>
      <c r="E317" s="17" t="s">
        <v>1140</v>
      </c>
      <c r="F317" s="22">
        <v>250</v>
      </c>
      <c r="G317" t="str">
        <f>VLOOKUP(Table1[[#This Row],[Voucher]],'All trans'!J:N,5,0)</f>
        <v>SO0000160</v>
      </c>
      <c r="H317" t="e">
        <f>VLOOKUP(Table1[[#This Row],[Voucher]],'All trans'!K:N,4,0)</f>
        <v>#N/A</v>
      </c>
      <c r="I317" t="s">
        <v>196</v>
      </c>
    </row>
    <row r="318" spans="1:9" x14ac:dyDescent="0.25">
      <c r="A318" s="18">
        <v>42838</v>
      </c>
      <c r="B318" s="16" t="s">
        <v>708</v>
      </c>
      <c r="C318" s="16" t="s">
        <v>1138</v>
      </c>
      <c r="D318" s="16" t="s">
        <v>1919</v>
      </c>
      <c r="E318" s="16" t="s">
        <v>1140</v>
      </c>
      <c r="F318" s="21">
        <v>686</v>
      </c>
      <c r="G318" t="str">
        <f>VLOOKUP(Table1[[#This Row],[Voucher]],'All trans'!J:N,5,0)</f>
        <v>SO0000160</v>
      </c>
      <c r="H318" t="e">
        <f>VLOOKUP(Table1[[#This Row],[Voucher]],'All trans'!K:N,4,0)</f>
        <v>#N/A</v>
      </c>
      <c r="I318" t="s">
        <v>196</v>
      </c>
    </row>
    <row r="319" spans="1:9" x14ac:dyDescent="0.25">
      <c r="A319" s="19">
        <v>42838</v>
      </c>
      <c r="B319" s="17" t="s">
        <v>682</v>
      </c>
      <c r="C319" s="17" t="s">
        <v>1138</v>
      </c>
      <c r="D319" s="17" t="s">
        <v>1920</v>
      </c>
      <c r="E319" s="17" t="s">
        <v>1140</v>
      </c>
      <c r="F319" s="22">
        <v>665</v>
      </c>
      <c r="G319" t="str">
        <f>VLOOKUP(Table1[[#This Row],[Voucher]],'All trans'!J:N,5,0)</f>
        <v>SO0000159</v>
      </c>
      <c r="H319" t="e">
        <f>VLOOKUP(Table1[[#This Row],[Voucher]],'All trans'!K:N,4,0)</f>
        <v>#N/A</v>
      </c>
      <c r="I319" t="s">
        <v>589</v>
      </c>
    </row>
    <row r="320" spans="1:9" x14ac:dyDescent="0.25">
      <c r="A320" s="18">
        <v>42844</v>
      </c>
      <c r="B320" s="16" t="s">
        <v>745</v>
      </c>
      <c r="C320" s="16" t="s">
        <v>1138</v>
      </c>
      <c r="D320" s="16" t="s">
        <v>1921</v>
      </c>
      <c r="E320" s="16" t="s">
        <v>1140</v>
      </c>
      <c r="F320" s="21">
        <v>1312.5</v>
      </c>
      <c r="G320" t="str">
        <f>VLOOKUP(Table1[[#This Row],[Voucher]],'All trans'!J:N,5,0)</f>
        <v>SO0000168</v>
      </c>
      <c r="H320" t="e">
        <f>VLOOKUP(Table1[[#This Row],[Voucher]],'All trans'!K:N,4,0)</f>
        <v>#N/A</v>
      </c>
      <c r="I320" t="s">
        <v>572</v>
      </c>
    </row>
    <row r="321" spans="1:9" x14ac:dyDescent="0.25">
      <c r="A321" s="19">
        <v>42844</v>
      </c>
      <c r="B321" s="17" t="s">
        <v>945</v>
      </c>
      <c r="C321" s="17" t="s">
        <v>1138</v>
      </c>
      <c r="D321" s="17" t="s">
        <v>1922</v>
      </c>
      <c r="E321" s="17" t="s">
        <v>1140</v>
      </c>
      <c r="F321" s="22">
        <v>1290.0999999999999</v>
      </c>
      <c r="G321" t="str">
        <f>VLOOKUP(Table1[[#This Row],[Voucher]],'All trans'!J:N,5,0)</f>
        <v>SO0000171</v>
      </c>
      <c r="H321" t="e">
        <f>VLOOKUP(Table1[[#This Row],[Voucher]],'All trans'!K:N,4,0)</f>
        <v>#N/A</v>
      </c>
      <c r="I321" t="s">
        <v>343</v>
      </c>
    </row>
    <row r="322" spans="1:9" x14ac:dyDescent="0.25">
      <c r="A322" s="18">
        <v>42845</v>
      </c>
      <c r="B322" s="16" t="s">
        <v>855</v>
      </c>
      <c r="C322" s="16" t="s">
        <v>1138</v>
      </c>
      <c r="D322" s="16" t="s">
        <v>1923</v>
      </c>
      <c r="E322" s="16" t="s">
        <v>1140</v>
      </c>
      <c r="F322" s="21">
        <v>15288</v>
      </c>
      <c r="G322" t="str">
        <f>VLOOKUP(Table1[[#This Row],[Voucher]],'All trans'!J:N,5,0)</f>
        <v>SO0000164</v>
      </c>
      <c r="H322" t="e">
        <f>VLOOKUP(Table1[[#This Row],[Voucher]],'All trans'!K:N,4,0)</f>
        <v>#N/A</v>
      </c>
      <c r="I322" t="s">
        <v>293</v>
      </c>
    </row>
    <row r="323" spans="1:9" x14ac:dyDescent="0.25">
      <c r="A323" s="19">
        <v>42849</v>
      </c>
      <c r="B323" s="17" t="s">
        <v>842</v>
      </c>
      <c r="C323" s="17" t="s">
        <v>1138</v>
      </c>
      <c r="D323" s="17" t="s">
        <v>1924</v>
      </c>
      <c r="E323" s="17" t="s">
        <v>1140</v>
      </c>
      <c r="F323" s="22">
        <v>2079.08</v>
      </c>
      <c r="G323" t="str">
        <f>VLOOKUP(Table1[[#This Row],[Voucher]],'All trans'!J:N,5,0)</f>
        <v>SO0000152</v>
      </c>
      <c r="H323" t="e">
        <f>VLOOKUP(Table1[[#This Row],[Voucher]],'All trans'!K:N,4,0)</f>
        <v>#N/A</v>
      </c>
      <c r="I323" t="s">
        <v>397</v>
      </c>
    </row>
    <row r="324" spans="1:9" x14ac:dyDescent="0.25">
      <c r="A324" s="18">
        <v>42849</v>
      </c>
      <c r="B324" s="16" t="s">
        <v>844</v>
      </c>
      <c r="C324" s="16" t="s">
        <v>1138</v>
      </c>
      <c r="D324" s="16" t="s">
        <v>1925</v>
      </c>
      <c r="E324" s="16" t="s">
        <v>1140</v>
      </c>
      <c r="F324" s="21">
        <v>5592.38</v>
      </c>
      <c r="G324" t="str">
        <f>VLOOKUP(Table1[[#This Row],[Voucher]],'All trans'!J:N,5,0)</f>
        <v>SO0000175</v>
      </c>
      <c r="H324" t="e">
        <f>VLOOKUP(Table1[[#This Row],[Voucher]],'All trans'!K:N,4,0)</f>
        <v>#N/A</v>
      </c>
      <c r="I324" t="s">
        <v>395</v>
      </c>
    </row>
    <row r="325" spans="1:9" x14ac:dyDescent="0.25">
      <c r="A325" s="19">
        <v>42849</v>
      </c>
      <c r="B325" s="17" t="s">
        <v>845</v>
      </c>
      <c r="C325" s="17" t="s">
        <v>1138</v>
      </c>
      <c r="D325" s="17" t="s">
        <v>1926</v>
      </c>
      <c r="E325" s="17" t="s">
        <v>1140</v>
      </c>
      <c r="F325" s="22">
        <v>23142.379999999997</v>
      </c>
      <c r="G325" t="str">
        <f>VLOOKUP(Table1[[#This Row],[Voucher]],'All trans'!J:N,5,0)</f>
        <v>SO0000172</v>
      </c>
      <c r="H325" t="e">
        <f>VLOOKUP(Table1[[#This Row],[Voucher]],'All trans'!K:N,4,0)</f>
        <v>#N/A</v>
      </c>
      <c r="I325" t="s">
        <v>396</v>
      </c>
    </row>
    <row r="326" spans="1:9" x14ac:dyDescent="0.25">
      <c r="A326" s="18">
        <v>42850</v>
      </c>
      <c r="B326" s="16" t="s">
        <v>1007</v>
      </c>
      <c r="C326" s="16" t="s">
        <v>1138</v>
      </c>
      <c r="D326" s="16" t="s">
        <v>1927</v>
      </c>
      <c r="E326" s="16" t="s">
        <v>1140</v>
      </c>
      <c r="F326" s="21">
        <v>1057.8800000000001</v>
      </c>
      <c r="G326" t="str">
        <f>VLOOKUP(Table1[[#This Row],[Voucher]],'All trans'!J:N,5,0)</f>
        <v>SO0000167</v>
      </c>
      <c r="H326" t="e">
        <f>VLOOKUP(Table1[[#This Row],[Voucher]],'All trans'!K:N,4,0)</f>
        <v>#N/A</v>
      </c>
      <c r="I326" t="s">
        <v>181</v>
      </c>
    </row>
    <row r="327" spans="1:9" x14ac:dyDescent="0.25">
      <c r="A327" s="19">
        <v>42850</v>
      </c>
      <c r="B327" s="17" t="s">
        <v>943</v>
      </c>
      <c r="C327" s="17" t="s">
        <v>1138</v>
      </c>
      <c r="D327" s="17" t="s">
        <v>1928</v>
      </c>
      <c r="E327" s="17" t="s">
        <v>1140</v>
      </c>
      <c r="F327" s="22">
        <v>1125</v>
      </c>
      <c r="G327" t="str">
        <f>VLOOKUP(Table1[[#This Row],[Voucher]],'All trans'!J:N,5,0)</f>
        <v>SO0000149</v>
      </c>
      <c r="H327" t="e">
        <f>VLOOKUP(Table1[[#This Row],[Voucher]],'All trans'!K:N,4,0)</f>
        <v>#N/A</v>
      </c>
      <c r="I327" t="s">
        <v>288</v>
      </c>
    </row>
    <row r="328" spans="1:9" x14ac:dyDescent="0.25">
      <c r="A328" s="18">
        <v>42850</v>
      </c>
      <c r="B328" s="16" t="s">
        <v>943</v>
      </c>
      <c r="C328" s="16" t="s">
        <v>1138</v>
      </c>
      <c r="D328" s="16" t="s">
        <v>1928</v>
      </c>
      <c r="E328" s="16" t="s">
        <v>1140</v>
      </c>
      <c r="F328" s="21">
        <v>3697.2</v>
      </c>
      <c r="G328" t="str">
        <f>VLOOKUP(Table1[[#This Row],[Voucher]],'All trans'!J:N,5,0)</f>
        <v>SO0000149</v>
      </c>
      <c r="H328" t="e">
        <f>VLOOKUP(Table1[[#This Row],[Voucher]],'All trans'!K:N,4,0)</f>
        <v>#N/A</v>
      </c>
      <c r="I328" t="s">
        <v>288</v>
      </c>
    </row>
    <row r="329" spans="1:9" x14ac:dyDescent="0.25">
      <c r="A329" s="19">
        <v>42850</v>
      </c>
      <c r="B329" s="17" t="s">
        <v>700</v>
      </c>
      <c r="C329" s="17" t="s">
        <v>1138</v>
      </c>
      <c r="D329" s="17" t="s">
        <v>1929</v>
      </c>
      <c r="E329" s="17" t="s">
        <v>1140</v>
      </c>
      <c r="F329" s="22">
        <v>150</v>
      </c>
      <c r="G329" t="str">
        <f>VLOOKUP(Table1[[#This Row],[Voucher]],'All trans'!J:N,5,0)</f>
        <v>SO0000181</v>
      </c>
      <c r="H329" t="e">
        <f>VLOOKUP(Table1[[#This Row],[Voucher]],'All trans'!K:N,4,0)</f>
        <v>#N/A</v>
      </c>
      <c r="I329" t="s">
        <v>204</v>
      </c>
    </row>
    <row r="330" spans="1:9" x14ac:dyDescent="0.25">
      <c r="A330" s="18">
        <v>42850</v>
      </c>
      <c r="B330" s="16" t="s">
        <v>700</v>
      </c>
      <c r="C330" s="16" t="s">
        <v>1138</v>
      </c>
      <c r="D330" s="16" t="s">
        <v>1929</v>
      </c>
      <c r="E330" s="16" t="s">
        <v>1140</v>
      </c>
      <c r="F330" s="21">
        <v>880</v>
      </c>
      <c r="G330" t="str">
        <f>VLOOKUP(Table1[[#This Row],[Voucher]],'All trans'!J:N,5,0)</f>
        <v>SO0000181</v>
      </c>
      <c r="H330" t="e">
        <f>VLOOKUP(Table1[[#This Row],[Voucher]],'All trans'!K:N,4,0)</f>
        <v>#N/A</v>
      </c>
      <c r="I330" t="s">
        <v>204</v>
      </c>
    </row>
    <row r="331" spans="1:9" x14ac:dyDescent="0.25">
      <c r="A331" s="19">
        <v>42851</v>
      </c>
      <c r="B331" s="17" t="s">
        <v>701</v>
      </c>
      <c r="C331" s="17" t="s">
        <v>1138</v>
      </c>
      <c r="D331" s="17" t="s">
        <v>1930</v>
      </c>
      <c r="E331" s="17" t="s">
        <v>1140</v>
      </c>
      <c r="F331" s="22">
        <v>65</v>
      </c>
      <c r="G331" t="str">
        <f>VLOOKUP(Table1[[#This Row],[Voucher]],'All trans'!J:N,5,0)</f>
        <v>SO0000184</v>
      </c>
      <c r="H331" t="e">
        <f>VLOOKUP(Table1[[#This Row],[Voucher]],'All trans'!K:N,4,0)</f>
        <v>#N/A</v>
      </c>
      <c r="I331" t="s">
        <v>365</v>
      </c>
    </row>
    <row r="332" spans="1:9" x14ac:dyDescent="0.25">
      <c r="A332" s="18">
        <v>42851</v>
      </c>
      <c r="B332" s="16" t="s">
        <v>701</v>
      </c>
      <c r="C332" s="16" t="s">
        <v>1138</v>
      </c>
      <c r="D332" s="16" t="s">
        <v>1930</v>
      </c>
      <c r="E332" s="16" t="s">
        <v>1140</v>
      </c>
      <c r="F332" s="21">
        <v>667.88</v>
      </c>
      <c r="G332" t="str">
        <f>VLOOKUP(Table1[[#This Row],[Voucher]],'All trans'!J:N,5,0)</f>
        <v>SO0000184</v>
      </c>
      <c r="H332" t="e">
        <f>VLOOKUP(Table1[[#This Row],[Voucher]],'All trans'!K:N,4,0)</f>
        <v>#N/A</v>
      </c>
      <c r="I332" t="s">
        <v>365</v>
      </c>
    </row>
    <row r="333" spans="1:9" x14ac:dyDescent="0.25">
      <c r="A333" s="19">
        <v>42851</v>
      </c>
      <c r="B333" s="17" t="s">
        <v>706</v>
      </c>
      <c r="C333" s="17" t="s">
        <v>1138</v>
      </c>
      <c r="D333" s="17" t="s">
        <v>1931</v>
      </c>
      <c r="E333" s="17" t="s">
        <v>1140</v>
      </c>
      <c r="F333" s="22">
        <v>49.95</v>
      </c>
      <c r="G333" t="str">
        <f>VLOOKUP(Table1[[#This Row],[Voucher]],'All trans'!J:N,5,0)</f>
        <v>SO0000165</v>
      </c>
      <c r="H333" t="e">
        <f>VLOOKUP(Table1[[#This Row],[Voucher]],'All trans'!K:N,4,0)</f>
        <v>#N/A</v>
      </c>
      <c r="I333" t="s">
        <v>585</v>
      </c>
    </row>
    <row r="334" spans="1:9" x14ac:dyDescent="0.25">
      <c r="A334" s="18">
        <v>42851</v>
      </c>
      <c r="B334" s="16" t="s">
        <v>707</v>
      </c>
      <c r="C334" s="16" t="s">
        <v>1138</v>
      </c>
      <c r="D334" s="16" t="s">
        <v>1932</v>
      </c>
      <c r="E334" s="16" t="s">
        <v>1140</v>
      </c>
      <c r="F334" s="21">
        <v>49.95</v>
      </c>
      <c r="G334" t="str">
        <f>VLOOKUP(Table1[[#This Row],[Voucher]],'All trans'!J:N,5,0)</f>
        <v>SO0000183</v>
      </c>
      <c r="H334" t="e">
        <f>VLOOKUP(Table1[[#This Row],[Voucher]],'All trans'!K:N,4,0)</f>
        <v>#N/A</v>
      </c>
      <c r="I334" t="s">
        <v>586</v>
      </c>
    </row>
    <row r="335" spans="1:9" x14ac:dyDescent="0.25">
      <c r="A335" s="19">
        <v>42851</v>
      </c>
      <c r="B335" s="17" t="s">
        <v>712</v>
      </c>
      <c r="C335" s="17" t="s">
        <v>1138</v>
      </c>
      <c r="D335" s="17" t="s">
        <v>1933</v>
      </c>
      <c r="E335" s="17" t="s">
        <v>1140</v>
      </c>
      <c r="F335" s="22">
        <v>65</v>
      </c>
      <c r="G335" t="str">
        <f>VLOOKUP(Table1[[#This Row],[Voucher]],'All trans'!J:N,5,0)</f>
        <v>SO0000124</v>
      </c>
      <c r="H335" t="e">
        <f>VLOOKUP(Table1[[#This Row],[Voucher]],'All trans'!K:N,4,0)</f>
        <v>#N/A</v>
      </c>
      <c r="I335" t="s">
        <v>453</v>
      </c>
    </row>
    <row r="336" spans="1:9" x14ac:dyDescent="0.25">
      <c r="A336" s="18">
        <v>42853</v>
      </c>
      <c r="B336" s="16" t="s">
        <v>1934</v>
      </c>
      <c r="C336" s="16" t="s">
        <v>1138</v>
      </c>
      <c r="D336" s="16" t="s">
        <v>1935</v>
      </c>
      <c r="E336" s="16" t="s">
        <v>1140</v>
      </c>
      <c r="F336" s="21">
        <v>-30939.909999999996</v>
      </c>
      <c r="G336" t="e">
        <f>VLOOKUP(Table1[[#This Row],[Voucher]],'All trans'!J:N,5,0)</f>
        <v>#N/A</v>
      </c>
      <c r="H336" t="str">
        <f>VLOOKUP(Table1[[#This Row],[Voucher]],'All trans'!K:N,4,0)</f>
        <v>SO0000106</v>
      </c>
      <c r="I336" t="s">
        <v>419</v>
      </c>
    </row>
    <row r="337" spans="1:9" x14ac:dyDescent="0.25">
      <c r="A337" s="19">
        <v>42853</v>
      </c>
      <c r="B337" s="17" t="s">
        <v>1936</v>
      </c>
      <c r="C337" s="17" t="s">
        <v>1138</v>
      </c>
      <c r="D337" s="17" t="s">
        <v>1937</v>
      </c>
      <c r="E337" s="17" t="s">
        <v>1140</v>
      </c>
      <c r="F337" s="22">
        <v>-880</v>
      </c>
      <c r="G337" t="e">
        <f>VLOOKUP(Table1[[#This Row],[Voucher]],'All trans'!J:N,5,0)</f>
        <v>#N/A</v>
      </c>
      <c r="H337" t="str">
        <f>VLOOKUP(Table1[[#This Row],[Voucher]],'All trans'!K:N,4,0)</f>
        <v>SO0000181</v>
      </c>
      <c r="I337" t="s">
        <v>204</v>
      </c>
    </row>
    <row r="338" spans="1:9" x14ac:dyDescent="0.25">
      <c r="A338" s="18">
        <v>42853</v>
      </c>
      <c r="B338" s="16" t="s">
        <v>1936</v>
      </c>
      <c r="C338" s="16" t="s">
        <v>1138</v>
      </c>
      <c r="D338" s="16" t="s">
        <v>1937</v>
      </c>
      <c r="E338" s="16" t="s">
        <v>1140</v>
      </c>
      <c r="F338" s="21">
        <v>-150</v>
      </c>
      <c r="G338" t="e">
        <f>VLOOKUP(Table1[[#This Row],[Voucher]],'All trans'!J:N,5,0)</f>
        <v>#N/A</v>
      </c>
      <c r="H338" t="str">
        <f>VLOOKUP(Table1[[#This Row],[Voucher]],'All trans'!K:N,4,0)</f>
        <v>SO0000181</v>
      </c>
      <c r="I338" t="s">
        <v>204</v>
      </c>
    </row>
    <row r="339" spans="1:9" x14ac:dyDescent="0.25">
      <c r="A339" s="19">
        <v>42853</v>
      </c>
      <c r="B339" s="17" t="s">
        <v>1938</v>
      </c>
      <c r="C339" s="17" t="s">
        <v>1138</v>
      </c>
      <c r="D339" s="17" t="s">
        <v>1939</v>
      </c>
      <c r="E339" s="17" t="s">
        <v>1140</v>
      </c>
      <c r="F339" s="22">
        <v>-1312.5</v>
      </c>
      <c r="G339" t="e">
        <f>VLOOKUP(Table1[[#This Row],[Voucher]],'All trans'!J:N,5,0)</f>
        <v>#N/A</v>
      </c>
      <c r="H339" t="str">
        <f>VLOOKUP(Table1[[#This Row],[Voucher]],'All trans'!K:N,4,0)</f>
        <v>SO0000168</v>
      </c>
      <c r="I339" t="s">
        <v>572</v>
      </c>
    </row>
    <row r="340" spans="1:9" x14ac:dyDescent="0.25">
      <c r="A340" s="18">
        <v>42853</v>
      </c>
      <c r="B340" s="16" t="s">
        <v>1940</v>
      </c>
      <c r="C340" s="16" t="s">
        <v>1138</v>
      </c>
      <c r="D340" s="16" t="s">
        <v>1941</v>
      </c>
      <c r="E340" s="16" t="s">
        <v>1140</v>
      </c>
      <c r="F340" s="21">
        <v>-6269.97</v>
      </c>
      <c r="G340" t="e">
        <f>VLOOKUP(Table1[[#This Row],[Voucher]],'All trans'!J:N,5,0)</f>
        <v>#N/A</v>
      </c>
      <c r="H340" t="str">
        <f>VLOOKUP(Table1[[#This Row],[Voucher]],'All trans'!K:N,4,0)</f>
        <v>SO0000128</v>
      </c>
      <c r="I340" t="s">
        <v>315</v>
      </c>
    </row>
    <row r="341" spans="1:9" x14ac:dyDescent="0.25">
      <c r="A341" s="19">
        <v>42853</v>
      </c>
      <c r="B341" s="17" t="s">
        <v>1940</v>
      </c>
      <c r="C341" s="17" t="s">
        <v>1138</v>
      </c>
      <c r="D341" s="17" t="s">
        <v>1941</v>
      </c>
      <c r="E341" s="17" t="s">
        <v>1140</v>
      </c>
      <c r="F341" s="22">
        <v>-930</v>
      </c>
      <c r="G341" t="e">
        <f>VLOOKUP(Table1[[#This Row],[Voucher]],'All trans'!J:N,5,0)</f>
        <v>#N/A</v>
      </c>
      <c r="H341" t="str">
        <f>VLOOKUP(Table1[[#This Row],[Voucher]],'All trans'!K:N,4,0)</f>
        <v>SO0000128</v>
      </c>
      <c r="I341" t="s">
        <v>315</v>
      </c>
    </row>
    <row r="342" spans="1:9" x14ac:dyDescent="0.25">
      <c r="A342" s="18">
        <v>42853</v>
      </c>
      <c r="B342" s="16" t="s">
        <v>1942</v>
      </c>
      <c r="C342" s="16" t="s">
        <v>1138</v>
      </c>
      <c r="D342" s="16" t="s">
        <v>1943</v>
      </c>
      <c r="E342" s="16" t="s">
        <v>1140</v>
      </c>
      <c r="F342" s="21">
        <v>-3697.2</v>
      </c>
      <c r="G342" t="e">
        <f>VLOOKUP(Table1[[#This Row],[Voucher]],'All trans'!J:N,5,0)</f>
        <v>#N/A</v>
      </c>
      <c r="H342" t="str">
        <f>VLOOKUP(Table1[[#This Row],[Voucher]],'All trans'!K:N,4,0)</f>
        <v>SO0000149</v>
      </c>
      <c r="I342" t="s">
        <v>288</v>
      </c>
    </row>
    <row r="343" spans="1:9" x14ac:dyDescent="0.25">
      <c r="A343" s="19">
        <v>42853</v>
      </c>
      <c r="B343" s="17" t="s">
        <v>1942</v>
      </c>
      <c r="C343" s="17" t="s">
        <v>1138</v>
      </c>
      <c r="D343" s="17" t="s">
        <v>1943</v>
      </c>
      <c r="E343" s="17" t="s">
        <v>1140</v>
      </c>
      <c r="F343" s="22">
        <v>-1125</v>
      </c>
      <c r="G343" t="e">
        <f>VLOOKUP(Table1[[#This Row],[Voucher]],'All trans'!J:N,5,0)</f>
        <v>#N/A</v>
      </c>
      <c r="H343" t="str">
        <f>VLOOKUP(Table1[[#This Row],[Voucher]],'All trans'!K:N,4,0)</f>
        <v>SO0000149</v>
      </c>
      <c r="I343" t="s">
        <v>288</v>
      </c>
    </row>
    <row r="344" spans="1:9" x14ac:dyDescent="0.25">
      <c r="A344" s="18">
        <v>42853</v>
      </c>
      <c r="B344" s="16" t="s">
        <v>704</v>
      </c>
      <c r="C344" s="16" t="s">
        <v>1138</v>
      </c>
      <c r="D344" s="16" t="s">
        <v>1944</v>
      </c>
      <c r="E344" s="16" t="s">
        <v>1140</v>
      </c>
      <c r="F344" s="21">
        <v>75</v>
      </c>
      <c r="G344" t="str">
        <f>VLOOKUP(Table1[[#This Row],[Voucher]],'All trans'!J:N,5,0)</f>
        <v>SO0000186</v>
      </c>
      <c r="H344" t="e">
        <f>VLOOKUP(Table1[[#This Row],[Voucher]],'All trans'!K:N,4,0)</f>
        <v>#N/A</v>
      </c>
      <c r="I344" t="s">
        <v>436</v>
      </c>
    </row>
    <row r="345" spans="1:9" x14ac:dyDescent="0.25">
      <c r="A345" s="19">
        <v>42853</v>
      </c>
      <c r="B345" s="17" t="s">
        <v>704</v>
      </c>
      <c r="C345" s="17" t="s">
        <v>1138</v>
      </c>
      <c r="D345" s="17" t="s">
        <v>1944</v>
      </c>
      <c r="E345" s="17" t="s">
        <v>1140</v>
      </c>
      <c r="F345" s="22">
        <v>427.5</v>
      </c>
      <c r="G345" t="str">
        <f>VLOOKUP(Table1[[#This Row],[Voucher]],'All trans'!J:N,5,0)</f>
        <v>SO0000186</v>
      </c>
      <c r="H345" t="e">
        <f>VLOOKUP(Table1[[#This Row],[Voucher]],'All trans'!K:N,4,0)</f>
        <v>#N/A</v>
      </c>
      <c r="I345" t="s">
        <v>436</v>
      </c>
    </row>
    <row r="346" spans="1:9" x14ac:dyDescent="0.25">
      <c r="A346" s="18">
        <v>42853</v>
      </c>
      <c r="B346" s="16" t="s">
        <v>846</v>
      </c>
      <c r="C346" s="16" t="s">
        <v>1138</v>
      </c>
      <c r="D346" s="16" t="s">
        <v>1945</v>
      </c>
      <c r="E346" s="16" t="s">
        <v>1140</v>
      </c>
      <c r="F346" s="21">
        <v>15132.38</v>
      </c>
      <c r="G346" t="str">
        <f>VLOOKUP(Table1[[#This Row],[Voucher]],'All trans'!J:N,5,0)</f>
        <v>SO0000187</v>
      </c>
      <c r="H346" t="e">
        <f>VLOOKUP(Table1[[#This Row],[Voucher]],'All trans'!K:N,4,0)</f>
        <v>#N/A</v>
      </c>
      <c r="I346" t="s">
        <v>398</v>
      </c>
    </row>
    <row r="347" spans="1:9" x14ac:dyDescent="0.25">
      <c r="A347" s="19">
        <v>42856</v>
      </c>
      <c r="B347" s="17" t="s">
        <v>819</v>
      </c>
      <c r="C347" s="17" t="s">
        <v>1138</v>
      </c>
      <c r="D347" s="17" t="s">
        <v>1946</v>
      </c>
      <c r="E347" s="17" t="s">
        <v>1140</v>
      </c>
      <c r="F347" s="22">
        <v>350</v>
      </c>
      <c r="G347" t="str">
        <f>VLOOKUP(Table1[[#This Row],[Voucher]],'All trans'!J:N,5,0)</f>
        <v>SO0000137</v>
      </c>
      <c r="H347" t="e">
        <f>VLOOKUP(Table1[[#This Row],[Voucher]],'All trans'!K:N,4,0)</f>
        <v>#N/A</v>
      </c>
      <c r="I347" t="s">
        <v>528</v>
      </c>
    </row>
    <row r="348" spans="1:9" x14ac:dyDescent="0.25">
      <c r="A348" s="18">
        <v>42856</v>
      </c>
      <c r="B348" s="16" t="s">
        <v>702</v>
      </c>
      <c r="C348" s="16" t="s">
        <v>1138</v>
      </c>
      <c r="D348" s="16" t="s">
        <v>1947</v>
      </c>
      <c r="E348" s="16" t="s">
        <v>1140</v>
      </c>
      <c r="F348" s="21">
        <v>1702</v>
      </c>
      <c r="G348" t="str">
        <f>VLOOKUP(Table1[[#This Row],[Voucher]],'All trans'!J:N,5,0)</f>
        <v>SO0000137</v>
      </c>
      <c r="H348" t="e">
        <f>VLOOKUP(Table1[[#This Row],[Voucher]],'All trans'!K:N,4,0)</f>
        <v>#N/A</v>
      </c>
      <c r="I348" t="s">
        <v>528</v>
      </c>
    </row>
    <row r="349" spans="1:9" x14ac:dyDescent="0.25">
      <c r="A349" s="19">
        <v>42856</v>
      </c>
      <c r="B349" s="17" t="s">
        <v>892</v>
      </c>
      <c r="C349" s="17" t="s">
        <v>1138</v>
      </c>
      <c r="D349" s="17" t="s">
        <v>1948</v>
      </c>
      <c r="E349" s="17" t="s">
        <v>1140</v>
      </c>
      <c r="F349" s="22">
        <v>576</v>
      </c>
      <c r="G349" t="str">
        <f>VLOOKUP(Table1[[#This Row],[Voucher]],'All trans'!J:N,5,0)</f>
        <v>SO0000166</v>
      </c>
      <c r="H349" t="e">
        <f>VLOOKUP(Table1[[#This Row],[Voucher]],'All trans'!K:N,4,0)</f>
        <v>#N/A</v>
      </c>
      <c r="I349" t="s">
        <v>399</v>
      </c>
    </row>
    <row r="350" spans="1:9" x14ac:dyDescent="0.25">
      <c r="A350" s="18">
        <v>42856</v>
      </c>
      <c r="B350" s="16" t="s">
        <v>809</v>
      </c>
      <c r="C350" s="16" t="s">
        <v>1138</v>
      </c>
      <c r="D350" s="16" t="s">
        <v>1949</v>
      </c>
      <c r="E350" s="16" t="s">
        <v>1140</v>
      </c>
      <c r="F350" s="21">
        <v>6417.9</v>
      </c>
      <c r="G350" t="str">
        <f>VLOOKUP(Table1[[#This Row],[Voucher]],'All trans'!J:N,5,0)</f>
        <v>SO0000194</v>
      </c>
      <c r="H350" t="e">
        <f>VLOOKUP(Table1[[#This Row],[Voucher]],'All trans'!K:N,4,0)</f>
        <v>#N/A</v>
      </c>
      <c r="I350" t="s">
        <v>400</v>
      </c>
    </row>
    <row r="351" spans="1:9" x14ac:dyDescent="0.25">
      <c r="A351" s="19">
        <v>42856</v>
      </c>
      <c r="B351" s="17" t="s">
        <v>651</v>
      </c>
      <c r="C351" s="17" t="s">
        <v>1138</v>
      </c>
      <c r="D351" s="17" t="s">
        <v>1950</v>
      </c>
      <c r="E351" s="17" t="s">
        <v>1140</v>
      </c>
      <c r="F351" s="22">
        <v>-616</v>
      </c>
      <c r="G351" t="str">
        <f>VLOOKUP(Table1[[#This Row],[Voucher]],'All trans'!J:N,5,0)</f>
        <v>SO0000164</v>
      </c>
      <c r="H351" t="str">
        <f>VLOOKUP(Table1[[#This Row],[Voucher]],'All trans'!K:N,4,0)</f>
        <v>SO0000164</v>
      </c>
      <c r="I351" t="s">
        <v>293</v>
      </c>
    </row>
    <row r="352" spans="1:9" x14ac:dyDescent="0.25">
      <c r="A352" s="18">
        <v>42857</v>
      </c>
      <c r="B352" s="16" t="s">
        <v>873</v>
      </c>
      <c r="C352" s="16" t="s">
        <v>1138</v>
      </c>
      <c r="D352" s="16" t="s">
        <v>1951</v>
      </c>
      <c r="E352" s="16" t="s">
        <v>1140</v>
      </c>
      <c r="F352" s="21">
        <v>641.25</v>
      </c>
      <c r="G352" t="str">
        <f>VLOOKUP(Table1[[#This Row],[Voucher]],'All trans'!J:N,5,0)</f>
        <v>SO0000192</v>
      </c>
      <c r="H352" t="e">
        <f>VLOOKUP(Table1[[#This Row],[Voucher]],'All trans'!K:N,4,0)</f>
        <v>#N/A</v>
      </c>
      <c r="I352" t="s">
        <v>437</v>
      </c>
    </row>
    <row r="353" spans="1:9" x14ac:dyDescent="0.25">
      <c r="A353" s="19">
        <v>42858</v>
      </c>
      <c r="B353" s="17" t="s">
        <v>893</v>
      </c>
      <c r="C353" s="17" t="s">
        <v>1138</v>
      </c>
      <c r="D353" s="17" t="s">
        <v>1952</v>
      </c>
      <c r="E353" s="17" t="s">
        <v>1140</v>
      </c>
      <c r="F353" s="22">
        <v>5.43</v>
      </c>
      <c r="G353" t="str">
        <f>VLOOKUP(Table1[[#This Row],[Voucher]],'All trans'!J:N,5,0)</f>
        <v>SO0000166</v>
      </c>
      <c r="H353" t="e">
        <f>VLOOKUP(Table1[[#This Row],[Voucher]],'All trans'!K:N,4,0)</f>
        <v>#N/A</v>
      </c>
      <c r="I353" t="s">
        <v>399</v>
      </c>
    </row>
    <row r="354" spans="1:9" x14ac:dyDescent="0.25">
      <c r="A354" s="18">
        <v>42858</v>
      </c>
      <c r="B354" s="16" t="s">
        <v>941</v>
      </c>
      <c r="C354" s="16" t="s">
        <v>1138</v>
      </c>
      <c r="D354" s="16" t="s">
        <v>1953</v>
      </c>
      <c r="E354" s="16" t="s">
        <v>1140</v>
      </c>
      <c r="F354" s="21">
        <v>1333.75</v>
      </c>
      <c r="G354" t="str">
        <f>VLOOKUP(Table1[[#This Row],[Voucher]],'All trans'!J:N,5,0)</f>
        <v>SO0000197</v>
      </c>
      <c r="H354" t="e">
        <f>VLOOKUP(Table1[[#This Row],[Voucher]],'All trans'!K:N,4,0)</f>
        <v>#N/A</v>
      </c>
      <c r="I354" t="s">
        <v>344</v>
      </c>
    </row>
    <row r="355" spans="1:9" x14ac:dyDescent="0.25">
      <c r="A355" s="19">
        <v>42858</v>
      </c>
      <c r="B355" s="17" t="s">
        <v>699</v>
      </c>
      <c r="C355" s="17" t="s">
        <v>1138</v>
      </c>
      <c r="D355" s="17" t="s">
        <v>1954</v>
      </c>
      <c r="E355" s="17" t="s">
        <v>1140</v>
      </c>
      <c r="F355" s="22">
        <v>200</v>
      </c>
      <c r="G355" t="str">
        <f>VLOOKUP(Table1[[#This Row],[Voucher]],'All trans'!J:N,5,0)</f>
        <v>SO0000199</v>
      </c>
      <c r="H355" t="e">
        <f>VLOOKUP(Table1[[#This Row],[Voucher]],'All trans'!K:N,4,0)</f>
        <v>#N/A</v>
      </c>
      <c r="I355" t="s">
        <v>454</v>
      </c>
    </row>
    <row r="356" spans="1:9" x14ac:dyDescent="0.25">
      <c r="A356" s="18">
        <v>42858</v>
      </c>
      <c r="B356" s="16" t="s">
        <v>699</v>
      </c>
      <c r="C356" s="16" t="s">
        <v>1138</v>
      </c>
      <c r="D356" s="16" t="s">
        <v>1954</v>
      </c>
      <c r="E356" s="16" t="s">
        <v>1140</v>
      </c>
      <c r="F356" s="21">
        <v>2193.75</v>
      </c>
      <c r="G356" t="str">
        <f>VLOOKUP(Table1[[#This Row],[Voucher]],'All trans'!J:N,5,0)</f>
        <v>SO0000199</v>
      </c>
      <c r="H356" t="e">
        <f>VLOOKUP(Table1[[#This Row],[Voucher]],'All trans'!K:N,4,0)</f>
        <v>#N/A</v>
      </c>
      <c r="I356" t="s">
        <v>454</v>
      </c>
    </row>
    <row r="357" spans="1:9" x14ac:dyDescent="0.25">
      <c r="A357" s="19">
        <v>42859</v>
      </c>
      <c r="B357" s="17" t="s">
        <v>904</v>
      </c>
      <c r="C357" s="17" t="s">
        <v>1138</v>
      </c>
      <c r="D357" s="17" t="s">
        <v>1955</v>
      </c>
      <c r="E357" s="17" t="s">
        <v>1140</v>
      </c>
      <c r="F357" s="22">
        <v>3165.5</v>
      </c>
      <c r="G357" t="str">
        <f>VLOOKUP(Table1[[#This Row],[Voucher]],'All trans'!J:N,5,0)</f>
        <v>SO0000185</v>
      </c>
      <c r="H357" t="e">
        <f>VLOOKUP(Table1[[#This Row],[Voucher]],'All trans'!K:N,4,0)</f>
        <v>#N/A</v>
      </c>
      <c r="I357" t="s">
        <v>345</v>
      </c>
    </row>
    <row r="358" spans="1:9" x14ac:dyDescent="0.25">
      <c r="A358" s="18">
        <v>42859</v>
      </c>
      <c r="B358" s="16" t="s">
        <v>618</v>
      </c>
      <c r="C358" s="16" t="s">
        <v>1138</v>
      </c>
      <c r="D358" s="16" t="s">
        <v>1956</v>
      </c>
      <c r="E358" s="16" t="s">
        <v>1140</v>
      </c>
      <c r="F358" s="21">
        <v>-1333.75</v>
      </c>
      <c r="G358" t="str">
        <f>VLOOKUP(Table1[[#This Row],[Voucher]],'All trans'!J:N,5,0)</f>
        <v>SO0000197</v>
      </c>
      <c r="H358" t="str">
        <f>VLOOKUP(Table1[[#This Row],[Voucher]],'All trans'!K:N,4,0)</f>
        <v>SO0000197</v>
      </c>
      <c r="I358" t="s">
        <v>344</v>
      </c>
    </row>
    <row r="359" spans="1:9" x14ac:dyDescent="0.25">
      <c r="A359" s="19">
        <v>42859</v>
      </c>
      <c r="B359" s="17" t="s">
        <v>938</v>
      </c>
      <c r="C359" s="17" t="s">
        <v>1138</v>
      </c>
      <c r="D359" s="17" t="s">
        <v>1957</v>
      </c>
      <c r="E359" s="17" t="s">
        <v>1140</v>
      </c>
      <c r="F359" s="22">
        <v>2475</v>
      </c>
      <c r="G359" t="str">
        <f>VLOOKUP(Table1[[#This Row],[Voucher]],'All trans'!J:N,5,0)</f>
        <v>SO0000197</v>
      </c>
      <c r="H359" t="e">
        <f>VLOOKUP(Table1[[#This Row],[Voucher]],'All trans'!K:N,4,0)</f>
        <v>#N/A</v>
      </c>
      <c r="I359" t="s">
        <v>344</v>
      </c>
    </row>
    <row r="360" spans="1:9" x14ac:dyDescent="0.25">
      <c r="A360" s="18">
        <v>42859</v>
      </c>
      <c r="B360" s="16" t="s">
        <v>806</v>
      </c>
      <c r="C360" s="16" t="s">
        <v>1138</v>
      </c>
      <c r="D360" s="16" t="s">
        <v>1958</v>
      </c>
      <c r="E360" s="16" t="s">
        <v>1140</v>
      </c>
      <c r="F360" s="21">
        <v>1125</v>
      </c>
      <c r="G360" t="str">
        <f>VLOOKUP(Table1[[#This Row],[Voucher]],'All trans'!J:N,5,0)</f>
        <v>SO0000148</v>
      </c>
      <c r="H360" t="e">
        <f>VLOOKUP(Table1[[#This Row],[Voucher]],'All trans'!K:N,4,0)</f>
        <v>#N/A</v>
      </c>
      <c r="I360" t="s">
        <v>289</v>
      </c>
    </row>
    <row r="361" spans="1:9" x14ac:dyDescent="0.25">
      <c r="A361" s="19">
        <v>42859</v>
      </c>
      <c r="B361" s="17" t="s">
        <v>806</v>
      </c>
      <c r="C361" s="17" t="s">
        <v>1138</v>
      </c>
      <c r="D361" s="17" t="s">
        <v>1958</v>
      </c>
      <c r="E361" s="17" t="s">
        <v>1140</v>
      </c>
      <c r="F361" s="22">
        <v>4787.6400000000003</v>
      </c>
      <c r="G361" t="str">
        <f>VLOOKUP(Table1[[#This Row],[Voucher]],'All trans'!J:N,5,0)</f>
        <v>SO0000148</v>
      </c>
      <c r="H361" t="e">
        <f>VLOOKUP(Table1[[#This Row],[Voucher]],'All trans'!K:N,4,0)</f>
        <v>#N/A</v>
      </c>
      <c r="I361" t="s">
        <v>289</v>
      </c>
    </row>
    <row r="362" spans="1:9" x14ac:dyDescent="0.25">
      <c r="A362" s="18">
        <v>42859</v>
      </c>
      <c r="B362" s="16" t="s">
        <v>643</v>
      </c>
      <c r="C362" s="16" t="s">
        <v>1138</v>
      </c>
      <c r="D362" s="16" t="s">
        <v>1959</v>
      </c>
      <c r="E362" s="16" t="s">
        <v>1140</v>
      </c>
      <c r="F362" s="21">
        <v>-184.14000000000001</v>
      </c>
      <c r="G362" t="str">
        <f>VLOOKUP(Table1[[#This Row],[Voucher]],'All trans'!J:N,5,0)</f>
        <v>SO0000148</v>
      </c>
      <c r="H362" t="str">
        <f>VLOOKUP(Table1[[#This Row],[Voucher]],'All trans'!K:N,4,0)</f>
        <v>SO0000148</v>
      </c>
      <c r="I362" t="s">
        <v>289</v>
      </c>
    </row>
    <row r="363" spans="1:9" x14ac:dyDescent="0.25">
      <c r="A363" s="19">
        <v>42860</v>
      </c>
      <c r="B363" s="17" t="s">
        <v>923</v>
      </c>
      <c r="C363" s="17" t="s">
        <v>1138</v>
      </c>
      <c r="D363" s="17" t="s">
        <v>1960</v>
      </c>
      <c r="E363" s="17" t="s">
        <v>1140</v>
      </c>
      <c r="F363" s="22">
        <v>2195</v>
      </c>
      <c r="G363" t="str">
        <f>VLOOKUP(Table1[[#This Row],[Voucher]],'All trans'!J:N,5,0)</f>
        <v>SO0000204</v>
      </c>
      <c r="H363" t="e">
        <f>VLOOKUP(Table1[[#This Row],[Voucher]],'All trans'!K:N,4,0)</f>
        <v>#N/A</v>
      </c>
      <c r="I363" t="s">
        <v>290</v>
      </c>
    </row>
    <row r="364" spans="1:9" x14ac:dyDescent="0.25">
      <c r="A364" s="18">
        <v>42860</v>
      </c>
      <c r="B364" s="16" t="s">
        <v>923</v>
      </c>
      <c r="C364" s="16" t="s">
        <v>1138</v>
      </c>
      <c r="D364" s="16" t="s">
        <v>1960</v>
      </c>
      <c r="E364" s="16" t="s">
        <v>1140</v>
      </c>
      <c r="F364" s="21">
        <v>46800</v>
      </c>
      <c r="G364" t="str">
        <f>VLOOKUP(Table1[[#This Row],[Voucher]],'All trans'!J:N,5,0)</f>
        <v>SO0000204</v>
      </c>
      <c r="H364" t="e">
        <f>VLOOKUP(Table1[[#This Row],[Voucher]],'All trans'!K:N,4,0)</f>
        <v>#N/A</v>
      </c>
      <c r="I364" t="s">
        <v>290</v>
      </c>
    </row>
    <row r="365" spans="1:9" x14ac:dyDescent="0.25">
      <c r="A365" s="19">
        <v>42860</v>
      </c>
      <c r="B365" s="17" t="s">
        <v>920</v>
      </c>
      <c r="C365" s="17" t="s">
        <v>1138</v>
      </c>
      <c r="D365" s="17" t="s">
        <v>1961</v>
      </c>
      <c r="E365" s="17" t="s">
        <v>1140</v>
      </c>
      <c r="F365" s="22">
        <v>2866.5</v>
      </c>
      <c r="G365" t="str">
        <f>VLOOKUP(Table1[[#This Row],[Voucher]],'All trans'!J:N,5,0)</f>
        <v>SO0000205</v>
      </c>
      <c r="H365" t="e">
        <f>VLOOKUP(Table1[[#This Row],[Voucher]],'All trans'!K:N,4,0)</f>
        <v>#N/A</v>
      </c>
      <c r="I365" t="s">
        <v>291</v>
      </c>
    </row>
    <row r="366" spans="1:9" x14ac:dyDescent="0.25">
      <c r="A366" s="18">
        <v>42860</v>
      </c>
      <c r="B366" s="16" t="s">
        <v>888</v>
      </c>
      <c r="C366" s="16" t="s">
        <v>1138</v>
      </c>
      <c r="D366" s="16" t="s">
        <v>1962</v>
      </c>
      <c r="E366" s="16" t="s">
        <v>1140</v>
      </c>
      <c r="F366" s="21">
        <v>1309.5</v>
      </c>
      <c r="G366" t="str">
        <f>VLOOKUP(Table1[[#This Row],[Voucher]],'All trans'!J:N,5,0)</f>
        <v>SO0000196</v>
      </c>
      <c r="H366" t="e">
        <f>VLOOKUP(Table1[[#This Row],[Voucher]],'All trans'!K:N,4,0)</f>
        <v>#N/A</v>
      </c>
      <c r="I366" t="s">
        <v>401</v>
      </c>
    </row>
    <row r="367" spans="1:9" x14ac:dyDescent="0.25">
      <c r="A367" s="19">
        <v>42863</v>
      </c>
      <c r="B367" s="17" t="s">
        <v>1963</v>
      </c>
      <c r="C367" s="17" t="s">
        <v>1138</v>
      </c>
      <c r="D367" s="17" t="s">
        <v>1964</v>
      </c>
      <c r="E367" s="17" t="s">
        <v>1140</v>
      </c>
      <c r="F367" s="22">
        <v>-516.75</v>
      </c>
      <c r="G367" t="e">
        <f>VLOOKUP(Table1[[#This Row],[Voucher]],'All trans'!J:N,5,0)</f>
        <v>#N/A</v>
      </c>
      <c r="H367" t="str">
        <f>VLOOKUP(Table1[[#This Row],[Voucher]],'All trans'!K:N,4,0)</f>
        <v>SO0000124</v>
      </c>
      <c r="I367" t="s">
        <v>453</v>
      </c>
    </row>
    <row r="368" spans="1:9" x14ac:dyDescent="0.25">
      <c r="A368" s="18">
        <v>42863</v>
      </c>
      <c r="B368" s="16" t="s">
        <v>1963</v>
      </c>
      <c r="C368" s="16" t="s">
        <v>1138</v>
      </c>
      <c r="D368" s="16" t="s">
        <v>1964</v>
      </c>
      <c r="E368" s="16" t="s">
        <v>1140</v>
      </c>
      <c r="F368" s="21">
        <v>-65</v>
      </c>
      <c r="G368" t="e">
        <f>VLOOKUP(Table1[[#This Row],[Voucher]],'All trans'!J:N,5,0)</f>
        <v>#N/A</v>
      </c>
      <c r="H368" t="str">
        <f>VLOOKUP(Table1[[#This Row],[Voucher]],'All trans'!K:N,4,0)</f>
        <v>SO0000124</v>
      </c>
      <c r="I368" t="s">
        <v>453</v>
      </c>
    </row>
    <row r="369" spans="1:9" x14ac:dyDescent="0.25">
      <c r="A369" s="19">
        <v>42863</v>
      </c>
      <c r="B369" s="17" t="s">
        <v>1965</v>
      </c>
      <c r="C369" s="17" t="s">
        <v>1138</v>
      </c>
      <c r="D369" s="17" t="s">
        <v>1966</v>
      </c>
      <c r="E369" s="17" t="s">
        <v>1140</v>
      </c>
      <c r="F369" s="22">
        <v>-4603.5</v>
      </c>
      <c r="G369" t="e">
        <f>VLOOKUP(Table1[[#This Row],[Voucher]],'All trans'!J:N,5,0)</f>
        <v>#N/A</v>
      </c>
      <c r="H369" t="str">
        <f>VLOOKUP(Table1[[#This Row],[Voucher]],'All trans'!K:N,4,0)</f>
        <v>SO0000148</v>
      </c>
      <c r="I369" t="s">
        <v>289</v>
      </c>
    </row>
    <row r="370" spans="1:9" x14ac:dyDescent="0.25">
      <c r="A370" s="18">
        <v>42863</v>
      </c>
      <c r="B370" s="16" t="s">
        <v>1965</v>
      </c>
      <c r="C370" s="16" t="s">
        <v>1138</v>
      </c>
      <c r="D370" s="16" t="s">
        <v>1966</v>
      </c>
      <c r="E370" s="16" t="s">
        <v>1140</v>
      </c>
      <c r="F370" s="21">
        <v>-1125</v>
      </c>
      <c r="G370" t="e">
        <f>VLOOKUP(Table1[[#This Row],[Voucher]],'All trans'!J:N,5,0)</f>
        <v>#N/A</v>
      </c>
      <c r="H370" t="str">
        <f>VLOOKUP(Table1[[#This Row],[Voucher]],'All trans'!K:N,4,0)</f>
        <v>SO0000148</v>
      </c>
      <c r="I370" t="s">
        <v>289</v>
      </c>
    </row>
    <row r="371" spans="1:9" x14ac:dyDescent="0.25">
      <c r="A371" s="19">
        <v>42863</v>
      </c>
      <c r="B371" s="17" t="s">
        <v>1967</v>
      </c>
      <c r="C371" s="17" t="s">
        <v>1138</v>
      </c>
      <c r="D371" s="17" t="s">
        <v>1968</v>
      </c>
      <c r="E371" s="17" t="s">
        <v>1140</v>
      </c>
      <c r="F371" s="22">
        <v>-2079.08</v>
      </c>
      <c r="G371" t="e">
        <f>VLOOKUP(Table1[[#This Row],[Voucher]],'All trans'!J:N,5,0)</f>
        <v>#N/A</v>
      </c>
      <c r="H371" t="str">
        <f>VLOOKUP(Table1[[#This Row],[Voucher]],'All trans'!K:N,4,0)</f>
        <v>SO0000152</v>
      </c>
      <c r="I371" t="s">
        <v>397</v>
      </c>
    </row>
    <row r="372" spans="1:9" x14ac:dyDescent="0.25">
      <c r="A372" s="18">
        <v>42863</v>
      </c>
      <c r="B372" s="16" t="s">
        <v>1969</v>
      </c>
      <c r="C372" s="16" t="s">
        <v>1138</v>
      </c>
      <c r="D372" s="16" t="s">
        <v>1970</v>
      </c>
      <c r="E372" s="16" t="s">
        <v>1140</v>
      </c>
      <c r="F372" s="21">
        <v>-17313.75</v>
      </c>
      <c r="G372" t="e">
        <f>VLOOKUP(Table1[[#This Row],[Voucher]],'All trans'!J:N,5,0)</f>
        <v>#N/A</v>
      </c>
      <c r="H372" t="str">
        <f>VLOOKUP(Table1[[#This Row],[Voucher]],'All trans'!K:N,4,0)</f>
        <v>SO0000156</v>
      </c>
      <c r="I372" t="s">
        <v>444</v>
      </c>
    </row>
    <row r="373" spans="1:9" x14ac:dyDescent="0.25">
      <c r="A373" s="19">
        <v>42863</v>
      </c>
      <c r="B373" s="17" t="s">
        <v>1971</v>
      </c>
      <c r="C373" s="17" t="s">
        <v>1138</v>
      </c>
      <c r="D373" s="17" t="s">
        <v>1972</v>
      </c>
      <c r="E373" s="17" t="s">
        <v>1140</v>
      </c>
      <c r="F373" s="22">
        <v>-983.25</v>
      </c>
      <c r="G373" t="e">
        <f>VLOOKUP(Table1[[#This Row],[Voucher]],'All trans'!J:N,5,0)</f>
        <v>#N/A</v>
      </c>
      <c r="H373" t="str">
        <f>VLOOKUP(Table1[[#This Row],[Voucher]],'All trans'!K:N,4,0)</f>
        <v>SO0000157</v>
      </c>
      <c r="I373" t="s">
        <v>434</v>
      </c>
    </row>
    <row r="374" spans="1:9" x14ac:dyDescent="0.25">
      <c r="A374" s="18">
        <v>42863</v>
      </c>
      <c r="B374" s="16" t="s">
        <v>1971</v>
      </c>
      <c r="C374" s="16" t="s">
        <v>1138</v>
      </c>
      <c r="D374" s="16" t="s">
        <v>1972</v>
      </c>
      <c r="E374" s="16" t="s">
        <v>1140</v>
      </c>
      <c r="F374" s="21">
        <v>-50</v>
      </c>
      <c r="G374" t="e">
        <f>VLOOKUP(Table1[[#This Row],[Voucher]],'All trans'!J:N,5,0)</f>
        <v>#N/A</v>
      </c>
      <c r="H374" t="str">
        <f>VLOOKUP(Table1[[#This Row],[Voucher]],'All trans'!K:N,4,0)</f>
        <v>SO0000157</v>
      </c>
      <c r="I374" t="s">
        <v>434</v>
      </c>
    </row>
    <row r="375" spans="1:9" x14ac:dyDescent="0.25">
      <c r="A375" s="19">
        <v>42863</v>
      </c>
      <c r="B375" s="17" t="s">
        <v>1973</v>
      </c>
      <c r="C375" s="17" t="s">
        <v>1138</v>
      </c>
      <c r="D375" s="17" t="s">
        <v>1974</v>
      </c>
      <c r="E375" s="17" t="s">
        <v>1140</v>
      </c>
      <c r="F375" s="22">
        <v>-49.95</v>
      </c>
      <c r="G375" t="e">
        <f>VLOOKUP(Table1[[#This Row],[Voucher]],'All trans'!J:N,5,0)</f>
        <v>#N/A</v>
      </c>
      <c r="H375" t="str">
        <f>VLOOKUP(Table1[[#This Row],[Voucher]],'All trans'!K:N,4,0)</f>
        <v>SO0000165</v>
      </c>
      <c r="I375" t="s">
        <v>585</v>
      </c>
    </row>
    <row r="376" spans="1:9" x14ac:dyDescent="0.25">
      <c r="A376" s="18">
        <v>42863</v>
      </c>
      <c r="B376" s="16" t="s">
        <v>1975</v>
      </c>
      <c r="C376" s="16" t="s">
        <v>1138</v>
      </c>
      <c r="D376" s="16" t="s">
        <v>1976</v>
      </c>
      <c r="E376" s="16" t="s">
        <v>1140</v>
      </c>
      <c r="F376" s="21">
        <v>-1057.8800000000001</v>
      </c>
      <c r="G376" t="e">
        <f>VLOOKUP(Table1[[#This Row],[Voucher]],'All trans'!J:N,5,0)</f>
        <v>#N/A</v>
      </c>
      <c r="H376" t="str">
        <f>VLOOKUP(Table1[[#This Row],[Voucher]],'All trans'!K:N,4,0)</f>
        <v>SO0000167</v>
      </c>
      <c r="I376" t="s">
        <v>181</v>
      </c>
    </row>
    <row r="377" spans="1:9" x14ac:dyDescent="0.25">
      <c r="A377" s="19">
        <v>42863</v>
      </c>
      <c r="B377" s="17" t="s">
        <v>1977</v>
      </c>
      <c r="C377" s="17" t="s">
        <v>1138</v>
      </c>
      <c r="D377" s="17" t="s">
        <v>1978</v>
      </c>
      <c r="E377" s="17" t="s">
        <v>1140</v>
      </c>
      <c r="F377" s="22">
        <v>-1290.0999999999999</v>
      </c>
      <c r="G377" t="e">
        <f>VLOOKUP(Table1[[#This Row],[Voucher]],'All trans'!J:N,5,0)</f>
        <v>#N/A</v>
      </c>
      <c r="H377" t="str">
        <f>VLOOKUP(Table1[[#This Row],[Voucher]],'All trans'!K:N,4,0)</f>
        <v>SO0000171</v>
      </c>
      <c r="I377" t="s">
        <v>343</v>
      </c>
    </row>
    <row r="378" spans="1:9" x14ac:dyDescent="0.25">
      <c r="A378" s="18">
        <v>42863</v>
      </c>
      <c r="B378" s="16" t="s">
        <v>1979</v>
      </c>
      <c r="C378" s="16" t="s">
        <v>1138</v>
      </c>
      <c r="D378" s="16" t="s">
        <v>1980</v>
      </c>
      <c r="E378" s="16" t="s">
        <v>1140</v>
      </c>
      <c r="F378" s="21">
        <v>-75</v>
      </c>
      <c r="G378" t="e">
        <f>VLOOKUP(Table1[[#This Row],[Voucher]],'All trans'!J:N,5,0)</f>
        <v>#N/A</v>
      </c>
      <c r="H378" t="str">
        <f>VLOOKUP(Table1[[#This Row],[Voucher]],'All trans'!K:N,4,0)</f>
        <v>SO0000174</v>
      </c>
      <c r="I378" t="s">
        <v>435</v>
      </c>
    </row>
    <row r="379" spans="1:9" x14ac:dyDescent="0.25">
      <c r="A379" s="19">
        <v>42863</v>
      </c>
      <c r="B379" s="17" t="s">
        <v>1981</v>
      </c>
      <c r="C379" s="17" t="s">
        <v>1138</v>
      </c>
      <c r="D379" s="17" t="s">
        <v>1982</v>
      </c>
      <c r="E379" s="17" t="s">
        <v>1140</v>
      </c>
      <c r="F379" s="22">
        <v>-5592.38</v>
      </c>
      <c r="G379" t="e">
        <f>VLOOKUP(Table1[[#This Row],[Voucher]],'All trans'!J:N,5,0)</f>
        <v>#N/A</v>
      </c>
      <c r="H379" t="str">
        <f>VLOOKUP(Table1[[#This Row],[Voucher]],'All trans'!K:N,4,0)</f>
        <v>SO0000175</v>
      </c>
      <c r="I379" t="s">
        <v>395</v>
      </c>
    </row>
    <row r="380" spans="1:9" x14ac:dyDescent="0.25">
      <c r="A380" s="18">
        <v>42863</v>
      </c>
      <c r="B380" s="16" t="s">
        <v>1983</v>
      </c>
      <c r="C380" s="16" t="s">
        <v>1138</v>
      </c>
      <c r="D380" s="16" t="s">
        <v>1984</v>
      </c>
      <c r="E380" s="16" t="s">
        <v>1140</v>
      </c>
      <c r="F380" s="21">
        <v>-1212.5</v>
      </c>
      <c r="G380" t="e">
        <f>VLOOKUP(Table1[[#This Row],[Voucher]],'All trans'!J:N,5,0)</f>
        <v>#N/A</v>
      </c>
      <c r="H380" t="str">
        <f>VLOOKUP(Table1[[#This Row],[Voucher]],'All trans'!K:N,4,0)</f>
        <v>SO0000176</v>
      </c>
      <c r="I380" t="s">
        <v>346</v>
      </c>
    </row>
    <row r="381" spans="1:9" x14ac:dyDescent="0.25">
      <c r="A381" s="19">
        <v>42863</v>
      </c>
      <c r="B381" s="17" t="s">
        <v>1985</v>
      </c>
      <c r="C381" s="17" t="s">
        <v>1138</v>
      </c>
      <c r="D381" s="17" t="s">
        <v>1986</v>
      </c>
      <c r="E381" s="17" t="s">
        <v>1140</v>
      </c>
      <c r="F381" s="22">
        <v>-248.32</v>
      </c>
      <c r="G381" t="e">
        <f>VLOOKUP(Table1[[#This Row],[Voucher]],'All trans'!J:N,5,0)</f>
        <v>#N/A</v>
      </c>
      <c r="H381" t="str">
        <f>VLOOKUP(Table1[[#This Row],[Voucher]],'All trans'!K:N,4,0)</f>
        <v>SO0000177</v>
      </c>
      <c r="I381" t="s">
        <v>402</v>
      </c>
    </row>
    <row r="382" spans="1:9" x14ac:dyDescent="0.25">
      <c r="A382" s="18">
        <v>42863</v>
      </c>
      <c r="B382" s="16" t="s">
        <v>1985</v>
      </c>
      <c r="C382" s="16" t="s">
        <v>1138</v>
      </c>
      <c r="D382" s="16" t="s">
        <v>1986</v>
      </c>
      <c r="E382" s="16" t="s">
        <v>1140</v>
      </c>
      <c r="F382" s="21">
        <v>-35</v>
      </c>
      <c r="G382" t="e">
        <f>VLOOKUP(Table1[[#This Row],[Voucher]],'All trans'!J:N,5,0)</f>
        <v>#N/A</v>
      </c>
      <c r="H382" t="str">
        <f>VLOOKUP(Table1[[#This Row],[Voucher]],'All trans'!K:N,4,0)</f>
        <v>SO0000177</v>
      </c>
      <c r="I382" t="s">
        <v>402</v>
      </c>
    </row>
    <row r="383" spans="1:9" x14ac:dyDescent="0.25">
      <c r="A383" s="19">
        <v>42863</v>
      </c>
      <c r="B383" s="17" t="s">
        <v>1987</v>
      </c>
      <c r="C383" s="17" t="s">
        <v>1138</v>
      </c>
      <c r="D383" s="17" t="s">
        <v>1988</v>
      </c>
      <c r="E383" s="17" t="s">
        <v>1140</v>
      </c>
      <c r="F383" s="22">
        <v>-49.95</v>
      </c>
      <c r="G383" t="e">
        <f>VLOOKUP(Table1[[#This Row],[Voucher]],'All trans'!J:N,5,0)</f>
        <v>#N/A</v>
      </c>
      <c r="H383" t="str">
        <f>VLOOKUP(Table1[[#This Row],[Voucher]],'All trans'!K:N,4,0)</f>
        <v>SO0000183</v>
      </c>
      <c r="I383" t="s">
        <v>586</v>
      </c>
    </row>
    <row r="384" spans="1:9" x14ac:dyDescent="0.25">
      <c r="A384" s="18">
        <v>42863</v>
      </c>
      <c r="B384" s="16" t="s">
        <v>1989</v>
      </c>
      <c r="C384" s="16" t="s">
        <v>1138</v>
      </c>
      <c r="D384" s="16" t="s">
        <v>1990</v>
      </c>
      <c r="E384" s="16" t="s">
        <v>1140</v>
      </c>
      <c r="F384" s="21">
        <v>-667.88</v>
      </c>
      <c r="G384" t="e">
        <f>VLOOKUP(Table1[[#This Row],[Voucher]],'All trans'!J:N,5,0)</f>
        <v>#N/A</v>
      </c>
      <c r="H384" t="str">
        <f>VLOOKUP(Table1[[#This Row],[Voucher]],'All trans'!K:N,4,0)</f>
        <v>SO0000184</v>
      </c>
      <c r="I384" t="s">
        <v>365</v>
      </c>
    </row>
    <row r="385" spans="1:9" x14ac:dyDescent="0.25">
      <c r="A385" s="19">
        <v>42863</v>
      </c>
      <c r="B385" s="17" t="s">
        <v>1989</v>
      </c>
      <c r="C385" s="17" t="s">
        <v>1138</v>
      </c>
      <c r="D385" s="17" t="s">
        <v>1990</v>
      </c>
      <c r="E385" s="17" t="s">
        <v>1140</v>
      </c>
      <c r="F385" s="22">
        <v>-65</v>
      </c>
      <c r="G385" t="e">
        <f>VLOOKUP(Table1[[#This Row],[Voucher]],'All trans'!J:N,5,0)</f>
        <v>#N/A</v>
      </c>
      <c r="H385" t="str">
        <f>VLOOKUP(Table1[[#This Row],[Voucher]],'All trans'!K:N,4,0)</f>
        <v>SO0000184</v>
      </c>
      <c r="I385" t="s">
        <v>365</v>
      </c>
    </row>
    <row r="386" spans="1:9" x14ac:dyDescent="0.25">
      <c r="A386" s="18">
        <v>42863</v>
      </c>
      <c r="B386" s="16" t="s">
        <v>1991</v>
      </c>
      <c r="C386" s="16" t="s">
        <v>1138</v>
      </c>
      <c r="D386" s="16" t="s">
        <v>1992</v>
      </c>
      <c r="E386" s="16" t="s">
        <v>1140</v>
      </c>
      <c r="F386" s="21">
        <v>-15132.38</v>
      </c>
      <c r="G386" t="e">
        <f>VLOOKUP(Table1[[#This Row],[Voucher]],'All trans'!J:N,5,0)</f>
        <v>#N/A</v>
      </c>
      <c r="H386" t="str">
        <f>VLOOKUP(Table1[[#This Row],[Voucher]],'All trans'!K:N,4,0)</f>
        <v>SO0000187</v>
      </c>
      <c r="I386" t="s">
        <v>398</v>
      </c>
    </row>
    <row r="387" spans="1:9" x14ac:dyDescent="0.25">
      <c r="A387" s="19">
        <v>42863</v>
      </c>
      <c r="B387" s="17" t="s">
        <v>1993</v>
      </c>
      <c r="C387" s="17" t="s">
        <v>1138</v>
      </c>
      <c r="D387" s="17" t="s">
        <v>1994</v>
      </c>
      <c r="E387" s="17" t="s">
        <v>1140</v>
      </c>
      <c r="F387" s="22">
        <v>-459.38</v>
      </c>
      <c r="G387" t="e">
        <f>VLOOKUP(Table1[[#This Row],[Voucher]],'All trans'!J:N,5,0)</f>
        <v>#N/A</v>
      </c>
      <c r="H387" t="str">
        <f>VLOOKUP(Table1[[#This Row],[Voucher]],'All trans'!K:N,4,0)</f>
        <v>SO0000188</v>
      </c>
      <c r="I387" t="s">
        <v>292</v>
      </c>
    </row>
    <row r="388" spans="1:9" x14ac:dyDescent="0.25">
      <c r="A388" s="18">
        <v>42863</v>
      </c>
      <c r="B388" s="16" t="s">
        <v>891</v>
      </c>
      <c r="C388" s="16" t="s">
        <v>1138</v>
      </c>
      <c r="D388" s="16" t="s">
        <v>1995</v>
      </c>
      <c r="E388" s="16" t="s">
        <v>1140</v>
      </c>
      <c r="F388" s="21">
        <v>143.07999999999998</v>
      </c>
      <c r="G388" t="str">
        <f>VLOOKUP(Table1[[#This Row],[Voucher]],'All trans'!J:N,5,0)</f>
        <v>SO0000161</v>
      </c>
      <c r="H388" t="e">
        <f>VLOOKUP(Table1[[#This Row],[Voucher]],'All trans'!K:N,4,0)</f>
        <v>#N/A</v>
      </c>
      <c r="I388" t="s">
        <v>403</v>
      </c>
    </row>
    <row r="389" spans="1:9" x14ac:dyDescent="0.25">
      <c r="A389" s="19">
        <v>42863</v>
      </c>
      <c r="B389" s="17" t="s">
        <v>703</v>
      </c>
      <c r="C389" s="17" t="s">
        <v>1138</v>
      </c>
      <c r="D389" s="17" t="s">
        <v>1996</v>
      </c>
      <c r="E389" s="17" t="s">
        <v>1140</v>
      </c>
      <c r="F389" s="22">
        <v>75</v>
      </c>
      <c r="G389" t="str">
        <f>VLOOKUP(Table1[[#This Row],[Voucher]],'All trans'!J:N,5,0)</f>
        <v>SO0000174</v>
      </c>
      <c r="H389" t="e">
        <f>VLOOKUP(Table1[[#This Row],[Voucher]],'All trans'!K:N,4,0)</f>
        <v>#N/A</v>
      </c>
      <c r="I389" t="s">
        <v>435</v>
      </c>
    </row>
    <row r="390" spans="1:9" x14ac:dyDescent="0.25">
      <c r="A390" s="18">
        <v>42863</v>
      </c>
      <c r="B390" s="16" t="s">
        <v>946</v>
      </c>
      <c r="C390" s="16" t="s">
        <v>1138</v>
      </c>
      <c r="D390" s="16" t="s">
        <v>1997</v>
      </c>
      <c r="E390" s="16" t="s">
        <v>1140</v>
      </c>
      <c r="F390" s="21">
        <v>1212.5</v>
      </c>
      <c r="G390" t="str">
        <f>VLOOKUP(Table1[[#This Row],[Voucher]],'All trans'!J:N,5,0)</f>
        <v>SO0000176</v>
      </c>
      <c r="H390" t="e">
        <f>VLOOKUP(Table1[[#This Row],[Voucher]],'All trans'!K:N,4,0)</f>
        <v>#N/A</v>
      </c>
      <c r="I390" t="s">
        <v>346</v>
      </c>
    </row>
    <row r="391" spans="1:9" x14ac:dyDescent="0.25">
      <c r="A391" s="19">
        <v>42863</v>
      </c>
      <c r="B391" s="17" t="s">
        <v>705</v>
      </c>
      <c r="C391" s="17" t="s">
        <v>1138</v>
      </c>
      <c r="D391" s="17" t="s">
        <v>1998</v>
      </c>
      <c r="E391" s="17" t="s">
        <v>1140</v>
      </c>
      <c r="F391" s="22">
        <v>35</v>
      </c>
      <c r="G391" t="str">
        <f>VLOOKUP(Table1[[#This Row],[Voucher]],'All trans'!J:N,5,0)</f>
        <v>SO0000177</v>
      </c>
      <c r="H391" t="e">
        <f>VLOOKUP(Table1[[#This Row],[Voucher]],'All trans'!K:N,4,0)</f>
        <v>#N/A</v>
      </c>
      <c r="I391" t="s">
        <v>402</v>
      </c>
    </row>
    <row r="392" spans="1:9" x14ac:dyDescent="0.25">
      <c r="A392" s="18">
        <v>42863</v>
      </c>
      <c r="B392" s="16" t="s">
        <v>705</v>
      </c>
      <c r="C392" s="16" t="s">
        <v>1138</v>
      </c>
      <c r="D392" s="16" t="s">
        <v>1998</v>
      </c>
      <c r="E392" s="16" t="s">
        <v>1140</v>
      </c>
      <c r="F392" s="21">
        <v>248.32</v>
      </c>
      <c r="G392" t="str">
        <f>VLOOKUP(Table1[[#This Row],[Voucher]],'All trans'!J:N,5,0)</f>
        <v>SO0000177</v>
      </c>
      <c r="H392" t="e">
        <f>VLOOKUP(Table1[[#This Row],[Voucher]],'All trans'!K:N,4,0)</f>
        <v>#N/A</v>
      </c>
      <c r="I392" t="s">
        <v>402</v>
      </c>
    </row>
    <row r="393" spans="1:9" x14ac:dyDescent="0.25">
      <c r="A393" s="19">
        <v>42863</v>
      </c>
      <c r="B393" s="17" t="s">
        <v>962</v>
      </c>
      <c r="C393" s="17" t="s">
        <v>1138</v>
      </c>
      <c r="D393" s="17" t="s">
        <v>1999</v>
      </c>
      <c r="E393" s="17" t="s">
        <v>1140</v>
      </c>
      <c r="F393" s="22">
        <v>459.38</v>
      </c>
      <c r="G393" t="str">
        <f>VLOOKUP(Table1[[#This Row],[Voucher]],'All trans'!J:N,5,0)</f>
        <v>SO0000188</v>
      </c>
      <c r="H393" t="e">
        <f>VLOOKUP(Table1[[#This Row],[Voucher]],'All trans'!K:N,4,0)</f>
        <v>#N/A</v>
      </c>
      <c r="I393" t="s">
        <v>292</v>
      </c>
    </row>
    <row r="394" spans="1:9" x14ac:dyDescent="0.25">
      <c r="A394" s="18">
        <v>42865</v>
      </c>
      <c r="B394" s="16" t="s">
        <v>698</v>
      </c>
      <c r="C394" s="16" t="s">
        <v>1138</v>
      </c>
      <c r="D394" s="16" t="s">
        <v>2000</v>
      </c>
      <c r="E394" s="16" t="s">
        <v>1140</v>
      </c>
      <c r="F394" s="21">
        <v>990</v>
      </c>
      <c r="G394" t="str">
        <f>VLOOKUP(Table1[[#This Row],[Voucher]],'All trans'!J:N,5,0)</f>
        <v>SO0000225</v>
      </c>
      <c r="H394" t="e">
        <f>VLOOKUP(Table1[[#This Row],[Voucher]],'All trans'!K:N,4,0)</f>
        <v>#N/A</v>
      </c>
      <c r="I394" t="s">
        <v>470</v>
      </c>
    </row>
    <row r="395" spans="1:9" x14ac:dyDescent="0.25">
      <c r="A395" s="19">
        <v>42866</v>
      </c>
      <c r="B395" s="17" t="s">
        <v>2001</v>
      </c>
      <c r="C395" s="17" t="s">
        <v>1138</v>
      </c>
      <c r="D395" s="17" t="s">
        <v>2002</v>
      </c>
      <c r="E395" s="17" t="s">
        <v>1140</v>
      </c>
      <c r="F395" s="22">
        <v>-30</v>
      </c>
      <c r="G395" t="e">
        <f>VLOOKUP(Table1[[#This Row],[Voucher]],'All trans'!J:N,5,0)</f>
        <v>#N/A</v>
      </c>
      <c r="H395" t="str">
        <f>VLOOKUP(Table1[[#This Row],[Voucher]],'All trans'!K:N,4,0)</f>
        <v>SO0000229</v>
      </c>
      <c r="I395" t="s">
        <v>591</v>
      </c>
    </row>
    <row r="396" spans="1:9" x14ac:dyDescent="0.25">
      <c r="A396" s="18">
        <v>42866</v>
      </c>
      <c r="B396" s="16" t="s">
        <v>2003</v>
      </c>
      <c r="C396" s="16" t="s">
        <v>1138</v>
      </c>
      <c r="D396" s="16" t="s">
        <v>2004</v>
      </c>
      <c r="E396" s="16" t="s">
        <v>1140</v>
      </c>
      <c r="F396" s="21">
        <v>-14672</v>
      </c>
      <c r="G396" t="e">
        <f>VLOOKUP(Table1[[#This Row],[Voucher]],'All trans'!J:N,5,0)</f>
        <v>#N/A</v>
      </c>
      <c r="H396" t="str">
        <f>VLOOKUP(Table1[[#This Row],[Voucher]],'All trans'!K:N,4,0)</f>
        <v>SO0000164</v>
      </c>
      <c r="I396" t="s">
        <v>293</v>
      </c>
    </row>
    <row r="397" spans="1:9" x14ac:dyDescent="0.25">
      <c r="A397" s="19">
        <v>42866</v>
      </c>
      <c r="B397" s="17" t="s">
        <v>2005</v>
      </c>
      <c r="C397" s="17" t="s">
        <v>1138</v>
      </c>
      <c r="D397" s="17" t="s">
        <v>2006</v>
      </c>
      <c r="E397" s="17" t="s">
        <v>1140</v>
      </c>
      <c r="F397" s="22">
        <v>-2875</v>
      </c>
      <c r="G397" t="e">
        <f>VLOOKUP(Table1[[#This Row],[Voucher]],'All trans'!J:N,5,0)</f>
        <v>#N/A</v>
      </c>
      <c r="H397" t="str">
        <f>VLOOKUP(Table1[[#This Row],[Voucher]],'All trans'!K:N,4,0)</f>
        <v>SO0000164</v>
      </c>
      <c r="I397" t="s">
        <v>293</v>
      </c>
    </row>
    <row r="398" spans="1:9" x14ac:dyDescent="0.25">
      <c r="A398" s="18">
        <v>42866</v>
      </c>
      <c r="B398" s="16" t="s">
        <v>2005</v>
      </c>
      <c r="C398" s="16" t="s">
        <v>1138</v>
      </c>
      <c r="D398" s="16" t="s">
        <v>2006</v>
      </c>
      <c r="E398" s="16" t="s">
        <v>1140</v>
      </c>
      <c r="F398" s="21">
        <v>2875</v>
      </c>
      <c r="G398" t="e">
        <f>VLOOKUP(Table1[[#This Row],[Voucher]],'All trans'!J:N,5,0)</f>
        <v>#N/A</v>
      </c>
      <c r="H398" t="str">
        <f>VLOOKUP(Table1[[#This Row],[Voucher]],'All trans'!K:N,4,0)</f>
        <v>SO0000164</v>
      </c>
      <c r="I398" t="s">
        <v>293</v>
      </c>
    </row>
    <row r="399" spans="1:9" x14ac:dyDescent="0.25">
      <c r="A399" s="19">
        <v>42866</v>
      </c>
      <c r="B399" s="17" t="s">
        <v>697</v>
      </c>
      <c r="C399" s="17" t="s">
        <v>1138</v>
      </c>
      <c r="D399" s="17" t="s">
        <v>2007</v>
      </c>
      <c r="E399" s="17" t="s">
        <v>1140</v>
      </c>
      <c r="F399" s="22">
        <v>45</v>
      </c>
      <c r="G399" t="str">
        <f>VLOOKUP(Table1[[#This Row],[Voucher]],'All trans'!J:N,5,0)</f>
        <v>SO0000218</v>
      </c>
      <c r="H399" t="e">
        <f>VLOOKUP(Table1[[#This Row],[Voucher]],'All trans'!K:N,4,0)</f>
        <v>#N/A</v>
      </c>
      <c r="I399" t="s">
        <v>500</v>
      </c>
    </row>
    <row r="400" spans="1:9" x14ac:dyDescent="0.25">
      <c r="A400" s="18">
        <v>42866</v>
      </c>
      <c r="B400" s="16" t="s">
        <v>1009</v>
      </c>
      <c r="C400" s="16" t="s">
        <v>1138</v>
      </c>
      <c r="D400" s="16" t="s">
        <v>2008</v>
      </c>
      <c r="E400" s="16" t="s">
        <v>1140</v>
      </c>
      <c r="F400" s="21">
        <v>1655.55</v>
      </c>
      <c r="G400" t="str">
        <f>VLOOKUP(Table1[[#This Row],[Voucher]],'All trans'!J:N,5,0)</f>
        <v>SO0000228</v>
      </c>
      <c r="H400" t="e">
        <f>VLOOKUP(Table1[[#This Row],[Voucher]],'All trans'!K:N,4,0)</f>
        <v>#N/A</v>
      </c>
      <c r="I400" t="s">
        <v>182</v>
      </c>
    </row>
    <row r="401" spans="1:9" x14ac:dyDescent="0.25">
      <c r="A401" s="19">
        <v>42866</v>
      </c>
      <c r="B401" s="17" t="s">
        <v>683</v>
      </c>
      <c r="C401" s="17" t="s">
        <v>1138</v>
      </c>
      <c r="D401" s="17" t="s">
        <v>2009</v>
      </c>
      <c r="E401" s="17" t="s">
        <v>1140</v>
      </c>
      <c r="F401" s="22">
        <v>30</v>
      </c>
      <c r="G401" t="str">
        <f>VLOOKUP(Table1[[#This Row],[Voucher]],'All trans'!J:N,5,0)</f>
        <v>SO0000229</v>
      </c>
      <c r="H401" t="e">
        <f>VLOOKUP(Table1[[#This Row],[Voucher]],'All trans'!K:N,4,0)</f>
        <v>#N/A</v>
      </c>
      <c r="I401" t="s">
        <v>591</v>
      </c>
    </row>
    <row r="402" spans="1:9" x14ac:dyDescent="0.25">
      <c r="A402" s="18">
        <v>42866</v>
      </c>
      <c r="B402" s="16" t="s">
        <v>740</v>
      </c>
      <c r="C402" s="16" t="s">
        <v>1138</v>
      </c>
      <c r="D402" s="16" t="s">
        <v>2010</v>
      </c>
      <c r="E402" s="16" t="s">
        <v>1140</v>
      </c>
      <c r="F402" s="21">
        <v>11595</v>
      </c>
      <c r="G402" t="str">
        <f>VLOOKUP(Table1[[#This Row],[Voucher]],'All trans'!J:N,5,0)</f>
        <v>SO0000213</v>
      </c>
      <c r="H402" t="e">
        <f>VLOOKUP(Table1[[#This Row],[Voucher]],'All trans'!K:N,4,0)</f>
        <v>#N/A</v>
      </c>
      <c r="I402" t="s">
        <v>516</v>
      </c>
    </row>
    <row r="403" spans="1:9" x14ac:dyDescent="0.25">
      <c r="A403" s="19">
        <v>42866</v>
      </c>
      <c r="B403" s="17" t="s">
        <v>872</v>
      </c>
      <c r="C403" s="17" t="s">
        <v>1138</v>
      </c>
      <c r="D403" s="17" t="s">
        <v>2011</v>
      </c>
      <c r="E403" s="17" t="s">
        <v>1140</v>
      </c>
      <c r="F403" s="22">
        <v>376.68</v>
      </c>
      <c r="G403" t="str">
        <f>VLOOKUP(Table1[[#This Row],[Voucher]],'All trans'!J:N,5,0)</f>
        <v>SO0000212</v>
      </c>
      <c r="H403" t="e">
        <f>VLOOKUP(Table1[[#This Row],[Voucher]],'All trans'!K:N,4,0)</f>
        <v>#N/A</v>
      </c>
      <c r="I403" t="s">
        <v>404</v>
      </c>
    </row>
    <row r="404" spans="1:9" x14ac:dyDescent="0.25">
      <c r="A404" s="18">
        <v>42866</v>
      </c>
      <c r="B404" s="16" t="s">
        <v>645</v>
      </c>
      <c r="C404" s="16" t="s">
        <v>1138</v>
      </c>
      <c r="D404" s="16" t="s">
        <v>2012</v>
      </c>
      <c r="E404" s="16" t="s">
        <v>1140</v>
      </c>
      <c r="F404" s="21">
        <v>-2875</v>
      </c>
      <c r="G404" t="str">
        <f>VLOOKUP(Table1[[#This Row],[Voucher]],'All trans'!J:N,5,0)</f>
        <v>SO0000164</v>
      </c>
      <c r="H404" t="e">
        <f>VLOOKUP(Table1[[#This Row],[Voucher]],'All trans'!K:N,4,0)</f>
        <v>#N/A</v>
      </c>
      <c r="I404" t="s">
        <v>293</v>
      </c>
    </row>
    <row r="405" spans="1:9" x14ac:dyDescent="0.25">
      <c r="A405" s="19">
        <v>42866</v>
      </c>
      <c r="B405" s="17" t="s">
        <v>645</v>
      </c>
      <c r="C405" s="17" t="s">
        <v>1138</v>
      </c>
      <c r="D405" s="17" t="s">
        <v>2012</v>
      </c>
      <c r="E405" s="17" t="s">
        <v>1140</v>
      </c>
      <c r="F405" s="22">
        <v>2875</v>
      </c>
      <c r="G405" t="str">
        <f>VLOOKUP(Table1[[#This Row],[Voucher]],'All trans'!J:N,5,0)</f>
        <v>SO0000164</v>
      </c>
      <c r="H405" t="e">
        <f>VLOOKUP(Table1[[#This Row],[Voucher]],'All trans'!K:N,4,0)</f>
        <v>#N/A</v>
      </c>
      <c r="I405" t="s">
        <v>293</v>
      </c>
    </row>
    <row r="406" spans="1:9" x14ac:dyDescent="0.25">
      <c r="A406" s="18">
        <v>42867</v>
      </c>
      <c r="B406" s="16" t="s">
        <v>2013</v>
      </c>
      <c r="C406" s="16" t="s">
        <v>1138</v>
      </c>
      <c r="D406" s="16" t="s">
        <v>2014</v>
      </c>
      <c r="E406" s="16" t="s">
        <v>1140</v>
      </c>
      <c r="F406" s="21">
        <v>-2052</v>
      </c>
      <c r="G406" t="e">
        <f>VLOOKUP(Table1[[#This Row],[Voucher]],'All trans'!J:N,5,0)</f>
        <v>#N/A</v>
      </c>
      <c r="H406" t="str">
        <f>VLOOKUP(Table1[[#This Row],[Voucher]],'All trans'!K:N,4,0)</f>
        <v>SO0000137</v>
      </c>
      <c r="I406" t="s">
        <v>528</v>
      </c>
    </row>
    <row r="407" spans="1:9" x14ac:dyDescent="0.25">
      <c r="A407" s="19">
        <v>42867</v>
      </c>
      <c r="B407" s="17" t="s">
        <v>2015</v>
      </c>
      <c r="C407" s="17" t="s">
        <v>1138</v>
      </c>
      <c r="D407" s="17" t="s">
        <v>2016</v>
      </c>
      <c r="E407" s="17" t="s">
        <v>1140</v>
      </c>
      <c r="F407" s="22">
        <v>-143.07999999999998</v>
      </c>
      <c r="G407" t="e">
        <f>VLOOKUP(Table1[[#This Row],[Voucher]],'All trans'!J:N,5,0)</f>
        <v>#N/A</v>
      </c>
      <c r="H407" t="str">
        <f>VLOOKUP(Table1[[#This Row],[Voucher]],'All trans'!K:N,4,0)</f>
        <v>SO0000161</v>
      </c>
      <c r="I407" t="s">
        <v>403</v>
      </c>
    </row>
    <row r="408" spans="1:9" x14ac:dyDescent="0.25">
      <c r="A408" s="18">
        <v>42867</v>
      </c>
      <c r="B408" s="16" t="s">
        <v>2015</v>
      </c>
      <c r="C408" s="16" t="s">
        <v>1138</v>
      </c>
      <c r="D408" s="16" t="s">
        <v>2016</v>
      </c>
      <c r="E408" s="16" t="s">
        <v>1140</v>
      </c>
      <c r="F408" s="21">
        <v>-70</v>
      </c>
      <c r="G408" t="e">
        <f>VLOOKUP(Table1[[#This Row],[Voucher]],'All trans'!J:N,5,0)</f>
        <v>#N/A</v>
      </c>
      <c r="H408" t="str">
        <f>VLOOKUP(Table1[[#This Row],[Voucher]],'All trans'!K:N,4,0)</f>
        <v>SO0000161</v>
      </c>
      <c r="I408" t="s">
        <v>403</v>
      </c>
    </row>
    <row r="409" spans="1:9" x14ac:dyDescent="0.25">
      <c r="A409" s="19">
        <v>42867</v>
      </c>
      <c r="B409" s="17" t="s">
        <v>2017</v>
      </c>
      <c r="C409" s="17" t="s">
        <v>1138</v>
      </c>
      <c r="D409" s="17" t="s">
        <v>2018</v>
      </c>
      <c r="E409" s="17" t="s">
        <v>1140</v>
      </c>
      <c r="F409" s="22">
        <v>-581.43000000000006</v>
      </c>
      <c r="G409" t="e">
        <f>VLOOKUP(Table1[[#This Row],[Voucher]],'All trans'!J:N,5,0)</f>
        <v>#N/A</v>
      </c>
      <c r="H409" t="str">
        <f>VLOOKUP(Table1[[#This Row],[Voucher]],'All trans'!K:N,4,0)</f>
        <v>SO0000166</v>
      </c>
      <c r="I409" t="s">
        <v>399</v>
      </c>
    </row>
    <row r="410" spans="1:9" x14ac:dyDescent="0.25">
      <c r="A410" s="18">
        <v>42867</v>
      </c>
      <c r="B410" s="16" t="s">
        <v>2019</v>
      </c>
      <c r="C410" s="16" t="s">
        <v>1138</v>
      </c>
      <c r="D410" s="16" t="s">
        <v>2020</v>
      </c>
      <c r="E410" s="16" t="s">
        <v>1140</v>
      </c>
      <c r="F410" s="21">
        <v>-23142.379999999997</v>
      </c>
      <c r="G410" t="e">
        <f>VLOOKUP(Table1[[#This Row],[Voucher]],'All trans'!J:N,5,0)</f>
        <v>#N/A</v>
      </c>
      <c r="H410" t="str">
        <f>VLOOKUP(Table1[[#This Row],[Voucher]],'All trans'!K:N,4,0)</f>
        <v>SO0000172</v>
      </c>
      <c r="I410" t="s">
        <v>396</v>
      </c>
    </row>
    <row r="411" spans="1:9" x14ac:dyDescent="0.25">
      <c r="A411" s="19">
        <v>42867</v>
      </c>
      <c r="B411" s="17" t="s">
        <v>2021</v>
      </c>
      <c r="C411" s="17" t="s">
        <v>1138</v>
      </c>
      <c r="D411" s="17" t="s">
        <v>2022</v>
      </c>
      <c r="E411" s="17" t="s">
        <v>1140</v>
      </c>
      <c r="F411" s="22">
        <v>-3165.5</v>
      </c>
      <c r="G411" t="e">
        <f>VLOOKUP(Table1[[#This Row],[Voucher]],'All trans'!J:N,5,0)</f>
        <v>#N/A</v>
      </c>
      <c r="H411" t="str">
        <f>VLOOKUP(Table1[[#This Row],[Voucher]],'All trans'!K:N,4,0)</f>
        <v>SO0000185</v>
      </c>
      <c r="I411" t="s">
        <v>345</v>
      </c>
    </row>
    <row r="412" spans="1:9" x14ac:dyDescent="0.25">
      <c r="A412" s="18">
        <v>42867</v>
      </c>
      <c r="B412" s="16" t="s">
        <v>2023</v>
      </c>
      <c r="C412" s="16" t="s">
        <v>1138</v>
      </c>
      <c r="D412" s="16" t="s">
        <v>2024</v>
      </c>
      <c r="E412" s="16" t="s">
        <v>1140</v>
      </c>
      <c r="F412" s="21">
        <v>-427.5</v>
      </c>
      <c r="G412" t="e">
        <f>VLOOKUP(Table1[[#This Row],[Voucher]],'All trans'!J:N,5,0)</f>
        <v>#N/A</v>
      </c>
      <c r="H412" t="str">
        <f>VLOOKUP(Table1[[#This Row],[Voucher]],'All trans'!K:N,4,0)</f>
        <v>SO0000186</v>
      </c>
      <c r="I412" t="s">
        <v>436</v>
      </c>
    </row>
    <row r="413" spans="1:9" x14ac:dyDescent="0.25">
      <c r="A413" s="19">
        <v>42867</v>
      </c>
      <c r="B413" s="17" t="s">
        <v>2023</v>
      </c>
      <c r="C413" s="17" t="s">
        <v>1138</v>
      </c>
      <c r="D413" s="17" t="s">
        <v>2024</v>
      </c>
      <c r="E413" s="17" t="s">
        <v>1140</v>
      </c>
      <c r="F413" s="22">
        <v>-75</v>
      </c>
      <c r="G413" t="e">
        <f>VLOOKUP(Table1[[#This Row],[Voucher]],'All trans'!J:N,5,0)</f>
        <v>#N/A</v>
      </c>
      <c r="H413" t="str">
        <f>VLOOKUP(Table1[[#This Row],[Voucher]],'All trans'!K:N,4,0)</f>
        <v>SO0000186</v>
      </c>
      <c r="I413" t="s">
        <v>436</v>
      </c>
    </row>
    <row r="414" spans="1:9" x14ac:dyDescent="0.25">
      <c r="A414" s="18">
        <v>42867</v>
      </c>
      <c r="B414" s="16" t="s">
        <v>2025</v>
      </c>
      <c r="C414" s="16" t="s">
        <v>1138</v>
      </c>
      <c r="D414" s="16" t="s">
        <v>2026</v>
      </c>
      <c r="E414" s="16" t="s">
        <v>1140</v>
      </c>
      <c r="F414" s="21">
        <v>-2894.1</v>
      </c>
      <c r="G414" t="e">
        <f>VLOOKUP(Table1[[#This Row],[Voucher]],'All trans'!J:N,5,0)</f>
        <v>#N/A</v>
      </c>
      <c r="H414" t="str">
        <f>VLOOKUP(Table1[[#This Row],[Voucher]],'All trans'!K:N,4,0)</f>
        <v>SO0000189</v>
      </c>
      <c r="I414" t="s">
        <v>294</v>
      </c>
    </row>
    <row r="415" spans="1:9" x14ac:dyDescent="0.25">
      <c r="A415" s="19">
        <v>42867</v>
      </c>
      <c r="B415" s="17" t="s">
        <v>2025</v>
      </c>
      <c r="C415" s="17" t="s">
        <v>1138</v>
      </c>
      <c r="D415" s="17" t="s">
        <v>2026</v>
      </c>
      <c r="E415" s="17" t="s">
        <v>1140</v>
      </c>
      <c r="F415" s="22">
        <v>-487.5</v>
      </c>
      <c r="G415" t="e">
        <f>VLOOKUP(Table1[[#This Row],[Voucher]],'All trans'!J:N,5,0)</f>
        <v>#N/A</v>
      </c>
      <c r="H415" t="str">
        <f>VLOOKUP(Table1[[#This Row],[Voucher]],'All trans'!K:N,4,0)</f>
        <v>SO0000189</v>
      </c>
      <c r="I415" t="s">
        <v>294</v>
      </c>
    </row>
    <row r="416" spans="1:9" x14ac:dyDescent="0.25">
      <c r="A416" s="18">
        <v>42867</v>
      </c>
      <c r="B416" s="16" t="s">
        <v>2027</v>
      </c>
      <c r="C416" s="16" t="s">
        <v>1138</v>
      </c>
      <c r="D416" s="16" t="s">
        <v>2028</v>
      </c>
      <c r="E416" s="16" t="s">
        <v>1140</v>
      </c>
      <c r="F416" s="21">
        <v>-641.25</v>
      </c>
      <c r="G416" t="e">
        <f>VLOOKUP(Table1[[#This Row],[Voucher]],'All trans'!J:N,5,0)</f>
        <v>#N/A</v>
      </c>
      <c r="H416" t="str">
        <f>VLOOKUP(Table1[[#This Row],[Voucher]],'All trans'!K:N,4,0)</f>
        <v>SO0000192</v>
      </c>
      <c r="I416" t="s">
        <v>437</v>
      </c>
    </row>
    <row r="417" spans="1:9" x14ac:dyDescent="0.25">
      <c r="A417" s="19">
        <v>42867</v>
      </c>
      <c r="B417" s="17" t="s">
        <v>2029</v>
      </c>
      <c r="C417" s="17" t="s">
        <v>1138</v>
      </c>
      <c r="D417" s="17" t="s">
        <v>2030</v>
      </c>
      <c r="E417" s="17" t="s">
        <v>1140</v>
      </c>
      <c r="F417" s="22">
        <v>-6417.9</v>
      </c>
      <c r="G417" t="e">
        <f>VLOOKUP(Table1[[#This Row],[Voucher]],'All trans'!J:N,5,0)</f>
        <v>#N/A</v>
      </c>
      <c r="H417" t="str">
        <f>VLOOKUP(Table1[[#This Row],[Voucher]],'All trans'!K:N,4,0)</f>
        <v>SO0000194</v>
      </c>
      <c r="I417" t="s">
        <v>400</v>
      </c>
    </row>
    <row r="418" spans="1:9" x14ac:dyDescent="0.25">
      <c r="A418" s="18">
        <v>42867</v>
      </c>
      <c r="B418" s="16" t="s">
        <v>2031</v>
      </c>
      <c r="C418" s="16" t="s">
        <v>1138</v>
      </c>
      <c r="D418" s="16" t="s">
        <v>2032</v>
      </c>
      <c r="E418" s="16" t="s">
        <v>1140</v>
      </c>
      <c r="F418" s="21">
        <v>-1309.5</v>
      </c>
      <c r="G418" t="e">
        <f>VLOOKUP(Table1[[#This Row],[Voucher]],'All trans'!J:N,5,0)</f>
        <v>#N/A</v>
      </c>
      <c r="H418" t="str">
        <f>VLOOKUP(Table1[[#This Row],[Voucher]],'All trans'!K:N,4,0)</f>
        <v>SO0000196</v>
      </c>
      <c r="I418" t="s">
        <v>401</v>
      </c>
    </row>
    <row r="419" spans="1:9" x14ac:dyDescent="0.25">
      <c r="A419" s="19">
        <v>42867</v>
      </c>
      <c r="B419" s="17" t="s">
        <v>2033</v>
      </c>
      <c r="C419" s="17" t="s">
        <v>1138</v>
      </c>
      <c r="D419" s="17" t="s">
        <v>2034</v>
      </c>
      <c r="E419" s="17" t="s">
        <v>1140</v>
      </c>
      <c r="F419" s="22">
        <v>-2475</v>
      </c>
      <c r="G419" t="e">
        <f>VLOOKUP(Table1[[#This Row],[Voucher]],'All trans'!J:N,5,0)</f>
        <v>#N/A</v>
      </c>
      <c r="H419" t="str">
        <f>VLOOKUP(Table1[[#This Row],[Voucher]],'All trans'!K:N,4,0)</f>
        <v>SO0000197</v>
      </c>
      <c r="I419" t="s">
        <v>344</v>
      </c>
    </row>
    <row r="420" spans="1:9" x14ac:dyDescent="0.25">
      <c r="A420" s="18">
        <v>42867</v>
      </c>
      <c r="B420" s="16" t="s">
        <v>2035</v>
      </c>
      <c r="C420" s="16" t="s">
        <v>1138</v>
      </c>
      <c r="D420" s="16" t="s">
        <v>2036</v>
      </c>
      <c r="E420" s="16" t="s">
        <v>1140</v>
      </c>
      <c r="F420" s="21">
        <v>-75</v>
      </c>
      <c r="G420" t="e">
        <f>VLOOKUP(Table1[[#This Row],[Voucher]],'All trans'!J:N,5,0)</f>
        <v>#N/A</v>
      </c>
      <c r="H420" t="str">
        <f>VLOOKUP(Table1[[#This Row],[Voucher]],'All trans'!K:N,4,0)</f>
        <v>SO0000203</v>
      </c>
      <c r="I420" t="s">
        <v>205</v>
      </c>
    </row>
    <row r="421" spans="1:9" x14ac:dyDescent="0.25">
      <c r="A421" s="19">
        <v>42867</v>
      </c>
      <c r="B421" s="17" t="s">
        <v>2037</v>
      </c>
      <c r="C421" s="17" t="s">
        <v>1138</v>
      </c>
      <c r="D421" s="17" t="s">
        <v>2038</v>
      </c>
      <c r="E421" s="17" t="s">
        <v>1140</v>
      </c>
      <c r="F421" s="22">
        <v>-429.23</v>
      </c>
      <c r="G421" t="e">
        <f>VLOOKUP(Table1[[#This Row],[Voucher]],'All trans'!J:N,5,0)</f>
        <v>#N/A</v>
      </c>
      <c r="H421" t="str">
        <f>VLOOKUP(Table1[[#This Row],[Voucher]],'All trans'!K:N,4,0)</f>
        <v>SO0000206</v>
      </c>
      <c r="I421" t="s">
        <v>405</v>
      </c>
    </row>
    <row r="422" spans="1:9" x14ac:dyDescent="0.25">
      <c r="A422" s="18">
        <v>42867</v>
      </c>
      <c r="B422" s="16" t="s">
        <v>2039</v>
      </c>
      <c r="C422" s="16" t="s">
        <v>1138</v>
      </c>
      <c r="D422" s="16" t="s">
        <v>2040</v>
      </c>
      <c r="E422" s="16" t="s">
        <v>1140</v>
      </c>
      <c r="F422" s="21">
        <v>-358.31</v>
      </c>
      <c r="G422" t="e">
        <f>VLOOKUP(Table1[[#This Row],[Voucher]],'All trans'!J:N,5,0)</f>
        <v>#N/A</v>
      </c>
      <c r="H422" t="str">
        <f>VLOOKUP(Table1[[#This Row],[Voucher]],'All trans'!K:N,4,0)</f>
        <v>SO0000208</v>
      </c>
      <c r="I422" t="s">
        <v>537</v>
      </c>
    </row>
    <row r="423" spans="1:9" x14ac:dyDescent="0.25">
      <c r="A423" s="19">
        <v>42867</v>
      </c>
      <c r="B423" s="17" t="s">
        <v>2041</v>
      </c>
      <c r="C423" s="17" t="s">
        <v>1138</v>
      </c>
      <c r="D423" s="17" t="s">
        <v>2042</v>
      </c>
      <c r="E423" s="17" t="s">
        <v>1140</v>
      </c>
      <c r="F423" s="22">
        <v>-1269</v>
      </c>
      <c r="G423" t="e">
        <f>VLOOKUP(Table1[[#This Row],[Voucher]],'All trans'!J:N,5,0)</f>
        <v>#N/A</v>
      </c>
      <c r="H423" t="str">
        <f>VLOOKUP(Table1[[#This Row],[Voucher]],'All trans'!K:N,4,0)</f>
        <v>SO0000215</v>
      </c>
      <c r="I423" t="s">
        <v>593</v>
      </c>
    </row>
    <row r="424" spans="1:9" x14ac:dyDescent="0.25">
      <c r="A424" s="18">
        <v>42867</v>
      </c>
      <c r="B424" s="16" t="s">
        <v>2043</v>
      </c>
      <c r="C424" s="16" t="s">
        <v>1138</v>
      </c>
      <c r="D424" s="16" t="s">
        <v>2044</v>
      </c>
      <c r="E424" s="16" t="s">
        <v>1140</v>
      </c>
      <c r="F424" s="21">
        <v>-45</v>
      </c>
      <c r="G424" t="e">
        <f>VLOOKUP(Table1[[#This Row],[Voucher]],'All trans'!J:N,5,0)</f>
        <v>#N/A</v>
      </c>
      <c r="H424" t="str">
        <f>VLOOKUP(Table1[[#This Row],[Voucher]],'All trans'!K:N,4,0)</f>
        <v>SO0000218</v>
      </c>
      <c r="I424" t="s">
        <v>500</v>
      </c>
    </row>
    <row r="425" spans="1:9" x14ac:dyDescent="0.25">
      <c r="A425" s="19">
        <v>42867</v>
      </c>
      <c r="B425" s="17" t="s">
        <v>710</v>
      </c>
      <c r="C425" s="17" t="s">
        <v>1138</v>
      </c>
      <c r="D425" s="17" t="s">
        <v>2045</v>
      </c>
      <c r="E425" s="17" t="s">
        <v>1140</v>
      </c>
      <c r="F425" s="22">
        <v>70</v>
      </c>
      <c r="G425" t="str">
        <f>VLOOKUP(Table1[[#This Row],[Voucher]],'All trans'!J:N,5,0)</f>
        <v>SO0000161</v>
      </c>
      <c r="H425" t="e">
        <f>VLOOKUP(Table1[[#This Row],[Voucher]],'All trans'!K:N,4,0)</f>
        <v>#N/A</v>
      </c>
      <c r="I425" t="s">
        <v>403</v>
      </c>
    </row>
    <row r="426" spans="1:9" x14ac:dyDescent="0.25">
      <c r="A426" s="18">
        <v>42867</v>
      </c>
      <c r="B426" s="16" t="s">
        <v>905</v>
      </c>
      <c r="C426" s="16" t="s">
        <v>1138</v>
      </c>
      <c r="D426" s="16" t="s">
        <v>2046</v>
      </c>
      <c r="E426" s="16" t="s">
        <v>1140</v>
      </c>
      <c r="F426" s="21">
        <v>487.5</v>
      </c>
      <c r="G426" t="str">
        <f>VLOOKUP(Table1[[#This Row],[Voucher]],'All trans'!J:N,5,0)</f>
        <v>SO0000189</v>
      </c>
      <c r="H426" t="e">
        <f>VLOOKUP(Table1[[#This Row],[Voucher]],'All trans'!K:N,4,0)</f>
        <v>#N/A</v>
      </c>
      <c r="I426" t="s">
        <v>294</v>
      </c>
    </row>
    <row r="427" spans="1:9" x14ac:dyDescent="0.25">
      <c r="A427" s="19">
        <v>42867</v>
      </c>
      <c r="B427" s="17" t="s">
        <v>905</v>
      </c>
      <c r="C427" s="17" t="s">
        <v>1138</v>
      </c>
      <c r="D427" s="17" t="s">
        <v>2046</v>
      </c>
      <c r="E427" s="17" t="s">
        <v>1140</v>
      </c>
      <c r="F427" s="22">
        <v>2894.1</v>
      </c>
      <c r="G427" t="str">
        <f>VLOOKUP(Table1[[#This Row],[Voucher]],'All trans'!J:N,5,0)</f>
        <v>SO0000189</v>
      </c>
      <c r="H427" t="e">
        <f>VLOOKUP(Table1[[#This Row],[Voucher]],'All trans'!K:N,4,0)</f>
        <v>#N/A</v>
      </c>
      <c r="I427" t="s">
        <v>294</v>
      </c>
    </row>
    <row r="428" spans="1:9" x14ac:dyDescent="0.25">
      <c r="A428" s="18">
        <v>42867</v>
      </c>
      <c r="B428" s="16" t="s">
        <v>916</v>
      </c>
      <c r="C428" s="16" t="s">
        <v>1138</v>
      </c>
      <c r="D428" s="16" t="s">
        <v>2047</v>
      </c>
      <c r="E428" s="16" t="s">
        <v>1140</v>
      </c>
      <c r="F428" s="21">
        <v>52675.199999999997</v>
      </c>
      <c r="G428" t="str">
        <f>VLOOKUP(Table1[[#This Row],[Voucher]],'All trans'!J:N,5,0)</f>
        <v>SO0000217</v>
      </c>
      <c r="H428" t="e">
        <f>VLOOKUP(Table1[[#This Row],[Voucher]],'All trans'!K:N,4,0)</f>
        <v>#N/A</v>
      </c>
      <c r="I428" t="s">
        <v>302</v>
      </c>
    </row>
    <row r="429" spans="1:9" x14ac:dyDescent="0.25">
      <c r="A429" s="19">
        <v>42867</v>
      </c>
      <c r="B429" s="17" t="s">
        <v>694</v>
      </c>
      <c r="C429" s="17" t="s">
        <v>1138</v>
      </c>
      <c r="D429" s="17" t="s">
        <v>2048</v>
      </c>
      <c r="E429" s="17" t="s">
        <v>1140</v>
      </c>
      <c r="F429" s="22">
        <v>75</v>
      </c>
      <c r="G429" t="str">
        <f>VLOOKUP(Table1[[#This Row],[Voucher]],'All trans'!J:N,5,0)</f>
        <v>SO0000203</v>
      </c>
      <c r="H429" t="e">
        <f>VLOOKUP(Table1[[#This Row],[Voucher]],'All trans'!K:N,4,0)</f>
        <v>#N/A</v>
      </c>
      <c r="I429" t="s">
        <v>205</v>
      </c>
    </row>
    <row r="430" spans="1:9" x14ac:dyDescent="0.25">
      <c r="A430" s="18">
        <v>42867</v>
      </c>
      <c r="B430" s="16" t="s">
        <v>832</v>
      </c>
      <c r="C430" s="16" t="s">
        <v>1138</v>
      </c>
      <c r="D430" s="16" t="s">
        <v>2049</v>
      </c>
      <c r="E430" s="16" t="s">
        <v>1140</v>
      </c>
      <c r="F430" s="21">
        <v>329.55</v>
      </c>
      <c r="G430" t="str">
        <f>VLOOKUP(Table1[[#This Row],[Voucher]],'All trans'!J:N,5,0)</f>
        <v>SO0000226</v>
      </c>
      <c r="H430" t="e">
        <f>VLOOKUP(Table1[[#This Row],[Voucher]],'All trans'!K:N,4,0)</f>
        <v>#N/A</v>
      </c>
      <c r="I430" t="s">
        <v>471</v>
      </c>
    </row>
    <row r="431" spans="1:9" x14ac:dyDescent="0.25">
      <c r="A431" s="19">
        <v>42867</v>
      </c>
      <c r="B431" s="17" t="s">
        <v>889</v>
      </c>
      <c r="C431" s="17" t="s">
        <v>1138</v>
      </c>
      <c r="D431" s="17" t="s">
        <v>2050</v>
      </c>
      <c r="E431" s="17" t="s">
        <v>1140</v>
      </c>
      <c r="F431" s="22">
        <v>429.23</v>
      </c>
      <c r="G431" t="str">
        <f>VLOOKUP(Table1[[#This Row],[Voucher]],'All trans'!J:N,5,0)</f>
        <v>SO0000206</v>
      </c>
      <c r="H431" t="e">
        <f>VLOOKUP(Table1[[#This Row],[Voucher]],'All trans'!K:N,4,0)</f>
        <v>#N/A</v>
      </c>
      <c r="I431" t="s">
        <v>405</v>
      </c>
    </row>
    <row r="432" spans="1:9" x14ac:dyDescent="0.25">
      <c r="A432" s="18">
        <v>42867</v>
      </c>
      <c r="B432" s="16" t="s">
        <v>774</v>
      </c>
      <c r="C432" s="16" t="s">
        <v>1138</v>
      </c>
      <c r="D432" s="16" t="s">
        <v>2051</v>
      </c>
      <c r="E432" s="16" t="s">
        <v>1140</v>
      </c>
      <c r="F432" s="21">
        <v>358.31</v>
      </c>
      <c r="G432" t="str">
        <f>VLOOKUP(Table1[[#This Row],[Voucher]],'All trans'!J:N,5,0)</f>
        <v>SO0000208</v>
      </c>
      <c r="H432" t="e">
        <f>VLOOKUP(Table1[[#This Row],[Voucher]],'All trans'!K:N,4,0)</f>
        <v>#N/A</v>
      </c>
      <c r="I432" t="s">
        <v>537</v>
      </c>
    </row>
    <row r="433" spans="1:9" x14ac:dyDescent="0.25">
      <c r="A433" s="19">
        <v>42867</v>
      </c>
      <c r="B433" s="17" t="s">
        <v>684</v>
      </c>
      <c r="C433" s="17" t="s">
        <v>1138</v>
      </c>
      <c r="D433" s="17" t="s">
        <v>2052</v>
      </c>
      <c r="E433" s="17" t="s">
        <v>1140</v>
      </c>
      <c r="F433" s="22">
        <v>1269</v>
      </c>
      <c r="G433" t="str">
        <f>VLOOKUP(Table1[[#This Row],[Voucher]],'All trans'!J:N,5,0)</f>
        <v>SO0000215</v>
      </c>
      <c r="H433" t="e">
        <f>VLOOKUP(Table1[[#This Row],[Voucher]],'All trans'!K:N,4,0)</f>
        <v>#N/A</v>
      </c>
      <c r="I433" t="s">
        <v>593</v>
      </c>
    </row>
    <row r="434" spans="1:9" x14ac:dyDescent="0.25">
      <c r="A434" s="18">
        <v>42870</v>
      </c>
      <c r="B434" s="16" t="s">
        <v>2053</v>
      </c>
      <c r="C434" s="16" t="s">
        <v>1138</v>
      </c>
      <c r="D434" s="16" t="s">
        <v>2054</v>
      </c>
      <c r="E434" s="16" t="s">
        <v>1140</v>
      </c>
      <c r="F434" s="21">
        <v>-54111</v>
      </c>
      <c r="G434" t="e">
        <f>VLOOKUP(Table1[[#This Row],[Voucher]],'All trans'!J:N,5,0)</f>
        <v>#N/A</v>
      </c>
      <c r="H434" t="str">
        <f>VLOOKUP(Table1[[#This Row],[Voucher]],'All trans'!K:N,4,0)</f>
        <v>SO0000204</v>
      </c>
      <c r="I434" t="s">
        <v>290</v>
      </c>
    </row>
    <row r="435" spans="1:9" x14ac:dyDescent="0.25">
      <c r="A435" s="19">
        <v>42870</v>
      </c>
      <c r="B435" s="17" t="s">
        <v>2053</v>
      </c>
      <c r="C435" s="17" t="s">
        <v>1138</v>
      </c>
      <c r="D435" s="17" t="s">
        <v>2054</v>
      </c>
      <c r="E435" s="17" t="s">
        <v>1140</v>
      </c>
      <c r="F435" s="22">
        <v>-2195</v>
      </c>
      <c r="G435" t="e">
        <f>VLOOKUP(Table1[[#This Row],[Voucher]],'All trans'!J:N,5,0)</f>
        <v>#N/A</v>
      </c>
      <c r="H435" t="str">
        <f>VLOOKUP(Table1[[#This Row],[Voucher]],'All trans'!K:N,4,0)</f>
        <v>SO0000204</v>
      </c>
      <c r="I435" t="s">
        <v>290</v>
      </c>
    </row>
    <row r="436" spans="1:9" x14ac:dyDescent="0.25">
      <c r="A436" s="18">
        <v>42870</v>
      </c>
      <c r="B436" s="16" t="s">
        <v>2055</v>
      </c>
      <c r="C436" s="16" t="s">
        <v>1138</v>
      </c>
      <c r="D436" s="16" t="s">
        <v>2056</v>
      </c>
      <c r="E436" s="16" t="s">
        <v>1140</v>
      </c>
      <c r="F436" s="21">
        <v>-1650</v>
      </c>
      <c r="G436" t="e">
        <f>VLOOKUP(Table1[[#This Row],[Voucher]],'All trans'!J:N,5,0)</f>
        <v>#N/A</v>
      </c>
      <c r="H436" t="str">
        <f>VLOOKUP(Table1[[#This Row],[Voucher]],'All trans'!K:N,4,0)</f>
        <v>SO0000209</v>
      </c>
      <c r="I436" t="s">
        <v>354</v>
      </c>
    </row>
    <row r="437" spans="1:9" x14ac:dyDescent="0.25">
      <c r="A437" s="19">
        <v>42870</v>
      </c>
      <c r="B437" s="17" t="s">
        <v>2057</v>
      </c>
      <c r="C437" s="17" t="s">
        <v>1138</v>
      </c>
      <c r="D437" s="17" t="s">
        <v>2058</v>
      </c>
      <c r="E437" s="17" t="s">
        <v>1140</v>
      </c>
      <c r="F437" s="22">
        <v>-376.68</v>
      </c>
      <c r="G437" t="e">
        <f>VLOOKUP(Table1[[#This Row],[Voucher]],'All trans'!J:N,5,0)</f>
        <v>#N/A</v>
      </c>
      <c r="H437" t="str">
        <f>VLOOKUP(Table1[[#This Row],[Voucher]],'All trans'!K:N,4,0)</f>
        <v>SO0000212</v>
      </c>
      <c r="I437" t="s">
        <v>404</v>
      </c>
    </row>
    <row r="438" spans="1:9" x14ac:dyDescent="0.25">
      <c r="A438" s="18">
        <v>42870</v>
      </c>
      <c r="B438" s="16" t="s">
        <v>2059</v>
      </c>
      <c r="C438" s="16" t="s">
        <v>1138</v>
      </c>
      <c r="D438" s="16" t="s">
        <v>2060</v>
      </c>
      <c r="E438" s="16" t="s">
        <v>1140</v>
      </c>
      <c r="F438" s="21">
        <v>-11595</v>
      </c>
      <c r="G438" t="e">
        <f>VLOOKUP(Table1[[#This Row],[Voucher]],'All trans'!J:N,5,0)</f>
        <v>#N/A</v>
      </c>
      <c r="H438" t="str">
        <f>VLOOKUP(Table1[[#This Row],[Voucher]],'All trans'!K:N,4,0)</f>
        <v>SO0000213</v>
      </c>
      <c r="I438" t="s">
        <v>516</v>
      </c>
    </row>
    <row r="439" spans="1:9" x14ac:dyDescent="0.25">
      <c r="A439" s="19">
        <v>42870</v>
      </c>
      <c r="B439" s="17" t="s">
        <v>2061</v>
      </c>
      <c r="C439" s="17" t="s">
        <v>1138</v>
      </c>
      <c r="D439" s="17" t="s">
        <v>2062</v>
      </c>
      <c r="E439" s="17" t="s">
        <v>1140</v>
      </c>
      <c r="F439" s="22">
        <v>-990</v>
      </c>
      <c r="G439" t="e">
        <f>VLOOKUP(Table1[[#This Row],[Voucher]],'All trans'!J:N,5,0)</f>
        <v>#N/A</v>
      </c>
      <c r="H439" t="str">
        <f>VLOOKUP(Table1[[#This Row],[Voucher]],'All trans'!K:N,4,0)</f>
        <v>SO0000225</v>
      </c>
      <c r="I439" t="s">
        <v>470</v>
      </c>
    </row>
    <row r="440" spans="1:9" x14ac:dyDescent="0.25">
      <c r="A440" s="18">
        <v>42870</v>
      </c>
      <c r="B440" s="16" t="s">
        <v>2063</v>
      </c>
      <c r="C440" s="16" t="s">
        <v>1138</v>
      </c>
      <c r="D440" s="16" t="s">
        <v>2064</v>
      </c>
      <c r="E440" s="16" t="s">
        <v>1140</v>
      </c>
      <c r="F440" s="21">
        <v>-329.55</v>
      </c>
      <c r="G440" t="e">
        <f>VLOOKUP(Table1[[#This Row],[Voucher]],'All trans'!J:N,5,0)</f>
        <v>#N/A</v>
      </c>
      <c r="H440" t="str">
        <f>VLOOKUP(Table1[[#This Row],[Voucher]],'All trans'!K:N,4,0)</f>
        <v>SO0000226</v>
      </c>
      <c r="I440" t="s">
        <v>471</v>
      </c>
    </row>
    <row r="441" spans="1:9" x14ac:dyDescent="0.25">
      <c r="A441" s="19">
        <v>42870</v>
      </c>
      <c r="B441" s="17" t="s">
        <v>2065</v>
      </c>
      <c r="C441" s="17" t="s">
        <v>1138</v>
      </c>
      <c r="D441" s="17" t="s">
        <v>2066</v>
      </c>
      <c r="E441" s="17" t="s">
        <v>1140</v>
      </c>
      <c r="F441" s="22">
        <v>-1655.55</v>
      </c>
      <c r="G441" t="e">
        <f>VLOOKUP(Table1[[#This Row],[Voucher]],'All trans'!J:N,5,0)</f>
        <v>#N/A</v>
      </c>
      <c r="H441" t="str">
        <f>VLOOKUP(Table1[[#This Row],[Voucher]],'All trans'!K:N,4,0)</f>
        <v>SO0000228</v>
      </c>
      <c r="I441" t="s">
        <v>182</v>
      </c>
    </row>
    <row r="442" spans="1:9" x14ac:dyDescent="0.25">
      <c r="A442" s="18">
        <v>42870</v>
      </c>
      <c r="B442" s="16" t="s">
        <v>2067</v>
      </c>
      <c r="C442" s="16" t="s">
        <v>1138</v>
      </c>
      <c r="D442" s="16" t="s">
        <v>2068</v>
      </c>
      <c r="E442" s="16" t="s">
        <v>1140</v>
      </c>
      <c r="F442" s="21">
        <v>-1033.5</v>
      </c>
      <c r="G442" t="e">
        <f>VLOOKUP(Table1[[#This Row],[Voucher]],'All trans'!J:N,5,0)</f>
        <v>#N/A</v>
      </c>
      <c r="H442" t="str">
        <f>VLOOKUP(Table1[[#This Row],[Voucher]],'All trans'!K:N,4,0)</f>
        <v>SO0000235</v>
      </c>
      <c r="I442" t="s">
        <v>457</v>
      </c>
    </row>
    <row r="443" spans="1:9" x14ac:dyDescent="0.25">
      <c r="A443" s="19">
        <v>42870</v>
      </c>
      <c r="B443" s="17" t="s">
        <v>2069</v>
      </c>
      <c r="C443" s="17" t="s">
        <v>1138</v>
      </c>
      <c r="D443" s="17" t="s">
        <v>2070</v>
      </c>
      <c r="E443" s="17" t="s">
        <v>1140</v>
      </c>
      <c r="F443" s="22">
        <v>-2956.8</v>
      </c>
      <c r="G443" t="e">
        <f>VLOOKUP(Table1[[#This Row],[Voucher]],'All trans'!J:N,5,0)</f>
        <v>#N/A</v>
      </c>
      <c r="H443" t="str">
        <f>VLOOKUP(Table1[[#This Row],[Voucher]],'All trans'!K:N,4,0)</f>
        <v>SO0000162</v>
      </c>
      <c r="I443" t="s">
        <v>295</v>
      </c>
    </row>
    <row r="444" spans="1:9" x14ac:dyDescent="0.25">
      <c r="A444" s="18">
        <v>42870</v>
      </c>
      <c r="B444" s="16" t="s">
        <v>2069</v>
      </c>
      <c r="C444" s="16" t="s">
        <v>1138</v>
      </c>
      <c r="D444" s="16" t="s">
        <v>2070</v>
      </c>
      <c r="E444" s="16" t="s">
        <v>1140</v>
      </c>
      <c r="F444" s="21">
        <v>-450</v>
      </c>
      <c r="G444" t="e">
        <f>VLOOKUP(Table1[[#This Row],[Voucher]],'All trans'!J:N,5,0)</f>
        <v>#N/A</v>
      </c>
      <c r="H444" t="str">
        <f>VLOOKUP(Table1[[#This Row],[Voucher]],'All trans'!K:N,4,0)</f>
        <v>SO0000162</v>
      </c>
      <c r="I444" t="s">
        <v>295</v>
      </c>
    </row>
    <row r="445" spans="1:9" x14ac:dyDescent="0.25">
      <c r="A445" s="19">
        <v>42870</v>
      </c>
      <c r="B445" s="17" t="s">
        <v>2071</v>
      </c>
      <c r="C445" s="17" t="s">
        <v>1138</v>
      </c>
      <c r="D445" s="17" t="s">
        <v>2072</v>
      </c>
      <c r="E445" s="17" t="s">
        <v>1140</v>
      </c>
      <c r="F445" s="22">
        <v>2574</v>
      </c>
      <c r="G445" t="e">
        <f>VLOOKUP(Table1[[#This Row],[Voucher]],'All trans'!J:N,5,0)</f>
        <v>#N/A</v>
      </c>
      <c r="H445" t="str">
        <f>VLOOKUP(Table1[[#This Row],[Voucher]],'All trans'!K:N,4,0)</f>
        <v>SO0000235</v>
      </c>
      <c r="I445" t="s">
        <v>457</v>
      </c>
    </row>
    <row r="446" spans="1:9" x14ac:dyDescent="0.25">
      <c r="A446" s="18">
        <v>42870</v>
      </c>
      <c r="B446" s="16" t="s">
        <v>887</v>
      </c>
      <c r="C446" s="16" t="s">
        <v>1138</v>
      </c>
      <c r="D446" s="16" t="s">
        <v>2073</v>
      </c>
      <c r="E446" s="16" t="s">
        <v>1140</v>
      </c>
      <c r="F446" s="21">
        <v>2134</v>
      </c>
      <c r="G446" t="str">
        <f>VLOOKUP(Table1[[#This Row],[Voucher]],'All trans'!J:N,5,0)</f>
        <v>SO0000230</v>
      </c>
      <c r="H446" t="e">
        <f>VLOOKUP(Table1[[#This Row],[Voucher]],'All trans'!K:N,4,0)</f>
        <v>#N/A</v>
      </c>
      <c r="I446" t="s">
        <v>406</v>
      </c>
    </row>
    <row r="447" spans="1:9" x14ac:dyDescent="0.25">
      <c r="A447" s="19">
        <v>42870</v>
      </c>
      <c r="B447" s="17" t="s">
        <v>924</v>
      </c>
      <c r="C447" s="17" t="s">
        <v>1138</v>
      </c>
      <c r="D447" s="17" t="s">
        <v>2074</v>
      </c>
      <c r="E447" s="17" t="s">
        <v>1140</v>
      </c>
      <c r="F447" s="22">
        <v>7311</v>
      </c>
      <c r="G447" t="str">
        <f>VLOOKUP(Table1[[#This Row],[Voucher]],'All trans'!J:N,5,0)</f>
        <v>SO0000204</v>
      </c>
      <c r="H447" t="e">
        <f>VLOOKUP(Table1[[#This Row],[Voucher]],'All trans'!K:N,4,0)</f>
        <v>#N/A</v>
      </c>
      <c r="I447" t="s">
        <v>290</v>
      </c>
    </row>
    <row r="448" spans="1:9" x14ac:dyDescent="0.25">
      <c r="A448" s="18">
        <v>42870</v>
      </c>
      <c r="B448" s="16" t="s">
        <v>939</v>
      </c>
      <c r="C448" s="16" t="s">
        <v>1138</v>
      </c>
      <c r="D448" s="16" t="s">
        <v>2075</v>
      </c>
      <c r="E448" s="16" t="s">
        <v>1140</v>
      </c>
      <c r="F448" s="21">
        <v>1650</v>
      </c>
      <c r="G448" t="str">
        <f>VLOOKUP(Table1[[#This Row],[Voucher]],'All trans'!J:N,5,0)</f>
        <v>SO0000209</v>
      </c>
      <c r="H448" t="e">
        <f>VLOOKUP(Table1[[#This Row],[Voucher]],'All trans'!K:N,4,0)</f>
        <v>#N/A</v>
      </c>
      <c r="I448" t="s">
        <v>354</v>
      </c>
    </row>
    <row r="449" spans="1:9" x14ac:dyDescent="0.25">
      <c r="A449" s="19">
        <v>42870</v>
      </c>
      <c r="B449" s="17" t="s">
        <v>646</v>
      </c>
      <c r="C449" s="17" t="s">
        <v>1138</v>
      </c>
      <c r="D449" s="17" t="s">
        <v>2076</v>
      </c>
      <c r="E449" s="17" t="s">
        <v>1140</v>
      </c>
      <c r="F449" s="22">
        <v>-1540.5</v>
      </c>
      <c r="G449" t="str">
        <f>VLOOKUP(Table1[[#This Row],[Voucher]],'All trans'!J:N,5,0)</f>
        <v>SO0000235</v>
      </c>
      <c r="H449" t="e">
        <f>VLOOKUP(Table1[[#This Row],[Voucher]],'All trans'!K:N,4,0)</f>
        <v>#N/A</v>
      </c>
      <c r="I449" t="s">
        <v>457</v>
      </c>
    </row>
    <row r="450" spans="1:9" x14ac:dyDescent="0.25">
      <c r="A450" s="18">
        <v>42870</v>
      </c>
      <c r="B450" s="16" t="s">
        <v>897</v>
      </c>
      <c r="C450" s="16" t="s">
        <v>1138</v>
      </c>
      <c r="D450" s="16" t="s">
        <v>2077</v>
      </c>
      <c r="E450" s="16" t="s">
        <v>1140</v>
      </c>
      <c r="F450" s="21">
        <v>450</v>
      </c>
      <c r="G450" t="str">
        <f>VLOOKUP(Table1[[#This Row],[Voucher]],'All trans'!J:N,5,0)</f>
        <v>SO0000162</v>
      </c>
      <c r="H450" t="e">
        <f>VLOOKUP(Table1[[#This Row],[Voucher]],'All trans'!K:N,4,0)</f>
        <v>#N/A</v>
      </c>
      <c r="I450" t="s">
        <v>295</v>
      </c>
    </row>
    <row r="451" spans="1:9" x14ac:dyDescent="0.25">
      <c r="A451" s="19">
        <v>42870</v>
      </c>
      <c r="B451" s="17" t="s">
        <v>897</v>
      </c>
      <c r="C451" s="17" t="s">
        <v>1138</v>
      </c>
      <c r="D451" s="17" t="s">
        <v>2077</v>
      </c>
      <c r="E451" s="17" t="s">
        <v>1140</v>
      </c>
      <c r="F451" s="22">
        <v>2956.8</v>
      </c>
      <c r="G451" t="str">
        <f>VLOOKUP(Table1[[#This Row],[Voucher]],'All trans'!J:N,5,0)</f>
        <v>SO0000162</v>
      </c>
      <c r="H451" t="e">
        <f>VLOOKUP(Table1[[#This Row],[Voucher]],'All trans'!K:N,4,0)</f>
        <v>#N/A</v>
      </c>
      <c r="I451" t="s">
        <v>295</v>
      </c>
    </row>
    <row r="452" spans="1:9" x14ac:dyDescent="0.25">
      <c r="A452" s="18">
        <v>42870</v>
      </c>
      <c r="B452" s="16" t="s">
        <v>839</v>
      </c>
      <c r="C452" s="16" t="s">
        <v>1138</v>
      </c>
      <c r="D452" s="16" t="s">
        <v>2078</v>
      </c>
      <c r="E452" s="16" t="s">
        <v>1140</v>
      </c>
      <c r="F452" s="21">
        <v>1755</v>
      </c>
      <c r="G452" t="str">
        <f>VLOOKUP(Table1[[#This Row],[Voucher]],'All trans'!J:N,5,0)</f>
        <v>SO0000236</v>
      </c>
      <c r="H452" t="e">
        <f>VLOOKUP(Table1[[#This Row],[Voucher]],'All trans'!K:N,4,0)</f>
        <v>#N/A</v>
      </c>
      <c r="I452" t="s">
        <v>458</v>
      </c>
    </row>
    <row r="453" spans="1:9" x14ac:dyDescent="0.25">
      <c r="A453" s="19">
        <v>42871</v>
      </c>
      <c r="B453" s="17" t="s">
        <v>2079</v>
      </c>
      <c r="C453" s="17" t="s">
        <v>1138</v>
      </c>
      <c r="D453" s="17" t="s">
        <v>2080</v>
      </c>
      <c r="E453" s="17" t="s">
        <v>1140</v>
      </c>
      <c r="F453" s="22">
        <v>-1450</v>
      </c>
      <c r="G453" t="e">
        <f>VLOOKUP(Table1[[#This Row],[Voucher]],'All trans'!J:N,5,0)</f>
        <v>#N/A</v>
      </c>
      <c r="H453" t="str">
        <f>VLOOKUP(Table1[[#This Row],[Voucher]],'All trans'!K:N,4,0)</f>
        <v>SO0000238</v>
      </c>
      <c r="I453" t="s">
        <v>590</v>
      </c>
    </row>
    <row r="454" spans="1:9" x14ac:dyDescent="0.25">
      <c r="A454" s="18">
        <v>42871</v>
      </c>
      <c r="B454" s="16" t="s">
        <v>867</v>
      </c>
      <c r="C454" s="16" t="s">
        <v>1138</v>
      </c>
      <c r="D454" s="16" t="s">
        <v>2081</v>
      </c>
      <c r="E454" s="16" t="s">
        <v>1140</v>
      </c>
      <c r="F454" s="21">
        <v>27703.200000000001</v>
      </c>
      <c r="G454" t="str">
        <f>VLOOKUP(Table1[[#This Row],[Voucher]],'All trans'!J:N,5,0)</f>
        <v>SO0000107</v>
      </c>
      <c r="H454" t="e">
        <f>VLOOKUP(Table1[[#This Row],[Voucher]],'All trans'!K:N,4,0)</f>
        <v>#N/A</v>
      </c>
      <c r="I454" t="s">
        <v>420</v>
      </c>
    </row>
    <row r="455" spans="1:9" x14ac:dyDescent="0.25">
      <c r="A455" s="19">
        <v>42871</v>
      </c>
      <c r="B455" s="17" t="s">
        <v>789</v>
      </c>
      <c r="C455" s="17" t="s">
        <v>1138</v>
      </c>
      <c r="D455" s="17" t="s">
        <v>2082</v>
      </c>
      <c r="E455" s="17" t="s">
        <v>1140</v>
      </c>
      <c r="F455" s="22">
        <v>108.75</v>
      </c>
      <c r="G455" t="str">
        <f>VLOOKUP(Table1[[#This Row],[Voucher]],'All trans'!J:N,5,0)</f>
        <v>SO0000237</v>
      </c>
      <c r="H455" t="e">
        <f>VLOOKUP(Table1[[#This Row],[Voucher]],'All trans'!K:N,4,0)</f>
        <v>#N/A</v>
      </c>
      <c r="I455" t="s">
        <v>553</v>
      </c>
    </row>
    <row r="456" spans="1:9" x14ac:dyDescent="0.25">
      <c r="A456" s="18">
        <v>42871</v>
      </c>
      <c r="B456" s="16" t="s">
        <v>680</v>
      </c>
      <c r="C456" s="16" t="s">
        <v>1138</v>
      </c>
      <c r="D456" s="16" t="s">
        <v>2083</v>
      </c>
      <c r="E456" s="16" t="s">
        <v>1140</v>
      </c>
      <c r="F456" s="21">
        <v>1450</v>
      </c>
      <c r="G456" t="str">
        <f>VLOOKUP(Table1[[#This Row],[Voucher]],'All trans'!J:N,5,0)</f>
        <v>SO0000238</v>
      </c>
      <c r="H456" t="e">
        <f>VLOOKUP(Table1[[#This Row],[Voucher]],'All trans'!K:N,4,0)</f>
        <v>#N/A</v>
      </c>
      <c r="I456" t="s">
        <v>590</v>
      </c>
    </row>
    <row r="457" spans="1:9" x14ac:dyDescent="0.25">
      <c r="A457" s="19">
        <v>42871</v>
      </c>
      <c r="B457" s="17" t="s">
        <v>824</v>
      </c>
      <c r="C457" s="17" t="s">
        <v>1138</v>
      </c>
      <c r="D457" s="17" t="s">
        <v>2084</v>
      </c>
      <c r="E457" s="17" t="s">
        <v>1140</v>
      </c>
      <c r="F457" s="22">
        <v>1643.9</v>
      </c>
      <c r="G457" t="str">
        <f>VLOOKUP(Table1[[#This Row],[Voucher]],'All trans'!J:N,5,0)</f>
        <v>SO0000241</v>
      </c>
      <c r="H457" t="e">
        <f>VLOOKUP(Table1[[#This Row],[Voucher]],'All trans'!K:N,4,0)</f>
        <v>#N/A</v>
      </c>
      <c r="I457" t="s">
        <v>490</v>
      </c>
    </row>
    <row r="458" spans="1:9" x14ac:dyDescent="0.25">
      <c r="A458" s="18">
        <v>42871</v>
      </c>
      <c r="B458" s="16" t="s">
        <v>968</v>
      </c>
      <c r="C458" s="16" t="s">
        <v>1138</v>
      </c>
      <c r="D458" s="16" t="s">
        <v>2085</v>
      </c>
      <c r="E458" s="16" t="s">
        <v>1140</v>
      </c>
      <c r="F458" s="21">
        <v>1425</v>
      </c>
      <c r="G458" t="str">
        <f>VLOOKUP(Table1[[#This Row],[Voucher]],'All trans'!J:N,5,0)</f>
        <v>SO0000191</v>
      </c>
      <c r="H458" t="e">
        <f>VLOOKUP(Table1[[#This Row],[Voucher]],'All trans'!K:N,4,0)</f>
        <v>#N/A</v>
      </c>
      <c r="I458" t="s">
        <v>296</v>
      </c>
    </row>
    <row r="459" spans="1:9" x14ac:dyDescent="0.25">
      <c r="A459" s="19">
        <v>42872</v>
      </c>
      <c r="B459" s="17" t="s">
        <v>2086</v>
      </c>
      <c r="C459" s="17" t="s">
        <v>1138</v>
      </c>
      <c r="D459" s="17" t="s">
        <v>2087</v>
      </c>
      <c r="E459" s="17" t="s">
        <v>1140</v>
      </c>
      <c r="F459" s="22">
        <v>-2193.75</v>
      </c>
      <c r="G459" t="e">
        <f>VLOOKUP(Table1[[#This Row],[Voucher]],'All trans'!J:N,5,0)</f>
        <v>#N/A</v>
      </c>
      <c r="H459" t="str">
        <f>VLOOKUP(Table1[[#This Row],[Voucher]],'All trans'!K:N,4,0)</f>
        <v>SO0000199</v>
      </c>
      <c r="I459" t="s">
        <v>454</v>
      </c>
    </row>
    <row r="460" spans="1:9" x14ac:dyDescent="0.25">
      <c r="A460" s="18">
        <v>42872</v>
      </c>
      <c r="B460" s="16" t="s">
        <v>2086</v>
      </c>
      <c r="C460" s="16" t="s">
        <v>1138</v>
      </c>
      <c r="D460" s="16" t="s">
        <v>2087</v>
      </c>
      <c r="E460" s="16" t="s">
        <v>1140</v>
      </c>
      <c r="F460" s="21">
        <v>-200</v>
      </c>
      <c r="G460" t="e">
        <f>VLOOKUP(Table1[[#This Row],[Voucher]],'All trans'!J:N,5,0)</f>
        <v>#N/A</v>
      </c>
      <c r="H460" t="str">
        <f>VLOOKUP(Table1[[#This Row],[Voucher]],'All trans'!K:N,4,0)</f>
        <v>SO0000199</v>
      </c>
      <c r="I460" t="s">
        <v>454</v>
      </c>
    </row>
    <row r="461" spans="1:9" x14ac:dyDescent="0.25">
      <c r="A461" s="19">
        <v>42872</v>
      </c>
      <c r="B461" s="17" t="s">
        <v>2088</v>
      </c>
      <c r="C461" s="17" t="s">
        <v>1138</v>
      </c>
      <c r="D461" s="17" t="s">
        <v>2089</v>
      </c>
      <c r="E461" s="17" t="s">
        <v>1140</v>
      </c>
      <c r="F461" s="22">
        <v>-1755</v>
      </c>
      <c r="G461" t="e">
        <f>VLOOKUP(Table1[[#This Row],[Voucher]],'All trans'!J:N,5,0)</f>
        <v>#N/A</v>
      </c>
      <c r="H461" t="str">
        <f>VLOOKUP(Table1[[#This Row],[Voucher]],'All trans'!K:N,4,0)</f>
        <v>SO0000236</v>
      </c>
      <c r="I461" t="s">
        <v>458</v>
      </c>
    </row>
    <row r="462" spans="1:9" x14ac:dyDescent="0.25">
      <c r="A462" s="18">
        <v>42872</v>
      </c>
      <c r="B462" s="16" t="s">
        <v>2090</v>
      </c>
      <c r="C462" s="16" t="s">
        <v>1138</v>
      </c>
      <c r="D462" s="16" t="s">
        <v>2091</v>
      </c>
      <c r="E462" s="16" t="s">
        <v>1140</v>
      </c>
      <c r="F462" s="21">
        <v>-27703.200000000001</v>
      </c>
      <c r="G462" t="e">
        <f>VLOOKUP(Table1[[#This Row],[Voucher]],'All trans'!J:N,5,0)</f>
        <v>#N/A</v>
      </c>
      <c r="H462" t="str">
        <f>VLOOKUP(Table1[[#This Row],[Voucher]],'All trans'!K:N,4,0)</f>
        <v>SO0000107</v>
      </c>
      <c r="I462" t="s">
        <v>420</v>
      </c>
    </row>
    <row r="463" spans="1:9" x14ac:dyDescent="0.25">
      <c r="A463" s="19">
        <v>42872</v>
      </c>
      <c r="B463" s="17" t="s">
        <v>2092</v>
      </c>
      <c r="C463" s="17" t="s">
        <v>1138</v>
      </c>
      <c r="D463" s="17" t="s">
        <v>2093</v>
      </c>
      <c r="E463" s="17" t="s">
        <v>1140</v>
      </c>
      <c r="F463" s="22">
        <v>-14303.25</v>
      </c>
      <c r="G463" t="e">
        <f>VLOOKUP(Table1[[#This Row],[Voucher]],'All trans'!J:N,5,0)</f>
        <v>#N/A</v>
      </c>
      <c r="H463" t="str">
        <f>VLOOKUP(Table1[[#This Row],[Voucher]],'All trans'!K:N,4,0)</f>
        <v>SO0000232</v>
      </c>
      <c r="I463" t="s">
        <v>183</v>
      </c>
    </row>
    <row r="464" spans="1:9" x14ac:dyDescent="0.25">
      <c r="A464" s="18">
        <v>42872</v>
      </c>
      <c r="B464" s="16" t="s">
        <v>2092</v>
      </c>
      <c r="C464" s="16" t="s">
        <v>1138</v>
      </c>
      <c r="D464" s="16" t="s">
        <v>2093</v>
      </c>
      <c r="E464" s="16" t="s">
        <v>1140</v>
      </c>
      <c r="F464" s="21">
        <v>-10107.6</v>
      </c>
      <c r="G464" t="e">
        <f>VLOOKUP(Table1[[#This Row],[Voucher]],'All trans'!J:N,5,0)</f>
        <v>#N/A</v>
      </c>
      <c r="H464" t="str">
        <f>VLOOKUP(Table1[[#This Row],[Voucher]],'All trans'!K:N,4,0)</f>
        <v>SO0000232</v>
      </c>
      <c r="I464" t="s">
        <v>183</v>
      </c>
    </row>
    <row r="465" spans="1:9" x14ac:dyDescent="0.25">
      <c r="A465" s="19">
        <v>42872</v>
      </c>
      <c r="B465" s="17" t="s">
        <v>2094</v>
      </c>
      <c r="C465" s="17" t="s">
        <v>1138</v>
      </c>
      <c r="D465" s="17" t="s">
        <v>2095</v>
      </c>
      <c r="E465" s="17" t="s">
        <v>1140</v>
      </c>
      <c r="F465" s="22">
        <v>-1425</v>
      </c>
      <c r="G465" t="e">
        <f>VLOOKUP(Table1[[#This Row],[Voucher]],'All trans'!J:N,5,0)</f>
        <v>#N/A</v>
      </c>
      <c r="H465" t="str">
        <f>VLOOKUP(Table1[[#This Row],[Voucher]],'All trans'!K:N,4,0)</f>
        <v>SO0000191</v>
      </c>
      <c r="I465" t="s">
        <v>296</v>
      </c>
    </row>
    <row r="466" spans="1:9" x14ac:dyDescent="0.25">
      <c r="A466" s="18">
        <v>42872</v>
      </c>
      <c r="B466" s="16" t="s">
        <v>811</v>
      </c>
      <c r="C466" s="16" t="s">
        <v>1138</v>
      </c>
      <c r="D466" s="16" t="s">
        <v>2096</v>
      </c>
      <c r="E466" s="16" t="s">
        <v>1140</v>
      </c>
      <c r="F466" s="21">
        <v>1632</v>
      </c>
      <c r="G466" t="str">
        <f>VLOOKUP(Table1[[#This Row],[Voucher]],'All trans'!J:N,5,0)</f>
        <v>SO0000243</v>
      </c>
      <c r="H466" t="e">
        <f>VLOOKUP(Table1[[#This Row],[Voucher]],'All trans'!K:N,4,0)</f>
        <v>#N/A</v>
      </c>
      <c r="I466" t="s">
        <v>438</v>
      </c>
    </row>
    <row r="467" spans="1:9" x14ac:dyDescent="0.25">
      <c r="A467" s="19">
        <v>42872</v>
      </c>
      <c r="B467" s="17" t="s">
        <v>695</v>
      </c>
      <c r="C467" s="17" t="s">
        <v>1138</v>
      </c>
      <c r="D467" s="17" t="s">
        <v>2097</v>
      </c>
      <c r="E467" s="17" t="s">
        <v>1140</v>
      </c>
      <c r="F467" s="22">
        <v>70</v>
      </c>
      <c r="G467" t="str">
        <f>VLOOKUP(Table1[[#This Row],[Voucher]],'All trans'!J:N,5,0)</f>
        <v>SO0000240</v>
      </c>
      <c r="H467" t="e">
        <f>VLOOKUP(Table1[[#This Row],[Voucher]],'All trans'!K:N,4,0)</f>
        <v>#N/A</v>
      </c>
      <c r="I467" t="s">
        <v>439</v>
      </c>
    </row>
    <row r="468" spans="1:9" x14ac:dyDescent="0.25">
      <c r="A468" s="18">
        <v>42872</v>
      </c>
      <c r="B468" s="16" t="s">
        <v>695</v>
      </c>
      <c r="C468" s="16" t="s">
        <v>1138</v>
      </c>
      <c r="D468" s="16" t="s">
        <v>2097</v>
      </c>
      <c r="E468" s="16" t="s">
        <v>1140</v>
      </c>
      <c r="F468" s="21">
        <v>731.25</v>
      </c>
      <c r="G468" t="str">
        <f>VLOOKUP(Table1[[#This Row],[Voucher]],'All trans'!J:N,5,0)</f>
        <v>SO0000240</v>
      </c>
      <c r="H468" t="e">
        <f>VLOOKUP(Table1[[#This Row],[Voucher]],'All trans'!K:N,4,0)</f>
        <v>#N/A</v>
      </c>
      <c r="I468" t="s">
        <v>439</v>
      </c>
    </row>
    <row r="469" spans="1:9" x14ac:dyDescent="0.25">
      <c r="A469" s="19">
        <v>42872</v>
      </c>
      <c r="B469" s="17" t="s">
        <v>991</v>
      </c>
      <c r="C469" s="17" t="s">
        <v>1138</v>
      </c>
      <c r="D469" s="17" t="s">
        <v>2098</v>
      </c>
      <c r="E469" s="17" t="s">
        <v>1140</v>
      </c>
      <c r="F469" s="22">
        <v>10107.6</v>
      </c>
      <c r="G469" t="str">
        <f>VLOOKUP(Table1[[#This Row],[Voucher]],'All trans'!J:N,5,0)</f>
        <v>SO0000232</v>
      </c>
      <c r="H469" t="e">
        <f>VLOOKUP(Table1[[#This Row],[Voucher]],'All trans'!K:N,4,0)</f>
        <v>#N/A</v>
      </c>
      <c r="I469" t="s">
        <v>183</v>
      </c>
    </row>
    <row r="470" spans="1:9" x14ac:dyDescent="0.25">
      <c r="A470" s="18">
        <v>42872</v>
      </c>
      <c r="B470" s="16" t="s">
        <v>991</v>
      </c>
      <c r="C470" s="16" t="s">
        <v>1138</v>
      </c>
      <c r="D470" s="16" t="s">
        <v>2098</v>
      </c>
      <c r="E470" s="16" t="s">
        <v>1140</v>
      </c>
      <c r="F470" s="21">
        <v>14303.25</v>
      </c>
      <c r="G470" t="str">
        <f>VLOOKUP(Table1[[#This Row],[Voucher]],'All trans'!J:N,5,0)</f>
        <v>SO0000232</v>
      </c>
      <c r="H470" t="e">
        <f>VLOOKUP(Table1[[#This Row],[Voucher]],'All trans'!K:N,4,0)</f>
        <v>#N/A</v>
      </c>
      <c r="I470" t="s">
        <v>183</v>
      </c>
    </row>
    <row r="471" spans="1:9" x14ac:dyDescent="0.25">
      <c r="A471" s="19">
        <v>42873</v>
      </c>
      <c r="B471" s="17" t="s">
        <v>756</v>
      </c>
      <c r="C471" s="17" t="s">
        <v>1138</v>
      </c>
      <c r="D471" s="17" t="s">
        <v>2099</v>
      </c>
      <c r="E471" s="17" t="s">
        <v>1140</v>
      </c>
      <c r="F471" s="22">
        <v>60</v>
      </c>
      <c r="G471" t="str">
        <f>VLOOKUP(Table1[[#This Row],[Voucher]],'All trans'!J:N,5,0)</f>
        <v>SO0000245</v>
      </c>
      <c r="H471" t="e">
        <f>VLOOKUP(Table1[[#This Row],[Voucher]],'All trans'!K:N,4,0)</f>
        <v>#N/A</v>
      </c>
      <c r="I471" t="s">
        <v>576</v>
      </c>
    </row>
    <row r="472" spans="1:9" x14ac:dyDescent="0.25">
      <c r="A472" s="18">
        <v>42873</v>
      </c>
      <c r="B472" s="16" t="s">
        <v>756</v>
      </c>
      <c r="C472" s="16" t="s">
        <v>1138</v>
      </c>
      <c r="D472" s="16" t="s">
        <v>2099</v>
      </c>
      <c r="E472" s="16" t="s">
        <v>1140</v>
      </c>
      <c r="F472" s="21">
        <v>300</v>
      </c>
      <c r="G472" t="str">
        <f>VLOOKUP(Table1[[#This Row],[Voucher]],'All trans'!J:N,5,0)</f>
        <v>SO0000245</v>
      </c>
      <c r="H472" t="e">
        <f>VLOOKUP(Table1[[#This Row],[Voucher]],'All trans'!K:N,4,0)</f>
        <v>#N/A</v>
      </c>
      <c r="I472" t="s">
        <v>576</v>
      </c>
    </row>
    <row r="473" spans="1:9" x14ac:dyDescent="0.25">
      <c r="A473" s="19">
        <v>42873</v>
      </c>
      <c r="B473" s="17" t="s">
        <v>929</v>
      </c>
      <c r="C473" s="17" t="s">
        <v>1138</v>
      </c>
      <c r="D473" s="17" t="s">
        <v>2100</v>
      </c>
      <c r="E473" s="17" t="s">
        <v>1140</v>
      </c>
      <c r="F473" s="22">
        <v>315</v>
      </c>
      <c r="G473" t="str">
        <f>VLOOKUP(Table1[[#This Row],[Voucher]],'All trans'!J:N,5,0)</f>
        <v>SO0000210</v>
      </c>
      <c r="H473" t="e">
        <f>VLOOKUP(Table1[[#This Row],[Voucher]],'All trans'!K:N,4,0)</f>
        <v>#N/A</v>
      </c>
      <c r="I473" t="s">
        <v>298</v>
      </c>
    </row>
    <row r="474" spans="1:9" x14ac:dyDescent="0.25">
      <c r="A474" s="18">
        <v>42873</v>
      </c>
      <c r="B474" s="16" t="s">
        <v>929</v>
      </c>
      <c r="C474" s="16" t="s">
        <v>1138</v>
      </c>
      <c r="D474" s="16" t="s">
        <v>2100</v>
      </c>
      <c r="E474" s="16" t="s">
        <v>1140</v>
      </c>
      <c r="F474" s="21">
        <v>1447.88</v>
      </c>
      <c r="G474" t="str">
        <f>VLOOKUP(Table1[[#This Row],[Voucher]],'All trans'!J:N,5,0)</f>
        <v>SO0000210</v>
      </c>
      <c r="H474" t="e">
        <f>VLOOKUP(Table1[[#This Row],[Voucher]],'All trans'!K:N,4,0)</f>
        <v>#N/A</v>
      </c>
      <c r="I474" t="s">
        <v>298</v>
      </c>
    </row>
    <row r="475" spans="1:9" x14ac:dyDescent="0.25">
      <c r="A475" s="19">
        <v>42873</v>
      </c>
      <c r="B475" s="17" t="s">
        <v>854</v>
      </c>
      <c r="C475" s="17" t="s">
        <v>1138</v>
      </c>
      <c r="D475" s="17" t="s">
        <v>2101</v>
      </c>
      <c r="E475" s="17" t="s">
        <v>1140</v>
      </c>
      <c r="F475" s="22">
        <v>2477.5</v>
      </c>
      <c r="G475" t="str">
        <f>VLOOKUP(Table1[[#This Row],[Voucher]],'All trans'!J:N,5,0)</f>
        <v>SO0000227</v>
      </c>
      <c r="H475" t="e">
        <f>VLOOKUP(Table1[[#This Row],[Voucher]],'All trans'!K:N,4,0)</f>
        <v>#N/A</v>
      </c>
      <c r="I475" t="s">
        <v>297</v>
      </c>
    </row>
    <row r="476" spans="1:9" x14ac:dyDescent="0.25">
      <c r="A476" s="18">
        <v>42873</v>
      </c>
      <c r="B476" s="16" t="s">
        <v>854</v>
      </c>
      <c r="C476" s="16" t="s">
        <v>1138</v>
      </c>
      <c r="D476" s="16" t="s">
        <v>2101</v>
      </c>
      <c r="E476" s="16" t="s">
        <v>1140</v>
      </c>
      <c r="F476" s="21">
        <v>4027.06</v>
      </c>
      <c r="G476" t="str">
        <f>VLOOKUP(Table1[[#This Row],[Voucher]],'All trans'!J:N,5,0)</f>
        <v>SO0000227</v>
      </c>
      <c r="H476" t="e">
        <f>VLOOKUP(Table1[[#This Row],[Voucher]],'All trans'!K:N,4,0)</f>
        <v>#N/A</v>
      </c>
      <c r="I476" t="s">
        <v>297</v>
      </c>
    </row>
    <row r="477" spans="1:9" x14ac:dyDescent="0.25">
      <c r="A477" s="19">
        <v>42873</v>
      </c>
      <c r="B477" s="17" t="s">
        <v>650</v>
      </c>
      <c r="C477" s="17" t="s">
        <v>1138</v>
      </c>
      <c r="D477" s="17" t="s">
        <v>2102</v>
      </c>
      <c r="E477" s="17" t="s">
        <v>1140</v>
      </c>
      <c r="F477" s="22">
        <v>-250.8</v>
      </c>
      <c r="G477" t="str">
        <f>VLOOKUP(Table1[[#This Row],[Voucher]],'All trans'!J:N,5,0)</f>
        <v>SO0000227</v>
      </c>
      <c r="H477" t="str">
        <f>VLOOKUP(Table1[[#This Row],[Voucher]],'All trans'!K:N,4,0)</f>
        <v>SO0000227</v>
      </c>
      <c r="I477" t="s">
        <v>297</v>
      </c>
    </row>
    <row r="478" spans="1:9" x14ac:dyDescent="0.25">
      <c r="A478" s="18">
        <v>42873</v>
      </c>
      <c r="B478" s="16" t="s">
        <v>798</v>
      </c>
      <c r="C478" s="16" t="s">
        <v>1138</v>
      </c>
      <c r="D478" s="16" t="s">
        <v>2103</v>
      </c>
      <c r="E478" s="16" t="s">
        <v>1140</v>
      </c>
      <c r="F478" s="21">
        <v>3998</v>
      </c>
      <c r="G478" t="str">
        <f>VLOOKUP(Table1[[#This Row],[Voucher]],'All trans'!J:N,5,0)</f>
        <v>SO0000248</v>
      </c>
      <c r="H478" t="e">
        <f>VLOOKUP(Table1[[#This Row],[Voucher]],'All trans'!K:N,4,0)</f>
        <v>#N/A</v>
      </c>
      <c r="I478" t="s">
        <v>175</v>
      </c>
    </row>
    <row r="479" spans="1:9" x14ac:dyDescent="0.25">
      <c r="A479" s="19">
        <v>42873</v>
      </c>
      <c r="B479" s="17" t="s">
        <v>755</v>
      </c>
      <c r="C479" s="17" t="s">
        <v>1138</v>
      </c>
      <c r="D479" s="17" t="s">
        <v>2104</v>
      </c>
      <c r="E479" s="17" t="s">
        <v>1140</v>
      </c>
      <c r="F479" s="22">
        <v>312.5</v>
      </c>
      <c r="G479" t="str">
        <f>VLOOKUP(Table1[[#This Row],[Voucher]],'All trans'!J:N,5,0)</f>
        <v>SO0000249</v>
      </c>
      <c r="H479" t="e">
        <f>VLOOKUP(Table1[[#This Row],[Voucher]],'All trans'!K:N,4,0)</f>
        <v>#N/A</v>
      </c>
      <c r="I479" t="s">
        <v>491</v>
      </c>
    </row>
    <row r="480" spans="1:9" x14ac:dyDescent="0.25">
      <c r="A480" s="18">
        <v>42874</v>
      </c>
      <c r="B480" s="16" t="s">
        <v>2105</v>
      </c>
      <c r="C480" s="16" t="s">
        <v>1138</v>
      </c>
      <c r="D480" s="16" t="s">
        <v>2106</v>
      </c>
      <c r="E480" s="16" t="s">
        <v>1140</v>
      </c>
      <c r="F480" s="21">
        <v>-1643.9</v>
      </c>
      <c r="G480" t="e">
        <f>VLOOKUP(Table1[[#This Row],[Voucher]],'All trans'!J:N,5,0)</f>
        <v>#N/A</v>
      </c>
      <c r="H480" t="str">
        <f>VLOOKUP(Table1[[#This Row],[Voucher]],'All trans'!K:N,4,0)</f>
        <v>SO0000241</v>
      </c>
      <c r="I480" t="s">
        <v>490</v>
      </c>
    </row>
    <row r="481" spans="1:9" x14ac:dyDescent="0.25">
      <c r="A481" s="19">
        <v>42874</v>
      </c>
      <c r="B481" s="17" t="s">
        <v>2107</v>
      </c>
      <c r="C481" s="17" t="s">
        <v>1138</v>
      </c>
      <c r="D481" s="17" t="s">
        <v>2108</v>
      </c>
      <c r="E481" s="17" t="s">
        <v>1140</v>
      </c>
      <c r="F481" s="22">
        <v>-3776.26</v>
      </c>
      <c r="G481" t="e">
        <f>VLOOKUP(Table1[[#This Row],[Voucher]],'All trans'!J:N,5,0)</f>
        <v>#N/A</v>
      </c>
      <c r="H481" t="str">
        <f>VLOOKUP(Table1[[#This Row],[Voucher]],'All trans'!K:N,4,0)</f>
        <v>SO0000227</v>
      </c>
      <c r="I481" t="s">
        <v>297</v>
      </c>
    </row>
    <row r="482" spans="1:9" x14ac:dyDescent="0.25">
      <c r="A482" s="18">
        <v>42874</v>
      </c>
      <c r="B482" s="16" t="s">
        <v>2107</v>
      </c>
      <c r="C482" s="16" t="s">
        <v>1138</v>
      </c>
      <c r="D482" s="16" t="s">
        <v>2108</v>
      </c>
      <c r="E482" s="16" t="s">
        <v>1140</v>
      </c>
      <c r="F482" s="21">
        <v>-2477.5</v>
      </c>
      <c r="G482" t="e">
        <f>VLOOKUP(Table1[[#This Row],[Voucher]],'All trans'!J:N,5,0)</f>
        <v>#N/A</v>
      </c>
      <c r="H482" t="str">
        <f>VLOOKUP(Table1[[#This Row],[Voucher]],'All trans'!K:N,4,0)</f>
        <v>SO0000227</v>
      </c>
      <c r="I482" t="s">
        <v>297</v>
      </c>
    </row>
    <row r="483" spans="1:9" x14ac:dyDescent="0.25">
      <c r="A483" s="19">
        <v>42874</v>
      </c>
      <c r="B483" s="17" t="s">
        <v>2109</v>
      </c>
      <c r="C483" s="17" t="s">
        <v>1138</v>
      </c>
      <c r="D483" s="17" t="s">
        <v>2110</v>
      </c>
      <c r="E483" s="17" t="s">
        <v>1140</v>
      </c>
      <c r="F483" s="22">
        <v>-1447.88</v>
      </c>
      <c r="G483" t="e">
        <f>VLOOKUP(Table1[[#This Row],[Voucher]],'All trans'!J:N,5,0)</f>
        <v>#N/A</v>
      </c>
      <c r="H483" t="str">
        <f>VLOOKUP(Table1[[#This Row],[Voucher]],'All trans'!K:N,4,0)</f>
        <v>SO0000210</v>
      </c>
      <c r="I483" t="s">
        <v>298</v>
      </c>
    </row>
    <row r="484" spans="1:9" x14ac:dyDescent="0.25">
      <c r="A484" s="18">
        <v>42874</v>
      </c>
      <c r="B484" s="16" t="s">
        <v>2109</v>
      </c>
      <c r="C484" s="16" t="s">
        <v>1138</v>
      </c>
      <c r="D484" s="16" t="s">
        <v>2110</v>
      </c>
      <c r="E484" s="16" t="s">
        <v>1140</v>
      </c>
      <c r="F484" s="21">
        <v>-315</v>
      </c>
      <c r="G484" t="e">
        <f>VLOOKUP(Table1[[#This Row],[Voucher]],'All trans'!J:N,5,0)</f>
        <v>#N/A</v>
      </c>
      <c r="H484" t="str">
        <f>VLOOKUP(Table1[[#This Row],[Voucher]],'All trans'!K:N,4,0)</f>
        <v>SO0000210</v>
      </c>
      <c r="I484" t="s">
        <v>298</v>
      </c>
    </row>
    <row r="485" spans="1:9" x14ac:dyDescent="0.25">
      <c r="A485" s="19">
        <v>42874</v>
      </c>
      <c r="B485" s="17" t="s">
        <v>627</v>
      </c>
      <c r="C485" s="17" t="s">
        <v>1138</v>
      </c>
      <c r="D485" s="17" t="s">
        <v>2111</v>
      </c>
      <c r="E485" s="17" t="s">
        <v>1140</v>
      </c>
      <c r="F485" s="22">
        <v>-358.31</v>
      </c>
      <c r="G485" t="str">
        <f>VLOOKUP(Table1[[#This Row],[Voucher]],'All trans'!J:N,5,0)</f>
        <v>SO0000205</v>
      </c>
      <c r="H485" t="str">
        <f>VLOOKUP(Table1[[#This Row],[Voucher]],'All trans'!K:N,4,0)</f>
        <v>SO0000205</v>
      </c>
      <c r="I485" t="s">
        <v>291</v>
      </c>
    </row>
    <row r="486" spans="1:9" x14ac:dyDescent="0.25">
      <c r="A486" s="18">
        <v>42874</v>
      </c>
      <c r="B486" s="16" t="s">
        <v>628</v>
      </c>
      <c r="C486" s="16" t="s">
        <v>1138</v>
      </c>
      <c r="D486" s="16" t="s">
        <v>2112</v>
      </c>
      <c r="E486" s="16" t="s">
        <v>1140</v>
      </c>
      <c r="F486" s="21">
        <v>-119.44000000000001</v>
      </c>
      <c r="G486" t="str">
        <f>VLOOKUP(Table1[[#This Row],[Voucher]],'All trans'!J:N,5,0)</f>
        <v>SO0000205</v>
      </c>
      <c r="H486" t="str">
        <f>VLOOKUP(Table1[[#This Row],[Voucher]],'All trans'!K:N,4,0)</f>
        <v>SO0000205</v>
      </c>
      <c r="I486" t="s">
        <v>291</v>
      </c>
    </row>
    <row r="487" spans="1:9" x14ac:dyDescent="0.25">
      <c r="A487" s="19">
        <v>42877</v>
      </c>
      <c r="B487" s="17" t="s">
        <v>2113</v>
      </c>
      <c r="C487" s="17" t="s">
        <v>1138</v>
      </c>
      <c r="D487" s="17" t="s">
        <v>2114</v>
      </c>
      <c r="E487" s="17" t="s">
        <v>1140</v>
      </c>
      <c r="F487" s="22">
        <v>-2388.75</v>
      </c>
      <c r="G487" t="e">
        <f>VLOOKUP(Table1[[#This Row],[Voucher]],'All trans'!J:N,5,0)</f>
        <v>#N/A</v>
      </c>
      <c r="H487" t="str">
        <f>VLOOKUP(Table1[[#This Row],[Voucher]],'All trans'!K:N,4,0)</f>
        <v>SO0000205</v>
      </c>
      <c r="I487" t="s">
        <v>291</v>
      </c>
    </row>
    <row r="488" spans="1:9" x14ac:dyDescent="0.25">
      <c r="A488" s="18">
        <v>42877</v>
      </c>
      <c r="B488" s="16" t="s">
        <v>2115</v>
      </c>
      <c r="C488" s="16" t="s">
        <v>1138</v>
      </c>
      <c r="D488" s="16" t="s">
        <v>2116</v>
      </c>
      <c r="E488" s="16" t="s">
        <v>1140</v>
      </c>
      <c r="F488" s="21">
        <v>-3998</v>
      </c>
      <c r="G488" t="e">
        <f>VLOOKUP(Table1[[#This Row],[Voucher]],'All trans'!J:N,5,0)</f>
        <v>#N/A</v>
      </c>
      <c r="H488" t="str">
        <f>VLOOKUP(Table1[[#This Row],[Voucher]],'All trans'!K:N,4,0)</f>
        <v>SO0000248</v>
      </c>
      <c r="I488" t="s">
        <v>175</v>
      </c>
    </row>
    <row r="489" spans="1:9" x14ac:dyDescent="0.25">
      <c r="A489" s="19">
        <v>42877</v>
      </c>
      <c r="B489" s="17" t="s">
        <v>2117</v>
      </c>
      <c r="C489" s="17" t="s">
        <v>1138</v>
      </c>
      <c r="D489" s="17" t="s">
        <v>2118</v>
      </c>
      <c r="E489" s="17" t="s">
        <v>1140</v>
      </c>
      <c r="F489" s="22">
        <v>-731.25</v>
      </c>
      <c r="G489" t="e">
        <f>VLOOKUP(Table1[[#This Row],[Voucher]],'All trans'!J:N,5,0)</f>
        <v>#N/A</v>
      </c>
      <c r="H489" t="str">
        <f>VLOOKUP(Table1[[#This Row],[Voucher]],'All trans'!K:N,4,0)</f>
        <v>SO0000240</v>
      </c>
      <c r="I489" t="s">
        <v>439</v>
      </c>
    </row>
    <row r="490" spans="1:9" x14ac:dyDescent="0.25">
      <c r="A490" s="18">
        <v>42877</v>
      </c>
      <c r="B490" s="16" t="s">
        <v>2117</v>
      </c>
      <c r="C490" s="16" t="s">
        <v>1138</v>
      </c>
      <c r="D490" s="16" t="s">
        <v>2118</v>
      </c>
      <c r="E490" s="16" t="s">
        <v>1140</v>
      </c>
      <c r="F490" s="21">
        <v>-70</v>
      </c>
      <c r="G490" t="e">
        <f>VLOOKUP(Table1[[#This Row],[Voucher]],'All trans'!J:N,5,0)</f>
        <v>#N/A</v>
      </c>
      <c r="H490" t="str">
        <f>VLOOKUP(Table1[[#This Row],[Voucher]],'All trans'!K:N,4,0)</f>
        <v>SO0000240</v>
      </c>
      <c r="I490" t="s">
        <v>439</v>
      </c>
    </row>
    <row r="491" spans="1:9" x14ac:dyDescent="0.25">
      <c r="A491" s="19">
        <v>42877</v>
      </c>
      <c r="B491" s="17" t="s">
        <v>2119</v>
      </c>
      <c r="C491" s="17" t="s">
        <v>1138</v>
      </c>
      <c r="D491" s="17" t="s">
        <v>2120</v>
      </c>
      <c r="E491" s="17" t="s">
        <v>1140</v>
      </c>
      <c r="F491" s="22">
        <v>-300</v>
      </c>
      <c r="G491" t="e">
        <f>VLOOKUP(Table1[[#This Row],[Voucher]],'All trans'!J:N,5,0)</f>
        <v>#N/A</v>
      </c>
      <c r="H491" t="str">
        <f>VLOOKUP(Table1[[#This Row],[Voucher]],'All trans'!K:N,4,0)</f>
        <v>SO0000245</v>
      </c>
      <c r="I491" t="s">
        <v>576</v>
      </c>
    </row>
    <row r="492" spans="1:9" x14ac:dyDescent="0.25">
      <c r="A492" s="18">
        <v>42877</v>
      </c>
      <c r="B492" s="16" t="s">
        <v>2119</v>
      </c>
      <c r="C492" s="16" t="s">
        <v>1138</v>
      </c>
      <c r="D492" s="16" t="s">
        <v>2120</v>
      </c>
      <c r="E492" s="16" t="s">
        <v>1140</v>
      </c>
      <c r="F492" s="21">
        <v>-60</v>
      </c>
      <c r="G492" t="e">
        <f>VLOOKUP(Table1[[#This Row],[Voucher]],'All trans'!J:N,5,0)</f>
        <v>#N/A</v>
      </c>
      <c r="H492" t="str">
        <f>VLOOKUP(Table1[[#This Row],[Voucher]],'All trans'!K:N,4,0)</f>
        <v>SO0000245</v>
      </c>
      <c r="I492" t="s">
        <v>576</v>
      </c>
    </row>
    <row r="493" spans="1:9" x14ac:dyDescent="0.25">
      <c r="A493" s="19">
        <v>42877</v>
      </c>
      <c r="B493" s="17" t="s">
        <v>2121</v>
      </c>
      <c r="C493" s="17" t="s">
        <v>1138</v>
      </c>
      <c r="D493" s="17" t="s">
        <v>2122</v>
      </c>
      <c r="E493" s="17" t="s">
        <v>1140</v>
      </c>
      <c r="F493" s="22">
        <v>-1575</v>
      </c>
      <c r="G493" t="e">
        <f>VLOOKUP(Table1[[#This Row],[Voucher]],'All trans'!J:N,5,0)</f>
        <v>#N/A</v>
      </c>
      <c r="H493" t="str">
        <f>VLOOKUP(Table1[[#This Row],[Voucher]],'All trans'!K:N,4,0)</f>
        <v>SO0000253</v>
      </c>
      <c r="I493" t="s">
        <v>384</v>
      </c>
    </row>
    <row r="494" spans="1:9" x14ac:dyDescent="0.25">
      <c r="A494" s="18">
        <v>42877</v>
      </c>
      <c r="B494" s="16" t="s">
        <v>894</v>
      </c>
      <c r="C494" s="16" t="s">
        <v>1138</v>
      </c>
      <c r="D494" s="16" t="s">
        <v>2123</v>
      </c>
      <c r="E494" s="16" t="s">
        <v>1140</v>
      </c>
      <c r="F494" s="21">
        <v>1738.24</v>
      </c>
      <c r="G494" t="str">
        <f>VLOOKUP(Table1[[#This Row],[Voucher]],'All trans'!J:N,5,0)</f>
        <v>SO0000251</v>
      </c>
      <c r="H494" t="e">
        <f>VLOOKUP(Table1[[#This Row],[Voucher]],'All trans'!K:N,4,0)</f>
        <v>#N/A</v>
      </c>
      <c r="I494" t="s">
        <v>407</v>
      </c>
    </row>
    <row r="495" spans="1:9" x14ac:dyDescent="0.25">
      <c r="A495" s="19">
        <v>42877</v>
      </c>
      <c r="B495" s="17" t="s">
        <v>796</v>
      </c>
      <c r="C495" s="17" t="s">
        <v>1138</v>
      </c>
      <c r="D495" s="17" t="s">
        <v>2124</v>
      </c>
      <c r="E495" s="17" t="s">
        <v>1140</v>
      </c>
      <c r="F495" s="22">
        <v>75</v>
      </c>
      <c r="G495" t="str">
        <f>VLOOKUP(Table1[[#This Row],[Voucher]],'All trans'!J:N,5,0)</f>
        <v>SO0000246</v>
      </c>
      <c r="H495" t="e">
        <f>VLOOKUP(Table1[[#This Row],[Voucher]],'All trans'!K:N,4,0)</f>
        <v>#N/A</v>
      </c>
      <c r="I495" t="s">
        <v>421</v>
      </c>
    </row>
    <row r="496" spans="1:9" x14ac:dyDescent="0.25">
      <c r="A496" s="18">
        <v>42877</v>
      </c>
      <c r="B496" s="16" t="s">
        <v>796</v>
      </c>
      <c r="C496" s="16" t="s">
        <v>1138</v>
      </c>
      <c r="D496" s="16" t="s">
        <v>2124</v>
      </c>
      <c r="E496" s="16" t="s">
        <v>1140</v>
      </c>
      <c r="F496" s="21">
        <v>382.85</v>
      </c>
      <c r="G496" t="str">
        <f>VLOOKUP(Table1[[#This Row],[Voucher]],'All trans'!J:N,5,0)</f>
        <v>SO0000246</v>
      </c>
      <c r="H496" t="e">
        <f>VLOOKUP(Table1[[#This Row],[Voucher]],'All trans'!K:N,4,0)</f>
        <v>#N/A</v>
      </c>
      <c r="I496" t="s">
        <v>421</v>
      </c>
    </row>
    <row r="497" spans="1:9" x14ac:dyDescent="0.25">
      <c r="A497" s="19">
        <v>42877</v>
      </c>
      <c r="B497" s="17" t="s">
        <v>900</v>
      </c>
      <c r="C497" s="17" t="s">
        <v>1138</v>
      </c>
      <c r="D497" s="17" t="s">
        <v>2125</v>
      </c>
      <c r="E497" s="17" t="s">
        <v>1140</v>
      </c>
      <c r="F497" s="22">
        <v>1575</v>
      </c>
      <c r="G497" t="str">
        <f>VLOOKUP(Table1[[#This Row],[Voucher]],'All trans'!J:N,5,0)</f>
        <v>SO0000253</v>
      </c>
      <c r="H497" t="e">
        <f>VLOOKUP(Table1[[#This Row],[Voucher]],'All trans'!K:N,4,0)</f>
        <v>#N/A</v>
      </c>
      <c r="I497" t="s">
        <v>384</v>
      </c>
    </row>
    <row r="498" spans="1:9" x14ac:dyDescent="0.25">
      <c r="A498" s="18">
        <v>42879</v>
      </c>
      <c r="B498" s="16" t="s">
        <v>2126</v>
      </c>
      <c r="C498" s="16" t="s">
        <v>1138</v>
      </c>
      <c r="D498" s="16" t="s">
        <v>2127</v>
      </c>
      <c r="E498" s="16" t="s">
        <v>1140</v>
      </c>
      <c r="F498" s="21">
        <v>-481.25</v>
      </c>
      <c r="G498" t="e">
        <f>VLOOKUP(Table1[[#This Row],[Voucher]],'All trans'!J:N,5,0)</f>
        <v>#N/A</v>
      </c>
      <c r="H498" t="str">
        <f>VLOOKUP(Table1[[#This Row],[Voucher]],'All trans'!K:N,4,0)</f>
        <v>SO0000158</v>
      </c>
      <c r="I498" t="s">
        <v>300</v>
      </c>
    </row>
    <row r="499" spans="1:9" x14ac:dyDescent="0.25">
      <c r="A499" s="19">
        <v>42879</v>
      </c>
      <c r="B499" s="17" t="s">
        <v>2128</v>
      </c>
      <c r="C499" s="17" t="s">
        <v>1138</v>
      </c>
      <c r="D499" s="17" t="s">
        <v>2129</v>
      </c>
      <c r="E499" s="17" t="s">
        <v>1140</v>
      </c>
      <c r="F499" s="22">
        <v>-312.5</v>
      </c>
      <c r="G499" t="e">
        <f>VLOOKUP(Table1[[#This Row],[Voucher]],'All trans'!J:N,5,0)</f>
        <v>#N/A</v>
      </c>
      <c r="H499" t="str">
        <f>VLOOKUP(Table1[[#This Row],[Voucher]],'All trans'!K:N,4,0)</f>
        <v>SO0000249</v>
      </c>
      <c r="I499" t="s">
        <v>491</v>
      </c>
    </row>
    <row r="500" spans="1:9" x14ac:dyDescent="0.25">
      <c r="A500" s="18">
        <v>42879</v>
      </c>
      <c r="B500" s="16" t="s">
        <v>2130</v>
      </c>
      <c r="C500" s="16" t="s">
        <v>1138</v>
      </c>
      <c r="D500" s="16" t="s">
        <v>2131</v>
      </c>
      <c r="E500" s="16" t="s">
        <v>1140</v>
      </c>
      <c r="F500" s="21">
        <v>-49</v>
      </c>
      <c r="G500" t="e">
        <f>VLOOKUP(Table1[[#This Row],[Voucher]],'All trans'!J:N,5,0)</f>
        <v>#N/A</v>
      </c>
      <c r="H500" t="str">
        <f>VLOOKUP(Table1[[#This Row],[Voucher]],'All trans'!K:N,4,0)</f>
        <v>SO0000252</v>
      </c>
      <c r="I500" t="s">
        <v>184</v>
      </c>
    </row>
    <row r="501" spans="1:9" x14ac:dyDescent="0.25">
      <c r="A501" s="19">
        <v>42879</v>
      </c>
      <c r="B501" s="17" t="s">
        <v>2132</v>
      </c>
      <c r="C501" s="17" t="s">
        <v>1138</v>
      </c>
      <c r="D501" s="17" t="s">
        <v>2133</v>
      </c>
      <c r="E501" s="17" t="s">
        <v>1140</v>
      </c>
      <c r="F501" s="22">
        <v>-108.75</v>
      </c>
      <c r="G501" t="e">
        <f>VLOOKUP(Table1[[#This Row],[Voucher]],'All trans'!J:N,5,0)</f>
        <v>#N/A</v>
      </c>
      <c r="H501" t="str">
        <f>VLOOKUP(Table1[[#This Row],[Voucher]],'All trans'!K:N,4,0)</f>
        <v>SO0000237</v>
      </c>
      <c r="I501" t="s">
        <v>553</v>
      </c>
    </row>
    <row r="502" spans="1:9" x14ac:dyDescent="0.25">
      <c r="A502" s="18">
        <v>42879</v>
      </c>
      <c r="B502" s="16" t="s">
        <v>895</v>
      </c>
      <c r="C502" s="16" t="s">
        <v>1138</v>
      </c>
      <c r="D502" s="16" t="s">
        <v>2134</v>
      </c>
      <c r="E502" s="16" t="s">
        <v>1140</v>
      </c>
      <c r="F502" s="21">
        <v>1091.25</v>
      </c>
      <c r="G502" t="str">
        <f>VLOOKUP(Table1[[#This Row],[Voucher]],'All trans'!J:N,5,0)</f>
        <v>SO0000250</v>
      </c>
      <c r="H502" t="e">
        <f>VLOOKUP(Table1[[#This Row],[Voucher]],'All trans'!K:N,4,0)</f>
        <v>#N/A</v>
      </c>
      <c r="I502" t="s">
        <v>409</v>
      </c>
    </row>
    <row r="503" spans="1:9" x14ac:dyDescent="0.25">
      <c r="A503" s="19">
        <v>42879</v>
      </c>
      <c r="B503" s="17" t="s">
        <v>918</v>
      </c>
      <c r="C503" s="17" t="s">
        <v>1138</v>
      </c>
      <c r="D503" s="17" t="s">
        <v>2135</v>
      </c>
      <c r="E503" s="17" t="s">
        <v>1140</v>
      </c>
      <c r="F503" s="22">
        <v>2250</v>
      </c>
      <c r="G503" t="str">
        <f>VLOOKUP(Table1[[#This Row],[Voucher]],'All trans'!J:N,5,0)</f>
        <v>SO0000220</v>
      </c>
      <c r="H503" t="e">
        <f>VLOOKUP(Table1[[#This Row],[Voucher]],'All trans'!K:N,4,0)</f>
        <v>#N/A</v>
      </c>
      <c r="I503" t="s">
        <v>299</v>
      </c>
    </row>
    <row r="504" spans="1:9" x14ac:dyDescent="0.25">
      <c r="A504" s="18">
        <v>42879</v>
      </c>
      <c r="B504" s="16" t="s">
        <v>918</v>
      </c>
      <c r="C504" s="16" t="s">
        <v>1138</v>
      </c>
      <c r="D504" s="16" t="s">
        <v>2135</v>
      </c>
      <c r="E504" s="16" t="s">
        <v>1140</v>
      </c>
      <c r="F504" s="21">
        <v>17545</v>
      </c>
      <c r="G504" t="str">
        <f>VLOOKUP(Table1[[#This Row],[Voucher]],'All trans'!J:N,5,0)</f>
        <v>SO0000220</v>
      </c>
      <c r="H504" t="e">
        <f>VLOOKUP(Table1[[#This Row],[Voucher]],'All trans'!K:N,4,0)</f>
        <v>#N/A</v>
      </c>
      <c r="I504" t="s">
        <v>299</v>
      </c>
    </row>
    <row r="505" spans="1:9" x14ac:dyDescent="0.25">
      <c r="A505" s="19">
        <v>42879</v>
      </c>
      <c r="B505" s="17" t="s">
        <v>852</v>
      </c>
      <c r="C505" s="17" t="s">
        <v>1138</v>
      </c>
      <c r="D505" s="17" t="s">
        <v>2136</v>
      </c>
      <c r="E505" s="17" t="s">
        <v>1140</v>
      </c>
      <c r="F505" s="22">
        <v>1040.52</v>
      </c>
      <c r="G505" t="str">
        <f>VLOOKUP(Table1[[#This Row],[Voucher]],'All trans'!J:N,5,0)</f>
        <v>SO0000258</v>
      </c>
      <c r="H505" t="e">
        <f>VLOOKUP(Table1[[#This Row],[Voucher]],'All trans'!K:N,4,0)</f>
        <v>#N/A</v>
      </c>
      <c r="I505" t="s">
        <v>459</v>
      </c>
    </row>
    <row r="506" spans="1:9" x14ac:dyDescent="0.25">
      <c r="A506" s="18">
        <v>42879</v>
      </c>
      <c r="B506" s="16" t="s">
        <v>859</v>
      </c>
      <c r="C506" s="16" t="s">
        <v>1138</v>
      </c>
      <c r="D506" s="16" t="s">
        <v>2137</v>
      </c>
      <c r="E506" s="16" t="s">
        <v>1140</v>
      </c>
      <c r="F506" s="21">
        <v>260.13</v>
      </c>
      <c r="G506" t="str">
        <f>VLOOKUP(Table1[[#This Row],[Voucher]],'All trans'!J:N,5,0)</f>
        <v>SO0000257</v>
      </c>
      <c r="H506" t="e">
        <f>VLOOKUP(Table1[[#This Row],[Voucher]],'All trans'!K:N,4,0)</f>
        <v>#N/A</v>
      </c>
      <c r="I506" t="s">
        <v>446</v>
      </c>
    </row>
    <row r="507" spans="1:9" x14ac:dyDescent="0.25">
      <c r="A507" s="19">
        <v>42879</v>
      </c>
      <c r="B507" s="17" t="s">
        <v>963</v>
      </c>
      <c r="C507" s="17" t="s">
        <v>1138</v>
      </c>
      <c r="D507" s="17" t="s">
        <v>2138</v>
      </c>
      <c r="E507" s="17" t="s">
        <v>1140</v>
      </c>
      <c r="F507" s="22">
        <v>481.25</v>
      </c>
      <c r="G507" t="str">
        <f>VLOOKUP(Table1[[#This Row],[Voucher]],'All trans'!J:N,5,0)</f>
        <v>SO0000158</v>
      </c>
      <c r="H507" t="e">
        <f>VLOOKUP(Table1[[#This Row],[Voucher]],'All trans'!K:N,4,0)</f>
        <v>#N/A</v>
      </c>
      <c r="I507" t="s">
        <v>300</v>
      </c>
    </row>
    <row r="508" spans="1:9" x14ac:dyDescent="0.25">
      <c r="A508" s="18">
        <v>42879</v>
      </c>
      <c r="B508" s="16" t="s">
        <v>791</v>
      </c>
      <c r="C508" s="16" t="s">
        <v>1138</v>
      </c>
      <c r="D508" s="16" t="s">
        <v>2139</v>
      </c>
      <c r="E508" s="16" t="s">
        <v>1140</v>
      </c>
      <c r="F508" s="21">
        <v>49</v>
      </c>
      <c r="G508" t="str">
        <f>VLOOKUP(Table1[[#This Row],[Voucher]],'All trans'!J:N,5,0)</f>
        <v>SO0000252</v>
      </c>
      <c r="H508" t="e">
        <f>VLOOKUP(Table1[[#This Row],[Voucher]],'All trans'!K:N,4,0)</f>
        <v>#N/A</v>
      </c>
      <c r="I508" t="s">
        <v>184</v>
      </c>
    </row>
    <row r="509" spans="1:9" x14ac:dyDescent="0.25">
      <c r="A509" s="19">
        <v>42884</v>
      </c>
      <c r="B509" s="17" t="s">
        <v>816</v>
      </c>
      <c r="C509" s="17" t="s">
        <v>1138</v>
      </c>
      <c r="D509" s="17" t="s">
        <v>2140</v>
      </c>
      <c r="E509" s="17" t="s">
        <v>1140</v>
      </c>
      <c r="F509" s="22">
        <v>952</v>
      </c>
      <c r="G509" t="str">
        <f>VLOOKUP(Table1[[#This Row],[Voucher]],'All trans'!J:N,5,0)</f>
        <v>SO0000261</v>
      </c>
      <c r="H509" t="e">
        <f>VLOOKUP(Table1[[#This Row],[Voucher]],'All trans'!K:N,4,0)</f>
        <v>#N/A</v>
      </c>
      <c r="I509" t="s">
        <v>519</v>
      </c>
    </row>
    <row r="510" spans="1:9" x14ac:dyDescent="0.25">
      <c r="A510" s="18">
        <v>42884</v>
      </c>
      <c r="B510" s="16" t="s">
        <v>997</v>
      </c>
      <c r="C510" s="16" t="s">
        <v>1138</v>
      </c>
      <c r="D510" s="16" t="s">
        <v>2141</v>
      </c>
      <c r="E510" s="16" t="s">
        <v>1140</v>
      </c>
      <c r="F510" s="21">
        <v>1650</v>
      </c>
      <c r="G510" t="str">
        <f>VLOOKUP(Table1[[#This Row],[Voucher]],'All trans'!J:N,5,0)</f>
        <v>SO0000272</v>
      </c>
      <c r="H510" t="e">
        <f>VLOOKUP(Table1[[#This Row],[Voucher]],'All trans'!K:N,4,0)</f>
        <v>#N/A</v>
      </c>
      <c r="I510" t="s">
        <v>207</v>
      </c>
    </row>
    <row r="511" spans="1:9" x14ac:dyDescent="0.25">
      <c r="A511" s="19">
        <v>42885</v>
      </c>
      <c r="B511" s="17" t="s">
        <v>856</v>
      </c>
      <c r="C511" s="17" t="s">
        <v>1138</v>
      </c>
      <c r="D511" s="17" t="s">
        <v>2142</v>
      </c>
      <c r="E511" s="17" t="s">
        <v>1140</v>
      </c>
      <c r="F511" s="22">
        <v>12825</v>
      </c>
      <c r="G511" t="str">
        <f>VLOOKUP(Table1[[#This Row],[Voucher]],'All trans'!J:N,5,0)</f>
        <v>SO0000259</v>
      </c>
      <c r="H511" t="e">
        <f>VLOOKUP(Table1[[#This Row],[Voucher]],'All trans'!K:N,4,0)</f>
        <v>#N/A</v>
      </c>
      <c r="I511" t="s">
        <v>445</v>
      </c>
    </row>
    <row r="512" spans="1:9" x14ac:dyDescent="0.25">
      <c r="A512" s="18">
        <v>42886</v>
      </c>
      <c r="B512" s="16" t="s">
        <v>2143</v>
      </c>
      <c r="C512" s="16" t="s">
        <v>1138</v>
      </c>
      <c r="D512" s="16" t="s">
        <v>2144</v>
      </c>
      <c r="E512" s="16" t="s">
        <v>1140</v>
      </c>
      <c r="F512" s="21">
        <v>-260.13</v>
      </c>
      <c r="G512" t="e">
        <f>VLOOKUP(Table1[[#This Row],[Voucher]],'All trans'!J:N,5,0)</f>
        <v>#N/A</v>
      </c>
      <c r="H512" t="str">
        <f>VLOOKUP(Table1[[#This Row],[Voucher]],'All trans'!K:N,4,0)</f>
        <v>SO0000257</v>
      </c>
      <c r="I512" t="s">
        <v>446</v>
      </c>
    </row>
    <row r="513" spans="1:9" x14ac:dyDescent="0.25">
      <c r="A513" s="19">
        <v>42886</v>
      </c>
      <c r="B513" s="17" t="s">
        <v>2145</v>
      </c>
      <c r="C513" s="17" t="s">
        <v>1138</v>
      </c>
      <c r="D513" s="17" t="s">
        <v>2146</v>
      </c>
      <c r="E513" s="17" t="s">
        <v>1140</v>
      </c>
      <c r="F513" s="22">
        <v>-492.28000000000003</v>
      </c>
      <c r="G513" t="e">
        <f>VLOOKUP(Table1[[#This Row],[Voucher]],'All trans'!J:N,5,0)</f>
        <v>#N/A</v>
      </c>
      <c r="H513" t="str">
        <f>VLOOKUP(Table1[[#This Row],[Voucher]],'All trans'!K:N,4,0)</f>
        <v>SO0000216</v>
      </c>
      <c r="I513" t="s">
        <v>303</v>
      </c>
    </row>
    <row r="514" spans="1:9" x14ac:dyDescent="0.25">
      <c r="A514" s="18">
        <v>42886</v>
      </c>
      <c r="B514" s="16" t="s">
        <v>2147</v>
      </c>
      <c r="C514" s="16" t="s">
        <v>1138</v>
      </c>
      <c r="D514" s="16" t="s">
        <v>2148</v>
      </c>
      <c r="E514" s="16" t="s">
        <v>1140</v>
      </c>
      <c r="F514" s="21">
        <v>-9465.75</v>
      </c>
      <c r="G514" t="e">
        <f>VLOOKUP(Table1[[#This Row],[Voucher]],'All trans'!J:N,5,0)</f>
        <v>#N/A</v>
      </c>
      <c r="H514" t="str">
        <f>VLOOKUP(Table1[[#This Row],[Voucher]],'All trans'!K:N,4,0)</f>
        <v>SO0000216</v>
      </c>
      <c r="I514" t="s">
        <v>303</v>
      </c>
    </row>
    <row r="515" spans="1:9" x14ac:dyDescent="0.25">
      <c r="A515" s="19">
        <v>42886</v>
      </c>
      <c r="B515" s="17" t="s">
        <v>2149</v>
      </c>
      <c r="C515" s="17" t="s">
        <v>1138</v>
      </c>
      <c r="D515" s="17" t="s">
        <v>2150</v>
      </c>
      <c r="E515" s="17" t="s">
        <v>1140</v>
      </c>
      <c r="F515" s="22">
        <v>-2302.83</v>
      </c>
      <c r="G515" t="e">
        <f>VLOOKUP(Table1[[#This Row],[Voucher]],'All trans'!J:N,5,0)</f>
        <v>#N/A</v>
      </c>
      <c r="H515" t="str">
        <f>VLOOKUP(Table1[[#This Row],[Voucher]],'All trans'!K:N,4,0)</f>
        <v>SO0000217</v>
      </c>
      <c r="I515" t="s">
        <v>302</v>
      </c>
    </row>
    <row r="516" spans="1:9" x14ac:dyDescent="0.25">
      <c r="A516" s="18">
        <v>42886</v>
      </c>
      <c r="B516" s="16" t="s">
        <v>2151</v>
      </c>
      <c r="C516" s="16" t="s">
        <v>1138</v>
      </c>
      <c r="D516" s="16" t="s">
        <v>2152</v>
      </c>
      <c r="E516" s="16" t="s">
        <v>1140</v>
      </c>
      <c r="F516" s="21">
        <v>-46378.11</v>
      </c>
      <c r="G516" t="e">
        <f>VLOOKUP(Table1[[#This Row],[Voucher]],'All trans'!J:N,5,0)</f>
        <v>#N/A</v>
      </c>
      <c r="H516" t="str">
        <f>VLOOKUP(Table1[[#This Row],[Voucher]],'All trans'!K:N,4,0)</f>
        <v>SO0000217</v>
      </c>
      <c r="I516" t="s">
        <v>302</v>
      </c>
    </row>
    <row r="517" spans="1:9" x14ac:dyDescent="0.25">
      <c r="A517" s="19">
        <v>42886</v>
      </c>
      <c r="B517" s="17" t="s">
        <v>2153</v>
      </c>
      <c r="C517" s="17" t="s">
        <v>1138</v>
      </c>
      <c r="D517" s="17" t="s">
        <v>2154</v>
      </c>
      <c r="E517" s="17" t="s">
        <v>1140</v>
      </c>
      <c r="F517" s="22">
        <v>-15523.75</v>
      </c>
      <c r="G517" t="e">
        <f>VLOOKUP(Table1[[#This Row],[Voucher]],'All trans'!J:N,5,0)</f>
        <v>#N/A</v>
      </c>
      <c r="H517" t="str">
        <f>VLOOKUP(Table1[[#This Row],[Voucher]],'All trans'!K:N,4,0)</f>
        <v>SO0000220</v>
      </c>
      <c r="I517" t="s">
        <v>299</v>
      </c>
    </row>
    <row r="518" spans="1:9" x14ac:dyDescent="0.25">
      <c r="A518" s="18">
        <v>42886</v>
      </c>
      <c r="B518" s="16" t="s">
        <v>2153</v>
      </c>
      <c r="C518" s="16" t="s">
        <v>1138</v>
      </c>
      <c r="D518" s="16" t="s">
        <v>2154</v>
      </c>
      <c r="E518" s="16" t="s">
        <v>1140</v>
      </c>
      <c r="F518" s="21">
        <v>-2250</v>
      </c>
      <c r="G518" t="e">
        <f>VLOOKUP(Table1[[#This Row],[Voucher]],'All trans'!J:N,5,0)</f>
        <v>#N/A</v>
      </c>
      <c r="H518" t="str">
        <f>VLOOKUP(Table1[[#This Row],[Voucher]],'All trans'!K:N,4,0)</f>
        <v>SO0000220</v>
      </c>
      <c r="I518" t="s">
        <v>299</v>
      </c>
    </row>
    <row r="519" spans="1:9" x14ac:dyDescent="0.25">
      <c r="A519" s="19">
        <v>42886</v>
      </c>
      <c r="B519" s="17" t="s">
        <v>2155</v>
      </c>
      <c r="C519" s="17" t="s">
        <v>1138</v>
      </c>
      <c r="D519" s="17" t="s">
        <v>2156</v>
      </c>
      <c r="E519" s="17" t="s">
        <v>1140</v>
      </c>
      <c r="F519" s="22">
        <v>-833.62999999999988</v>
      </c>
      <c r="G519" t="e">
        <f>VLOOKUP(Table1[[#This Row],[Voucher]],'All trans'!J:N,5,0)</f>
        <v>#N/A</v>
      </c>
      <c r="H519" t="str">
        <f>VLOOKUP(Table1[[#This Row],[Voucher]],'All trans'!K:N,4,0)</f>
        <v>SO0000269</v>
      </c>
      <c r="I519" t="s">
        <v>460</v>
      </c>
    </row>
    <row r="520" spans="1:9" x14ac:dyDescent="0.25">
      <c r="A520" s="18">
        <v>42886</v>
      </c>
      <c r="B520" s="16" t="s">
        <v>2157</v>
      </c>
      <c r="C520" s="16" t="s">
        <v>1138</v>
      </c>
      <c r="D520" s="16" t="s">
        <v>2158</v>
      </c>
      <c r="E520" s="16" t="s">
        <v>1140</v>
      </c>
      <c r="F520" s="21">
        <v>-26504.5</v>
      </c>
      <c r="G520" t="e">
        <f>VLOOKUP(Table1[[#This Row],[Voucher]],'All trans'!J:N,5,0)</f>
        <v>#N/A</v>
      </c>
      <c r="H520" t="str">
        <f>VLOOKUP(Table1[[#This Row],[Voucher]],'All trans'!K:N,4,0)</f>
        <v>SO0000219</v>
      </c>
      <c r="I520" t="s">
        <v>301</v>
      </c>
    </row>
    <row r="521" spans="1:9" x14ac:dyDescent="0.25">
      <c r="A521" s="19">
        <v>42886</v>
      </c>
      <c r="B521" s="17" t="s">
        <v>2157</v>
      </c>
      <c r="C521" s="17" t="s">
        <v>1138</v>
      </c>
      <c r="D521" s="17" t="s">
        <v>2158</v>
      </c>
      <c r="E521" s="17" t="s">
        <v>1140</v>
      </c>
      <c r="F521" s="22">
        <v>-2250</v>
      </c>
      <c r="G521" t="e">
        <f>VLOOKUP(Table1[[#This Row],[Voucher]],'All trans'!J:N,5,0)</f>
        <v>#N/A</v>
      </c>
      <c r="H521" t="str">
        <f>VLOOKUP(Table1[[#This Row],[Voucher]],'All trans'!K:N,4,0)</f>
        <v>SO0000219</v>
      </c>
      <c r="I521" t="s">
        <v>301</v>
      </c>
    </row>
    <row r="522" spans="1:9" x14ac:dyDescent="0.25">
      <c r="A522" s="18">
        <v>42886</v>
      </c>
      <c r="B522" s="16" t="s">
        <v>2159</v>
      </c>
      <c r="C522" s="16" t="s">
        <v>1138</v>
      </c>
      <c r="D522" s="16" t="s">
        <v>2160</v>
      </c>
      <c r="E522" s="16" t="s">
        <v>1140</v>
      </c>
      <c r="F522" s="21">
        <v>-12915</v>
      </c>
      <c r="G522" t="e">
        <f>VLOOKUP(Table1[[#This Row],[Voucher]],'All trans'!J:N,5,0)</f>
        <v>#N/A</v>
      </c>
      <c r="H522" t="str">
        <f>VLOOKUP(Table1[[#This Row],[Voucher]],'All trans'!K:N,4,0)</f>
        <v>SO0000270</v>
      </c>
      <c r="I522" t="s">
        <v>193</v>
      </c>
    </row>
    <row r="523" spans="1:9" x14ac:dyDescent="0.25">
      <c r="A523" s="19">
        <v>42886</v>
      </c>
      <c r="B523" s="17" t="s">
        <v>2159</v>
      </c>
      <c r="C523" s="17" t="s">
        <v>1138</v>
      </c>
      <c r="D523" s="17" t="s">
        <v>2160</v>
      </c>
      <c r="E523" s="17" t="s">
        <v>1140</v>
      </c>
      <c r="F523" s="22">
        <v>-2808</v>
      </c>
      <c r="G523" t="e">
        <f>VLOOKUP(Table1[[#This Row],[Voucher]],'All trans'!J:N,5,0)</f>
        <v>#N/A</v>
      </c>
      <c r="H523" t="str">
        <f>VLOOKUP(Table1[[#This Row],[Voucher]],'All trans'!K:N,4,0)</f>
        <v>SO0000270</v>
      </c>
      <c r="I523" t="s">
        <v>193</v>
      </c>
    </row>
    <row r="524" spans="1:9" x14ac:dyDescent="0.25">
      <c r="A524" s="18">
        <v>42886</v>
      </c>
      <c r="B524" s="16" t="s">
        <v>2159</v>
      </c>
      <c r="C524" s="16" t="s">
        <v>1138</v>
      </c>
      <c r="D524" s="16" t="s">
        <v>2160</v>
      </c>
      <c r="E524" s="16" t="s">
        <v>1140</v>
      </c>
      <c r="F524" s="21">
        <v>-1746</v>
      </c>
      <c r="G524" t="e">
        <f>VLOOKUP(Table1[[#This Row],[Voucher]],'All trans'!J:N,5,0)</f>
        <v>#N/A</v>
      </c>
      <c r="H524" t="str">
        <f>VLOOKUP(Table1[[#This Row],[Voucher]],'All trans'!K:N,4,0)</f>
        <v>SO0000270</v>
      </c>
      <c r="I524" t="s">
        <v>193</v>
      </c>
    </row>
    <row r="525" spans="1:9" x14ac:dyDescent="0.25">
      <c r="A525" s="19">
        <v>42886</v>
      </c>
      <c r="B525" s="17" t="s">
        <v>2159</v>
      </c>
      <c r="C525" s="17" t="s">
        <v>1138</v>
      </c>
      <c r="D525" s="17" t="s">
        <v>2160</v>
      </c>
      <c r="E525" s="17" t="s">
        <v>1140</v>
      </c>
      <c r="F525" s="22">
        <v>-1053</v>
      </c>
      <c r="G525" t="e">
        <f>VLOOKUP(Table1[[#This Row],[Voucher]],'All trans'!J:N,5,0)</f>
        <v>#N/A</v>
      </c>
      <c r="H525" t="str">
        <f>VLOOKUP(Table1[[#This Row],[Voucher]],'All trans'!K:N,4,0)</f>
        <v>SO0000270</v>
      </c>
      <c r="I525" t="s">
        <v>193</v>
      </c>
    </row>
    <row r="526" spans="1:9" x14ac:dyDescent="0.25">
      <c r="A526" s="18">
        <v>42886</v>
      </c>
      <c r="B526" s="16" t="s">
        <v>2161</v>
      </c>
      <c r="C526" s="16" t="s">
        <v>1138</v>
      </c>
      <c r="D526" s="16" t="s">
        <v>2162</v>
      </c>
      <c r="E526" s="16" t="s">
        <v>1140</v>
      </c>
      <c r="F526" s="21">
        <v>-1650</v>
      </c>
      <c r="G526" t="e">
        <f>VLOOKUP(Table1[[#This Row],[Voucher]],'All trans'!J:N,5,0)</f>
        <v>#N/A</v>
      </c>
      <c r="H526" t="str">
        <f>VLOOKUP(Table1[[#This Row],[Voucher]],'All trans'!K:N,4,0)</f>
        <v>SO0000272</v>
      </c>
      <c r="I526" t="s">
        <v>207</v>
      </c>
    </row>
    <row r="527" spans="1:9" x14ac:dyDescent="0.25">
      <c r="A527" s="19">
        <v>42886</v>
      </c>
      <c r="B527" s="17" t="s">
        <v>2163</v>
      </c>
      <c r="C527" s="17" t="s">
        <v>1138</v>
      </c>
      <c r="D527" s="17" t="s">
        <v>2164</v>
      </c>
      <c r="E527" s="17" t="s">
        <v>1140</v>
      </c>
      <c r="F527" s="22">
        <v>-70</v>
      </c>
      <c r="G527" t="e">
        <f>VLOOKUP(Table1[[#This Row],[Voucher]],'All trans'!J:N,5,0)</f>
        <v>#N/A</v>
      </c>
      <c r="H527" t="str">
        <f>VLOOKUP(Table1[[#This Row],[Voucher]],'All trans'!K:N,4,0)</f>
        <v>SO0000268</v>
      </c>
      <c r="I527" t="s">
        <v>476</v>
      </c>
    </row>
    <row r="528" spans="1:9" x14ac:dyDescent="0.25">
      <c r="A528" s="18">
        <v>42886</v>
      </c>
      <c r="B528" s="16" t="s">
        <v>2165</v>
      </c>
      <c r="C528" s="16" t="s">
        <v>1138</v>
      </c>
      <c r="D528" s="16" t="s">
        <v>2166</v>
      </c>
      <c r="E528" s="16" t="s">
        <v>1140</v>
      </c>
      <c r="F528" s="21">
        <v>-192.78</v>
      </c>
      <c r="G528" t="e">
        <f>VLOOKUP(Table1[[#This Row],[Voucher]],'All trans'!J:N,5,0)</f>
        <v>#N/A</v>
      </c>
      <c r="H528" t="str">
        <f>VLOOKUP(Table1[[#This Row],[Voucher]],'All trans'!K:N,4,0)</f>
        <v>SO0000276</v>
      </c>
      <c r="I528" t="s">
        <v>501</v>
      </c>
    </row>
    <row r="529" spans="1:9" x14ac:dyDescent="0.25">
      <c r="A529" s="19">
        <v>42886</v>
      </c>
      <c r="B529" s="17" t="s">
        <v>2167</v>
      </c>
      <c r="C529" s="17" t="s">
        <v>1138</v>
      </c>
      <c r="D529" s="17" t="s">
        <v>2168</v>
      </c>
      <c r="E529" s="17" t="s">
        <v>1140</v>
      </c>
      <c r="F529" s="22">
        <v>-115</v>
      </c>
      <c r="G529" t="e">
        <f>VLOOKUP(Table1[[#This Row],[Voucher]],'All trans'!J:N,5,0)</f>
        <v>#N/A</v>
      </c>
      <c r="H529" t="str">
        <f>VLOOKUP(Table1[[#This Row],[Voucher]],'All trans'!K:N,4,0)</f>
        <v>SO0000244</v>
      </c>
      <c r="I529" t="s">
        <v>422</v>
      </c>
    </row>
    <row r="530" spans="1:9" x14ac:dyDescent="0.25">
      <c r="A530" s="18">
        <v>42886</v>
      </c>
      <c r="B530" s="16" t="s">
        <v>810</v>
      </c>
      <c r="C530" s="16" t="s">
        <v>1138</v>
      </c>
      <c r="D530" s="16" t="s">
        <v>2169</v>
      </c>
      <c r="E530" s="16" t="s">
        <v>1140</v>
      </c>
      <c r="F530" s="21">
        <v>2583.75</v>
      </c>
      <c r="G530" t="str">
        <f>VLOOKUP(Table1[[#This Row],[Voucher]],'All trans'!J:N,5,0)</f>
        <v>SO0000277</v>
      </c>
      <c r="H530" t="e">
        <f>VLOOKUP(Table1[[#This Row],[Voucher]],'All trans'!K:N,4,0)</f>
        <v>#N/A</v>
      </c>
      <c r="I530" t="s">
        <v>461</v>
      </c>
    </row>
    <row r="531" spans="1:9" x14ac:dyDescent="0.25">
      <c r="A531" s="19">
        <v>42886</v>
      </c>
      <c r="B531" s="17" t="s">
        <v>956</v>
      </c>
      <c r="C531" s="17" t="s">
        <v>1138</v>
      </c>
      <c r="D531" s="17" t="s">
        <v>2170</v>
      </c>
      <c r="E531" s="17" t="s">
        <v>1140</v>
      </c>
      <c r="F531" s="22">
        <v>492.28000000000003</v>
      </c>
      <c r="G531" t="str">
        <f>VLOOKUP(Table1[[#This Row],[Voucher]],'All trans'!J:N,5,0)</f>
        <v>SO0000216</v>
      </c>
      <c r="H531" t="e">
        <f>VLOOKUP(Table1[[#This Row],[Voucher]],'All trans'!K:N,4,0)</f>
        <v>#N/A</v>
      </c>
      <c r="I531" t="s">
        <v>303</v>
      </c>
    </row>
    <row r="532" spans="1:9" x14ac:dyDescent="0.25">
      <c r="A532" s="18">
        <v>42886</v>
      </c>
      <c r="B532" s="16" t="s">
        <v>956</v>
      </c>
      <c r="C532" s="16" t="s">
        <v>1138</v>
      </c>
      <c r="D532" s="16" t="s">
        <v>2170</v>
      </c>
      <c r="E532" s="16" t="s">
        <v>1140</v>
      </c>
      <c r="F532" s="21">
        <v>9465.75</v>
      </c>
      <c r="G532" t="str">
        <f>VLOOKUP(Table1[[#This Row],[Voucher]],'All trans'!J:N,5,0)</f>
        <v>SO0000216</v>
      </c>
      <c r="H532" t="e">
        <f>VLOOKUP(Table1[[#This Row],[Voucher]],'All trans'!K:N,4,0)</f>
        <v>#N/A</v>
      </c>
      <c r="I532" t="s">
        <v>303</v>
      </c>
    </row>
    <row r="533" spans="1:9" x14ac:dyDescent="0.25">
      <c r="A533" s="19">
        <v>42886</v>
      </c>
      <c r="B533" s="17" t="s">
        <v>915</v>
      </c>
      <c r="C533" s="17" t="s">
        <v>1138</v>
      </c>
      <c r="D533" s="17" t="s">
        <v>2171</v>
      </c>
      <c r="E533" s="17" t="s">
        <v>1140</v>
      </c>
      <c r="F533" s="22">
        <v>2302.83</v>
      </c>
      <c r="G533" t="str">
        <f>VLOOKUP(Table1[[#This Row],[Voucher]],'All trans'!J:N,5,0)</f>
        <v>SO0000217</v>
      </c>
      <c r="H533" t="e">
        <f>VLOOKUP(Table1[[#This Row],[Voucher]],'All trans'!K:N,4,0)</f>
        <v>#N/A</v>
      </c>
      <c r="I533" t="s">
        <v>302</v>
      </c>
    </row>
    <row r="534" spans="1:9" x14ac:dyDescent="0.25">
      <c r="A534" s="18">
        <v>42886</v>
      </c>
      <c r="B534" s="16" t="s">
        <v>915</v>
      </c>
      <c r="C534" s="16" t="s">
        <v>1138</v>
      </c>
      <c r="D534" s="16" t="s">
        <v>2171</v>
      </c>
      <c r="E534" s="16" t="s">
        <v>1140</v>
      </c>
      <c r="F534" s="21">
        <v>3937.05</v>
      </c>
      <c r="G534" t="str">
        <f>VLOOKUP(Table1[[#This Row],[Voucher]],'All trans'!J:N,5,0)</f>
        <v>SO0000217</v>
      </c>
      <c r="H534" t="e">
        <f>VLOOKUP(Table1[[#This Row],[Voucher]],'All trans'!K:N,4,0)</f>
        <v>#N/A</v>
      </c>
      <c r="I534" t="s">
        <v>302</v>
      </c>
    </row>
    <row r="535" spans="1:9" x14ac:dyDescent="0.25">
      <c r="A535" s="19">
        <v>42886</v>
      </c>
      <c r="B535" s="17" t="s">
        <v>804</v>
      </c>
      <c r="C535" s="17" t="s">
        <v>1138</v>
      </c>
      <c r="D535" s="17" t="s">
        <v>2172</v>
      </c>
      <c r="E535" s="17" t="s">
        <v>1140</v>
      </c>
      <c r="F535" s="22">
        <v>833.62999999999988</v>
      </c>
      <c r="G535" t="str">
        <f>VLOOKUP(Table1[[#This Row],[Voucher]],'All trans'!J:N,5,0)</f>
        <v>SO0000269</v>
      </c>
      <c r="H535" t="e">
        <f>VLOOKUP(Table1[[#This Row],[Voucher]],'All trans'!K:N,4,0)</f>
        <v>#N/A</v>
      </c>
      <c r="I535" t="s">
        <v>460</v>
      </c>
    </row>
    <row r="536" spans="1:9" x14ac:dyDescent="0.25">
      <c r="A536" s="18">
        <v>42886</v>
      </c>
      <c r="B536" s="16" t="s">
        <v>935</v>
      </c>
      <c r="C536" s="16" t="s">
        <v>1138</v>
      </c>
      <c r="D536" s="16" t="s">
        <v>2173</v>
      </c>
      <c r="E536" s="16" t="s">
        <v>1140</v>
      </c>
      <c r="F536" s="21">
        <v>2250</v>
      </c>
      <c r="G536" t="str">
        <f>VLOOKUP(Table1[[#This Row],[Voucher]],'All trans'!J:N,5,0)</f>
        <v>SO0000219</v>
      </c>
      <c r="H536" t="e">
        <f>VLOOKUP(Table1[[#This Row],[Voucher]],'All trans'!K:N,4,0)</f>
        <v>#N/A</v>
      </c>
      <c r="I536" t="s">
        <v>301</v>
      </c>
    </row>
    <row r="537" spans="1:9" x14ac:dyDescent="0.25">
      <c r="A537" s="19">
        <v>42886</v>
      </c>
      <c r="B537" s="17" t="s">
        <v>935</v>
      </c>
      <c r="C537" s="17" t="s">
        <v>1138</v>
      </c>
      <c r="D537" s="17" t="s">
        <v>2173</v>
      </c>
      <c r="E537" s="17" t="s">
        <v>1140</v>
      </c>
      <c r="F537" s="22">
        <v>26504.5</v>
      </c>
      <c r="G537" t="str">
        <f>VLOOKUP(Table1[[#This Row],[Voucher]],'All trans'!J:N,5,0)</f>
        <v>SO0000219</v>
      </c>
      <c r="H537" t="e">
        <f>VLOOKUP(Table1[[#This Row],[Voucher]],'All trans'!K:N,4,0)</f>
        <v>#N/A</v>
      </c>
      <c r="I537" t="s">
        <v>301</v>
      </c>
    </row>
    <row r="538" spans="1:9" x14ac:dyDescent="0.25">
      <c r="A538" s="18">
        <v>42886</v>
      </c>
      <c r="B538" s="16" t="s">
        <v>757</v>
      </c>
      <c r="C538" s="16" t="s">
        <v>1138</v>
      </c>
      <c r="D538" s="16" t="s">
        <v>2174</v>
      </c>
      <c r="E538" s="16" t="s">
        <v>1140</v>
      </c>
      <c r="F538" s="21">
        <v>1053</v>
      </c>
      <c r="G538" t="str">
        <f>VLOOKUP(Table1[[#This Row],[Voucher]],'All trans'!J:N,5,0)</f>
        <v>SO0000270</v>
      </c>
      <c r="H538" t="e">
        <f>VLOOKUP(Table1[[#This Row],[Voucher]],'All trans'!K:N,4,0)</f>
        <v>#N/A</v>
      </c>
      <c r="I538" t="s">
        <v>193</v>
      </c>
    </row>
    <row r="539" spans="1:9" x14ac:dyDescent="0.25">
      <c r="A539" s="19">
        <v>42886</v>
      </c>
      <c r="B539" s="17" t="s">
        <v>757</v>
      </c>
      <c r="C539" s="17" t="s">
        <v>1138</v>
      </c>
      <c r="D539" s="17" t="s">
        <v>2174</v>
      </c>
      <c r="E539" s="17" t="s">
        <v>1140</v>
      </c>
      <c r="F539" s="22">
        <v>1746</v>
      </c>
      <c r="G539" t="str">
        <f>VLOOKUP(Table1[[#This Row],[Voucher]],'All trans'!J:N,5,0)</f>
        <v>SO0000270</v>
      </c>
      <c r="H539" t="e">
        <f>VLOOKUP(Table1[[#This Row],[Voucher]],'All trans'!K:N,4,0)</f>
        <v>#N/A</v>
      </c>
      <c r="I539" t="s">
        <v>193</v>
      </c>
    </row>
    <row r="540" spans="1:9" x14ac:dyDescent="0.25">
      <c r="A540" s="18">
        <v>42886</v>
      </c>
      <c r="B540" s="16" t="s">
        <v>757</v>
      </c>
      <c r="C540" s="16" t="s">
        <v>1138</v>
      </c>
      <c r="D540" s="16" t="s">
        <v>2174</v>
      </c>
      <c r="E540" s="16" t="s">
        <v>1140</v>
      </c>
      <c r="F540" s="21">
        <v>2808</v>
      </c>
      <c r="G540" t="str">
        <f>VLOOKUP(Table1[[#This Row],[Voucher]],'All trans'!J:N,5,0)</f>
        <v>SO0000270</v>
      </c>
      <c r="H540" t="e">
        <f>VLOOKUP(Table1[[#This Row],[Voucher]],'All trans'!K:N,4,0)</f>
        <v>#N/A</v>
      </c>
      <c r="I540" t="s">
        <v>193</v>
      </c>
    </row>
    <row r="541" spans="1:9" x14ac:dyDescent="0.25">
      <c r="A541" s="19">
        <v>42886</v>
      </c>
      <c r="B541" s="17" t="s">
        <v>757</v>
      </c>
      <c r="C541" s="17" t="s">
        <v>1138</v>
      </c>
      <c r="D541" s="17" t="s">
        <v>2174</v>
      </c>
      <c r="E541" s="17" t="s">
        <v>1140</v>
      </c>
      <c r="F541" s="22">
        <v>12915</v>
      </c>
      <c r="G541" t="str">
        <f>VLOOKUP(Table1[[#This Row],[Voucher]],'All trans'!J:N,5,0)</f>
        <v>SO0000270</v>
      </c>
      <c r="H541" t="e">
        <f>VLOOKUP(Table1[[#This Row],[Voucher]],'All trans'!K:N,4,0)</f>
        <v>#N/A</v>
      </c>
      <c r="I541" t="s">
        <v>193</v>
      </c>
    </row>
    <row r="542" spans="1:9" x14ac:dyDescent="0.25">
      <c r="A542" s="18">
        <v>42886</v>
      </c>
      <c r="B542" s="16" t="s">
        <v>790</v>
      </c>
      <c r="C542" s="16" t="s">
        <v>1138</v>
      </c>
      <c r="D542" s="16" t="s">
        <v>2175</v>
      </c>
      <c r="E542" s="16" t="s">
        <v>1140</v>
      </c>
      <c r="F542" s="21">
        <v>70</v>
      </c>
      <c r="G542" t="str">
        <f>VLOOKUP(Table1[[#This Row],[Voucher]],'All trans'!J:N,5,0)</f>
        <v>SO0000268</v>
      </c>
      <c r="H542" t="e">
        <f>VLOOKUP(Table1[[#This Row],[Voucher]],'All trans'!K:N,4,0)</f>
        <v>#N/A</v>
      </c>
      <c r="I542" t="s">
        <v>476</v>
      </c>
    </row>
    <row r="543" spans="1:9" x14ac:dyDescent="0.25">
      <c r="A543" s="19">
        <v>42886</v>
      </c>
      <c r="B543" s="17" t="s">
        <v>825</v>
      </c>
      <c r="C543" s="17" t="s">
        <v>1138</v>
      </c>
      <c r="D543" s="17" t="s">
        <v>2176</v>
      </c>
      <c r="E543" s="17" t="s">
        <v>1140</v>
      </c>
      <c r="F543" s="22">
        <v>192.78</v>
      </c>
      <c r="G543" t="str">
        <f>VLOOKUP(Table1[[#This Row],[Voucher]],'All trans'!J:N,5,0)</f>
        <v>SO0000276</v>
      </c>
      <c r="H543" t="e">
        <f>VLOOKUP(Table1[[#This Row],[Voucher]],'All trans'!K:N,4,0)</f>
        <v>#N/A</v>
      </c>
      <c r="I543" t="s">
        <v>501</v>
      </c>
    </row>
    <row r="544" spans="1:9" x14ac:dyDescent="0.25">
      <c r="A544" s="18">
        <v>42886</v>
      </c>
      <c r="B544" s="16" t="s">
        <v>794</v>
      </c>
      <c r="C544" s="16" t="s">
        <v>1138</v>
      </c>
      <c r="D544" s="16" t="s">
        <v>2177</v>
      </c>
      <c r="E544" s="16" t="s">
        <v>1140</v>
      </c>
      <c r="F544" s="21">
        <v>115</v>
      </c>
      <c r="G544" t="str">
        <f>VLOOKUP(Table1[[#This Row],[Voucher]],'All trans'!J:N,5,0)</f>
        <v>SO0000244</v>
      </c>
      <c r="H544" t="e">
        <f>VLOOKUP(Table1[[#This Row],[Voucher]],'All trans'!K:N,4,0)</f>
        <v>#N/A</v>
      </c>
      <c r="I544" t="s">
        <v>422</v>
      </c>
    </row>
    <row r="545" spans="1:9" x14ac:dyDescent="0.25">
      <c r="A545" s="19">
        <v>42887</v>
      </c>
      <c r="B545" s="17" t="s">
        <v>621</v>
      </c>
      <c r="C545" s="17" t="s">
        <v>1138</v>
      </c>
      <c r="D545" s="17" t="s">
        <v>2178</v>
      </c>
      <c r="E545" s="17" t="s">
        <v>1140</v>
      </c>
      <c r="F545" s="22">
        <v>-2021.25</v>
      </c>
      <c r="G545" t="str">
        <f>VLOOKUP(Table1[[#This Row],[Voucher]],'All trans'!J:N,5,0)</f>
        <v>SO0000220</v>
      </c>
      <c r="H545" t="str">
        <f>VLOOKUP(Table1[[#This Row],[Voucher]],'All trans'!K:N,4,0)</f>
        <v>SO0000220</v>
      </c>
      <c r="I545" t="s">
        <v>299</v>
      </c>
    </row>
    <row r="546" spans="1:9" x14ac:dyDescent="0.25">
      <c r="A546" s="18">
        <v>42887</v>
      </c>
      <c r="B546" s="16" t="s">
        <v>616</v>
      </c>
      <c r="C546" s="16" t="s">
        <v>1138</v>
      </c>
      <c r="D546" s="16" t="s">
        <v>2179</v>
      </c>
      <c r="E546" s="16" t="s">
        <v>1140</v>
      </c>
      <c r="F546" s="21">
        <v>-10234.14</v>
      </c>
      <c r="G546" t="str">
        <f>VLOOKUP(Table1[[#This Row],[Voucher]],'All trans'!J:N,5,0)</f>
        <v>SO0000217</v>
      </c>
      <c r="H546" t="str">
        <f>VLOOKUP(Table1[[#This Row],[Voucher]],'All trans'!K:N,4,0)</f>
        <v>SO0000217</v>
      </c>
      <c r="I546" t="s">
        <v>302</v>
      </c>
    </row>
    <row r="547" spans="1:9" x14ac:dyDescent="0.25">
      <c r="A547" s="19">
        <v>42887</v>
      </c>
      <c r="B547" s="17" t="s">
        <v>981</v>
      </c>
      <c r="C547" s="17" t="s">
        <v>1138</v>
      </c>
      <c r="D547" s="17" t="s">
        <v>2180</v>
      </c>
      <c r="E547" s="17" t="s">
        <v>1140</v>
      </c>
      <c r="F547" s="22">
        <v>34</v>
      </c>
      <c r="G547" t="str">
        <f>VLOOKUP(Table1[[#This Row],[Voucher]],'All trans'!J:N,5,0)</f>
        <v>SO0000284</v>
      </c>
      <c r="H547" t="e">
        <f>VLOOKUP(Table1[[#This Row],[Voucher]],'All trans'!K:N,4,0)</f>
        <v>#N/A</v>
      </c>
      <c r="I547" t="s">
        <v>220</v>
      </c>
    </row>
    <row r="548" spans="1:9" x14ac:dyDescent="0.25">
      <c r="A548" s="18">
        <v>42888</v>
      </c>
      <c r="B548" s="16" t="s">
        <v>999</v>
      </c>
      <c r="C548" s="16" t="s">
        <v>1138</v>
      </c>
      <c r="D548" s="16" t="s">
        <v>2181</v>
      </c>
      <c r="E548" s="16" t="s">
        <v>1140</v>
      </c>
      <c r="F548" s="21">
        <v>2200</v>
      </c>
      <c r="G548" t="str">
        <f>VLOOKUP(Table1[[#This Row],[Voucher]],'All trans'!J:N,5,0)</f>
        <v>SO0000288</v>
      </c>
      <c r="H548" t="e">
        <f>VLOOKUP(Table1[[#This Row],[Voucher]],'All trans'!K:N,4,0)</f>
        <v>#N/A</v>
      </c>
      <c r="I548" t="s">
        <v>186</v>
      </c>
    </row>
    <row r="549" spans="1:9" x14ac:dyDescent="0.25">
      <c r="A549" s="19">
        <v>42888</v>
      </c>
      <c r="B549" s="17" t="s">
        <v>795</v>
      </c>
      <c r="C549" s="17" t="s">
        <v>1138</v>
      </c>
      <c r="D549" s="17" t="s">
        <v>2182</v>
      </c>
      <c r="E549" s="17" t="s">
        <v>1140</v>
      </c>
      <c r="F549" s="22">
        <v>827.78</v>
      </c>
      <c r="G549" t="str">
        <f>VLOOKUP(Table1[[#This Row],[Voucher]],'All trans'!J:N,5,0)</f>
        <v>SO0000286</v>
      </c>
      <c r="H549" t="e">
        <f>VLOOKUP(Table1[[#This Row],[Voucher]],'All trans'!K:N,4,0)</f>
        <v>#N/A</v>
      </c>
      <c r="I549" t="s">
        <v>185</v>
      </c>
    </row>
    <row r="550" spans="1:9" x14ac:dyDescent="0.25">
      <c r="A550" s="18">
        <v>42888</v>
      </c>
      <c r="B550" s="16" t="s">
        <v>1002</v>
      </c>
      <c r="C550" s="16" t="s">
        <v>1138</v>
      </c>
      <c r="D550" s="16" t="s">
        <v>2183</v>
      </c>
      <c r="E550" s="16" t="s">
        <v>1140</v>
      </c>
      <c r="F550" s="21">
        <v>827.78</v>
      </c>
      <c r="G550" t="str">
        <f>VLOOKUP(Table1[[#This Row],[Voucher]],'All trans'!J:N,5,0)</f>
        <v>SO0000288</v>
      </c>
      <c r="H550" t="e">
        <f>VLOOKUP(Table1[[#This Row],[Voucher]],'All trans'!K:N,4,0)</f>
        <v>#N/A</v>
      </c>
      <c r="I550" t="s">
        <v>186</v>
      </c>
    </row>
    <row r="551" spans="1:9" x14ac:dyDescent="0.25">
      <c r="A551" s="19">
        <v>42892</v>
      </c>
      <c r="B551" s="17" t="s">
        <v>2184</v>
      </c>
      <c r="C551" s="17" t="s">
        <v>1138</v>
      </c>
      <c r="D551" s="17" t="s">
        <v>2185</v>
      </c>
      <c r="E551" s="17" t="s">
        <v>1140</v>
      </c>
      <c r="F551" s="22">
        <v>-952</v>
      </c>
      <c r="G551" t="e">
        <f>VLOOKUP(Table1[[#This Row],[Voucher]],'All trans'!J:N,5,0)</f>
        <v>#N/A</v>
      </c>
      <c r="H551" t="str">
        <f>VLOOKUP(Table1[[#This Row],[Voucher]],'All trans'!K:N,4,0)</f>
        <v>SO0000261</v>
      </c>
      <c r="I551" t="s">
        <v>519</v>
      </c>
    </row>
    <row r="552" spans="1:9" x14ac:dyDescent="0.25">
      <c r="A552" s="18">
        <v>42892</v>
      </c>
      <c r="B552" s="16" t="s">
        <v>805</v>
      </c>
      <c r="C552" s="16" t="s">
        <v>1138</v>
      </c>
      <c r="D552" s="16" t="s">
        <v>2186</v>
      </c>
      <c r="E552" s="16" t="s">
        <v>1140</v>
      </c>
      <c r="F552" s="21">
        <v>14625</v>
      </c>
      <c r="G552" t="str">
        <f>VLOOKUP(Table1[[#This Row],[Voucher]],'All trans'!J:N,5,0)</f>
        <v>SO0000260</v>
      </c>
      <c r="H552" t="e">
        <f>VLOOKUP(Table1[[#This Row],[Voucher]],'All trans'!K:N,4,0)</f>
        <v>#N/A</v>
      </c>
      <c r="I552" t="s">
        <v>462</v>
      </c>
    </row>
    <row r="553" spans="1:9" x14ac:dyDescent="0.25">
      <c r="A553" s="19">
        <v>42892</v>
      </c>
      <c r="B553" s="17" t="s">
        <v>921</v>
      </c>
      <c r="C553" s="17" t="s">
        <v>1138</v>
      </c>
      <c r="D553" s="17" t="s">
        <v>2188</v>
      </c>
      <c r="E553" s="17" t="s">
        <v>1140</v>
      </c>
      <c r="F553" s="22">
        <v>1290</v>
      </c>
      <c r="G553" t="str">
        <f>VLOOKUP(Table1[[#This Row],[Voucher]],'All trans'!J:N,5,0)</f>
        <v>SO0000262</v>
      </c>
      <c r="H553" t="e">
        <f>VLOOKUP(Table1[[#This Row],[Voucher]],'All trans'!K:N,4,0)</f>
        <v>#N/A</v>
      </c>
      <c r="I553" t="s">
        <v>304</v>
      </c>
    </row>
    <row r="554" spans="1:9" x14ac:dyDescent="0.25">
      <c r="A554" s="18">
        <v>42892</v>
      </c>
      <c r="B554" s="16" t="s">
        <v>921</v>
      </c>
      <c r="C554" s="16" t="s">
        <v>1138</v>
      </c>
      <c r="D554" s="16" t="s">
        <v>2188</v>
      </c>
      <c r="E554" s="16" t="s">
        <v>1140</v>
      </c>
      <c r="F554" s="21">
        <v>7528.95</v>
      </c>
      <c r="G554" t="str">
        <f>VLOOKUP(Table1[[#This Row],[Voucher]],'All trans'!J:N,5,0)</f>
        <v>SO0000262</v>
      </c>
      <c r="H554" t="e">
        <f>VLOOKUP(Table1[[#This Row],[Voucher]],'All trans'!K:N,4,0)</f>
        <v>#N/A</v>
      </c>
      <c r="I554" t="s">
        <v>304</v>
      </c>
    </row>
    <row r="555" spans="1:9" x14ac:dyDescent="0.25">
      <c r="A555" s="19">
        <v>42892</v>
      </c>
      <c r="B555" s="17" t="s">
        <v>623</v>
      </c>
      <c r="C555" s="17" t="s">
        <v>1138</v>
      </c>
      <c r="D555" s="17" t="s">
        <v>2189</v>
      </c>
      <c r="E555" s="17" t="s">
        <v>1140</v>
      </c>
      <c r="F555" s="22">
        <v>-8.25</v>
      </c>
      <c r="G555" t="str">
        <f>VLOOKUP(Table1[[#This Row],[Voucher]],'All trans'!J:N,5,0)</f>
        <v>SO0000262</v>
      </c>
      <c r="H555" t="str">
        <f>VLOOKUP(Table1[[#This Row],[Voucher]],'All trans'!K:N,4,0)</f>
        <v>SO0000262</v>
      </c>
      <c r="I555" t="s">
        <v>304</v>
      </c>
    </row>
    <row r="556" spans="1:9" x14ac:dyDescent="0.25">
      <c r="A556" s="18">
        <v>42893</v>
      </c>
      <c r="B556" s="16" t="s">
        <v>879</v>
      </c>
      <c r="C556" s="16" t="s">
        <v>1138</v>
      </c>
      <c r="D556" s="16" t="s">
        <v>2190</v>
      </c>
      <c r="E556" s="16" t="s">
        <v>1140</v>
      </c>
      <c r="F556" s="21">
        <v>2359.04</v>
      </c>
      <c r="G556" t="str">
        <f>VLOOKUP(Table1[[#This Row],[Voucher]],'All trans'!J:N,5,0)</f>
        <v>SO0000308</v>
      </c>
      <c r="H556" t="e">
        <f>VLOOKUP(Table1[[#This Row],[Voucher]],'All trans'!K:N,4,0)</f>
        <v>#N/A</v>
      </c>
      <c r="I556" t="s">
        <v>410</v>
      </c>
    </row>
    <row r="557" spans="1:9" x14ac:dyDescent="0.25">
      <c r="A557" s="19">
        <v>42893</v>
      </c>
      <c r="B557" s="17" t="s">
        <v>812</v>
      </c>
      <c r="C557" s="17" t="s">
        <v>1138</v>
      </c>
      <c r="D557" s="17" t="s">
        <v>2191</v>
      </c>
      <c r="E557" s="17" t="s">
        <v>1140</v>
      </c>
      <c r="F557" s="22">
        <v>2.85</v>
      </c>
      <c r="G557" t="str">
        <f>VLOOKUP(Table1[[#This Row],[Voucher]],'All trans'!J:N,5,0)</f>
        <v>SO0000310</v>
      </c>
      <c r="H557" t="e">
        <f>VLOOKUP(Table1[[#This Row],[Voucher]],'All trans'!K:N,4,0)</f>
        <v>#N/A</v>
      </c>
      <c r="I557" t="s">
        <v>463</v>
      </c>
    </row>
    <row r="558" spans="1:9" x14ac:dyDescent="0.25">
      <c r="A558" s="18">
        <v>42893</v>
      </c>
      <c r="B558" s="16" t="s">
        <v>993</v>
      </c>
      <c r="C558" s="16" t="s">
        <v>1138</v>
      </c>
      <c r="D558" s="16" t="s">
        <v>2192</v>
      </c>
      <c r="E558" s="16" t="s">
        <v>1140</v>
      </c>
      <c r="F558" s="21">
        <v>1636.47</v>
      </c>
      <c r="G558" t="str">
        <f>VLOOKUP(Table1[[#This Row],[Voucher]],'All trans'!J:N,5,0)</f>
        <v>SO0000311</v>
      </c>
      <c r="H558" t="e">
        <f>VLOOKUP(Table1[[#This Row],[Voucher]],'All trans'!K:N,4,0)</f>
        <v>#N/A</v>
      </c>
      <c r="I558" t="s">
        <v>197</v>
      </c>
    </row>
    <row r="559" spans="1:9" x14ac:dyDescent="0.25">
      <c r="A559" s="19">
        <v>42893</v>
      </c>
      <c r="B559" s="17" t="s">
        <v>903</v>
      </c>
      <c r="C559" s="17" t="s">
        <v>1138</v>
      </c>
      <c r="D559" s="17" t="s">
        <v>2193</v>
      </c>
      <c r="E559" s="17" t="s">
        <v>1140</v>
      </c>
      <c r="F559" s="22">
        <v>1125</v>
      </c>
      <c r="G559" t="str">
        <f>VLOOKUP(Table1[[#This Row],[Voucher]],'All trans'!J:N,5,0)</f>
        <v>SO0000275</v>
      </c>
      <c r="H559" t="e">
        <f>VLOOKUP(Table1[[#This Row],[Voucher]],'All trans'!K:N,4,0)</f>
        <v>#N/A</v>
      </c>
      <c r="I559" t="s">
        <v>305</v>
      </c>
    </row>
    <row r="560" spans="1:9" x14ac:dyDescent="0.25">
      <c r="A560" s="18">
        <v>42893</v>
      </c>
      <c r="B560" s="16" t="s">
        <v>903</v>
      </c>
      <c r="C560" s="16" t="s">
        <v>1138</v>
      </c>
      <c r="D560" s="16" t="s">
        <v>2193</v>
      </c>
      <c r="E560" s="16" t="s">
        <v>1140</v>
      </c>
      <c r="F560" s="21">
        <v>5555.55</v>
      </c>
      <c r="G560" t="str">
        <f>VLOOKUP(Table1[[#This Row],[Voucher]],'All trans'!J:N,5,0)</f>
        <v>SO0000275</v>
      </c>
      <c r="H560" t="e">
        <f>VLOOKUP(Table1[[#This Row],[Voucher]],'All trans'!K:N,4,0)</f>
        <v>#N/A</v>
      </c>
      <c r="I560" t="s">
        <v>305</v>
      </c>
    </row>
    <row r="561" spans="1:9" x14ac:dyDescent="0.25">
      <c r="A561" s="19">
        <v>42893</v>
      </c>
      <c r="B561" s="17" t="s">
        <v>634</v>
      </c>
      <c r="C561" s="17" t="s">
        <v>1138</v>
      </c>
      <c r="D561" s="17" t="s">
        <v>2194</v>
      </c>
      <c r="E561" s="17" t="s">
        <v>1140</v>
      </c>
      <c r="F561" s="22">
        <v>-338.55</v>
      </c>
      <c r="G561" t="str">
        <f>VLOOKUP(Table1[[#This Row],[Voucher]],'All trans'!J:N,5,0)</f>
        <v>SO0000275</v>
      </c>
      <c r="H561" t="str">
        <f>VLOOKUP(Table1[[#This Row],[Voucher]],'All trans'!K:N,4,0)</f>
        <v>SO0000275</v>
      </c>
      <c r="I561" t="s">
        <v>305</v>
      </c>
    </row>
    <row r="562" spans="1:9" x14ac:dyDescent="0.25">
      <c r="A562" s="18">
        <v>42893</v>
      </c>
      <c r="B562" s="16" t="s">
        <v>748</v>
      </c>
      <c r="C562" s="16" t="s">
        <v>1138</v>
      </c>
      <c r="D562" s="16" t="s">
        <v>2195</v>
      </c>
      <c r="E562" s="16" t="s">
        <v>1140</v>
      </c>
      <c r="F562" s="21">
        <v>337.5</v>
      </c>
      <c r="G562" t="str">
        <f>VLOOKUP(Table1[[#This Row],[Voucher]],'All trans'!J:N,5,0)</f>
        <v>SO0000312</v>
      </c>
      <c r="H562" t="e">
        <f>VLOOKUP(Table1[[#This Row],[Voucher]],'All trans'!K:N,4,0)</f>
        <v>#N/A</v>
      </c>
      <c r="I562" t="s">
        <v>578</v>
      </c>
    </row>
    <row r="563" spans="1:9" x14ac:dyDescent="0.25">
      <c r="A563" s="19">
        <v>42893</v>
      </c>
      <c r="B563" s="17" t="s">
        <v>749</v>
      </c>
      <c r="C563" s="17" t="s">
        <v>1138</v>
      </c>
      <c r="D563" s="17" t="s">
        <v>2196</v>
      </c>
      <c r="E563" s="17" t="s">
        <v>1140</v>
      </c>
      <c r="F563" s="22">
        <v>67.5</v>
      </c>
      <c r="G563" t="str">
        <f>VLOOKUP(Table1[[#This Row],[Voucher]],'All trans'!J:N,5,0)</f>
        <v>SO0000313</v>
      </c>
      <c r="H563" t="e">
        <f>VLOOKUP(Table1[[#This Row],[Voucher]],'All trans'!K:N,4,0)</f>
        <v>#N/A</v>
      </c>
      <c r="I563" t="s">
        <v>579</v>
      </c>
    </row>
    <row r="564" spans="1:9" x14ac:dyDescent="0.25">
      <c r="A564" s="18">
        <v>42894</v>
      </c>
      <c r="B564" s="16" t="s">
        <v>2198</v>
      </c>
      <c r="C564" s="16" t="s">
        <v>1138</v>
      </c>
      <c r="D564" s="16" t="s">
        <v>2199</v>
      </c>
      <c r="E564" s="16" t="s">
        <v>1140</v>
      </c>
      <c r="F564" s="21">
        <v>-1632</v>
      </c>
      <c r="G564" t="e">
        <f>VLOOKUP(Table1[[#This Row],[Voucher]],'All trans'!J:N,5,0)</f>
        <v>#N/A</v>
      </c>
      <c r="H564" t="str">
        <f>VLOOKUP(Table1[[#This Row],[Voucher]],'All trans'!K:N,4,0)</f>
        <v>SO0000243</v>
      </c>
      <c r="I564" t="s">
        <v>438</v>
      </c>
    </row>
    <row r="565" spans="1:9" x14ac:dyDescent="0.25">
      <c r="A565" s="19">
        <v>42894</v>
      </c>
      <c r="B565" s="17" t="s">
        <v>2200</v>
      </c>
      <c r="C565" s="17" t="s">
        <v>1138</v>
      </c>
      <c r="D565" s="17" t="s">
        <v>2201</v>
      </c>
      <c r="E565" s="17" t="s">
        <v>1140</v>
      </c>
      <c r="F565" s="22">
        <v>-2200</v>
      </c>
      <c r="G565" t="e">
        <f>VLOOKUP(Table1[[#This Row],[Voucher]],'All trans'!J:N,5,0)</f>
        <v>#N/A</v>
      </c>
      <c r="H565" t="str">
        <f>VLOOKUP(Table1[[#This Row],[Voucher]],'All trans'!K:N,4,0)</f>
        <v>SO0000288</v>
      </c>
      <c r="I565" t="s">
        <v>186</v>
      </c>
    </row>
    <row r="566" spans="1:9" x14ac:dyDescent="0.25">
      <c r="A566" s="18">
        <v>42894</v>
      </c>
      <c r="B566" s="16" t="s">
        <v>2200</v>
      </c>
      <c r="C566" s="16" t="s">
        <v>1138</v>
      </c>
      <c r="D566" s="16" t="s">
        <v>2201</v>
      </c>
      <c r="E566" s="16" t="s">
        <v>1140</v>
      </c>
      <c r="F566" s="21">
        <v>-827.78</v>
      </c>
      <c r="G566" t="e">
        <f>VLOOKUP(Table1[[#This Row],[Voucher]],'All trans'!J:N,5,0)</f>
        <v>#N/A</v>
      </c>
      <c r="H566" t="str">
        <f>VLOOKUP(Table1[[#This Row],[Voucher]],'All trans'!K:N,4,0)</f>
        <v>SO0000288</v>
      </c>
      <c r="I566" t="s">
        <v>186</v>
      </c>
    </row>
    <row r="567" spans="1:9" x14ac:dyDescent="0.25">
      <c r="A567" s="19">
        <v>42894</v>
      </c>
      <c r="B567" s="17" t="s">
        <v>2202</v>
      </c>
      <c r="C567" s="17" t="s">
        <v>1138</v>
      </c>
      <c r="D567" s="17" t="s">
        <v>2203</v>
      </c>
      <c r="E567" s="17" t="s">
        <v>1140</v>
      </c>
      <c r="F567" s="22">
        <v>-12825</v>
      </c>
      <c r="G567" t="e">
        <f>VLOOKUP(Table1[[#This Row],[Voucher]],'All trans'!J:N,5,0)</f>
        <v>#N/A</v>
      </c>
      <c r="H567" t="str">
        <f>VLOOKUP(Table1[[#This Row],[Voucher]],'All trans'!K:N,4,0)</f>
        <v>SO0000259</v>
      </c>
      <c r="I567" t="s">
        <v>445</v>
      </c>
    </row>
    <row r="568" spans="1:9" x14ac:dyDescent="0.25">
      <c r="A568" s="18">
        <v>42894</v>
      </c>
      <c r="B568" s="16" t="s">
        <v>2204</v>
      </c>
      <c r="C568" s="16" t="s">
        <v>1138</v>
      </c>
      <c r="D568" s="16" t="s">
        <v>2205</v>
      </c>
      <c r="E568" s="16" t="s">
        <v>1140</v>
      </c>
      <c r="F568" s="21">
        <v>-6967.36</v>
      </c>
      <c r="G568" t="e">
        <f>VLOOKUP(Table1[[#This Row],[Voucher]],'All trans'!J:N,5,0)</f>
        <v>#N/A</v>
      </c>
      <c r="H568" t="str">
        <f>VLOOKUP(Table1[[#This Row],[Voucher]],'All trans'!K:N,4,0)</f>
        <v>SO0000281</v>
      </c>
      <c r="I568" t="s">
        <v>306</v>
      </c>
    </row>
    <row r="569" spans="1:9" x14ac:dyDescent="0.25">
      <c r="A569" s="19">
        <v>42894</v>
      </c>
      <c r="B569" s="17" t="s">
        <v>2204</v>
      </c>
      <c r="C569" s="17" t="s">
        <v>1138</v>
      </c>
      <c r="D569" s="17" t="s">
        <v>2205</v>
      </c>
      <c r="E569" s="17" t="s">
        <v>1140</v>
      </c>
      <c r="F569" s="22">
        <v>-945</v>
      </c>
      <c r="G569" t="e">
        <f>VLOOKUP(Table1[[#This Row],[Voucher]],'All trans'!J:N,5,0)</f>
        <v>#N/A</v>
      </c>
      <c r="H569" t="str">
        <f>VLOOKUP(Table1[[#This Row],[Voucher]],'All trans'!K:N,4,0)</f>
        <v>SO0000281</v>
      </c>
      <c r="I569" t="s">
        <v>306</v>
      </c>
    </row>
    <row r="570" spans="1:9" x14ac:dyDescent="0.25">
      <c r="A570" s="18">
        <v>42894</v>
      </c>
      <c r="B570" s="16" t="s">
        <v>2206</v>
      </c>
      <c r="C570" s="16" t="s">
        <v>1138</v>
      </c>
      <c r="D570" s="16" t="s">
        <v>2207</v>
      </c>
      <c r="E570" s="16" t="s">
        <v>1140</v>
      </c>
      <c r="F570" s="21">
        <v>-3366</v>
      </c>
      <c r="G570" t="e">
        <f>VLOOKUP(Table1[[#This Row],[Voucher]],'All trans'!J:N,5,0)</f>
        <v>#N/A</v>
      </c>
      <c r="H570" t="str">
        <f>VLOOKUP(Table1[[#This Row],[Voucher]],'All trans'!K:N,4,0)</f>
        <v>SO0000274</v>
      </c>
      <c r="I570" t="s">
        <v>355</v>
      </c>
    </row>
    <row r="571" spans="1:9" x14ac:dyDescent="0.25">
      <c r="A571" s="19">
        <v>42894</v>
      </c>
      <c r="B571" s="17" t="s">
        <v>2208</v>
      </c>
      <c r="C571" s="17" t="s">
        <v>1138</v>
      </c>
      <c r="D571" s="17" t="s">
        <v>2209</v>
      </c>
      <c r="E571" s="17" t="s">
        <v>1140</v>
      </c>
      <c r="F571" s="22">
        <v>-7520.7</v>
      </c>
      <c r="G571" t="e">
        <f>VLOOKUP(Table1[[#This Row],[Voucher]],'All trans'!J:N,5,0)</f>
        <v>#N/A</v>
      </c>
      <c r="H571" t="str">
        <f>VLOOKUP(Table1[[#This Row],[Voucher]],'All trans'!K:N,4,0)</f>
        <v>SO0000262</v>
      </c>
      <c r="I571" t="s">
        <v>304</v>
      </c>
    </row>
    <row r="572" spans="1:9" x14ac:dyDescent="0.25">
      <c r="A572" s="18">
        <v>42894</v>
      </c>
      <c r="B572" s="16" t="s">
        <v>2208</v>
      </c>
      <c r="C572" s="16" t="s">
        <v>1138</v>
      </c>
      <c r="D572" s="16" t="s">
        <v>2209</v>
      </c>
      <c r="E572" s="16" t="s">
        <v>1140</v>
      </c>
      <c r="F572" s="21">
        <v>-1290</v>
      </c>
      <c r="G572" t="e">
        <f>VLOOKUP(Table1[[#This Row],[Voucher]],'All trans'!J:N,5,0)</f>
        <v>#N/A</v>
      </c>
      <c r="H572" t="str">
        <f>VLOOKUP(Table1[[#This Row],[Voucher]],'All trans'!K:N,4,0)</f>
        <v>SO0000262</v>
      </c>
      <c r="I572" t="s">
        <v>304</v>
      </c>
    </row>
    <row r="573" spans="1:9" x14ac:dyDescent="0.25">
      <c r="A573" s="19">
        <v>42894</v>
      </c>
      <c r="B573" s="17" t="s">
        <v>2210</v>
      </c>
      <c r="C573" s="17" t="s">
        <v>1138</v>
      </c>
      <c r="D573" s="17" t="s">
        <v>2211</v>
      </c>
      <c r="E573" s="17" t="s">
        <v>1140</v>
      </c>
      <c r="F573" s="22">
        <v>-3082.5</v>
      </c>
      <c r="G573" t="e">
        <f>VLOOKUP(Table1[[#This Row],[Voucher]],'All trans'!J:N,5,0)</f>
        <v>#N/A</v>
      </c>
      <c r="H573" t="str">
        <f>VLOOKUP(Table1[[#This Row],[Voucher]],'All trans'!K:N,4,0)</f>
        <v>SO0000282</v>
      </c>
      <c r="I573" t="s">
        <v>580</v>
      </c>
    </row>
    <row r="574" spans="1:9" x14ac:dyDescent="0.25">
      <c r="A574" s="18">
        <v>42894</v>
      </c>
      <c r="B574" s="16" t="s">
        <v>2212</v>
      </c>
      <c r="C574" s="16" t="s">
        <v>1138</v>
      </c>
      <c r="D574" s="16" t="s">
        <v>2213</v>
      </c>
      <c r="E574" s="16" t="s">
        <v>1140</v>
      </c>
      <c r="F574" s="21">
        <v>-827.78</v>
      </c>
      <c r="G574" t="e">
        <f>VLOOKUP(Table1[[#This Row],[Voucher]],'All trans'!J:N,5,0)</f>
        <v>#N/A</v>
      </c>
      <c r="H574" t="str">
        <f>VLOOKUP(Table1[[#This Row],[Voucher]],'All trans'!K:N,4,0)</f>
        <v>SO0000286</v>
      </c>
      <c r="I574" t="s">
        <v>185</v>
      </c>
    </row>
    <row r="575" spans="1:9" x14ac:dyDescent="0.25">
      <c r="A575" s="19">
        <v>42894</v>
      </c>
      <c r="B575" s="17" t="s">
        <v>2214</v>
      </c>
      <c r="C575" s="17" t="s">
        <v>1138</v>
      </c>
      <c r="D575" s="17" t="s">
        <v>2215</v>
      </c>
      <c r="E575" s="17" t="s">
        <v>1140</v>
      </c>
      <c r="F575" s="22">
        <v>-34</v>
      </c>
      <c r="G575" t="e">
        <f>VLOOKUP(Table1[[#This Row],[Voucher]],'All trans'!J:N,5,0)</f>
        <v>#N/A</v>
      </c>
      <c r="H575" t="str">
        <f>VLOOKUP(Table1[[#This Row],[Voucher]],'All trans'!K:N,4,0)</f>
        <v>SO0000284</v>
      </c>
      <c r="I575" t="s">
        <v>220</v>
      </c>
    </row>
    <row r="576" spans="1:9" x14ac:dyDescent="0.25">
      <c r="A576" s="18">
        <v>42894</v>
      </c>
      <c r="B576" s="16" t="s">
        <v>2216</v>
      </c>
      <c r="C576" s="16" t="s">
        <v>1138</v>
      </c>
      <c r="D576" s="16" t="s">
        <v>2217</v>
      </c>
      <c r="E576" s="16" t="s">
        <v>1140</v>
      </c>
      <c r="F576" s="21">
        <v>-1040.52</v>
      </c>
      <c r="G576" t="e">
        <f>VLOOKUP(Table1[[#This Row],[Voucher]],'All trans'!J:N,5,0)</f>
        <v>#N/A</v>
      </c>
      <c r="H576" t="str">
        <f>VLOOKUP(Table1[[#This Row],[Voucher]],'All trans'!K:N,4,0)</f>
        <v>SO0000258</v>
      </c>
      <c r="I576" t="s">
        <v>459</v>
      </c>
    </row>
    <row r="577" spans="1:9" x14ac:dyDescent="0.25">
      <c r="A577" s="19">
        <v>42894</v>
      </c>
      <c r="B577" s="17" t="s">
        <v>2216</v>
      </c>
      <c r="C577" s="17" t="s">
        <v>1138</v>
      </c>
      <c r="D577" s="17" t="s">
        <v>2217</v>
      </c>
      <c r="E577" s="17" t="s">
        <v>1140</v>
      </c>
      <c r="F577" s="22">
        <v>-25</v>
      </c>
      <c r="G577" t="e">
        <f>VLOOKUP(Table1[[#This Row],[Voucher]],'All trans'!J:N,5,0)</f>
        <v>#N/A</v>
      </c>
      <c r="H577" t="str">
        <f>VLOOKUP(Table1[[#This Row],[Voucher]],'All trans'!K:N,4,0)</f>
        <v>SO0000258</v>
      </c>
      <c r="I577" t="s">
        <v>459</v>
      </c>
    </row>
    <row r="578" spans="1:9" x14ac:dyDescent="0.25">
      <c r="A578" s="18">
        <v>42894</v>
      </c>
      <c r="B578" s="16" t="s">
        <v>2218</v>
      </c>
      <c r="C578" s="16" t="s">
        <v>1138</v>
      </c>
      <c r="D578" s="16" t="s">
        <v>2219</v>
      </c>
      <c r="E578" s="16" t="s">
        <v>1140</v>
      </c>
      <c r="F578" s="21">
        <v>-2583.75</v>
      </c>
      <c r="G578" t="e">
        <f>VLOOKUP(Table1[[#This Row],[Voucher]],'All trans'!J:N,5,0)</f>
        <v>#N/A</v>
      </c>
      <c r="H578" t="str">
        <f>VLOOKUP(Table1[[#This Row],[Voucher]],'All trans'!K:N,4,0)</f>
        <v>SO0000277</v>
      </c>
      <c r="I578" t="s">
        <v>461</v>
      </c>
    </row>
    <row r="579" spans="1:9" x14ac:dyDescent="0.25">
      <c r="A579" s="19">
        <v>42894</v>
      </c>
      <c r="B579" s="17" t="s">
        <v>2220</v>
      </c>
      <c r="C579" s="17" t="s">
        <v>1138</v>
      </c>
      <c r="D579" s="17" t="s">
        <v>2221</v>
      </c>
      <c r="E579" s="17" t="s">
        <v>1140</v>
      </c>
      <c r="F579" s="22">
        <v>-382.85</v>
      </c>
      <c r="G579" t="e">
        <f>VLOOKUP(Table1[[#This Row],[Voucher]],'All trans'!J:N,5,0)</f>
        <v>#N/A</v>
      </c>
      <c r="H579" t="str">
        <f>VLOOKUP(Table1[[#This Row],[Voucher]],'All trans'!K:N,4,0)</f>
        <v>SO0000246</v>
      </c>
      <c r="I579" t="s">
        <v>421</v>
      </c>
    </row>
    <row r="580" spans="1:9" x14ac:dyDescent="0.25">
      <c r="A580" s="18">
        <v>42894</v>
      </c>
      <c r="B580" s="16" t="s">
        <v>2220</v>
      </c>
      <c r="C580" s="16" t="s">
        <v>1138</v>
      </c>
      <c r="D580" s="16" t="s">
        <v>2221</v>
      </c>
      <c r="E580" s="16" t="s">
        <v>1140</v>
      </c>
      <c r="F580" s="21">
        <v>-75</v>
      </c>
      <c r="G580" t="e">
        <f>VLOOKUP(Table1[[#This Row],[Voucher]],'All trans'!J:N,5,0)</f>
        <v>#N/A</v>
      </c>
      <c r="H580" t="str">
        <f>VLOOKUP(Table1[[#This Row],[Voucher]],'All trans'!K:N,4,0)</f>
        <v>SO0000246</v>
      </c>
      <c r="I580" t="s">
        <v>421</v>
      </c>
    </row>
    <row r="581" spans="1:9" x14ac:dyDescent="0.25">
      <c r="A581" s="19">
        <v>42894</v>
      </c>
      <c r="B581" s="17" t="s">
        <v>2222</v>
      </c>
      <c r="C581" s="17" t="s">
        <v>1138</v>
      </c>
      <c r="D581" s="17" t="s">
        <v>2223</v>
      </c>
      <c r="E581" s="17" t="s">
        <v>1140</v>
      </c>
      <c r="F581" s="22">
        <v>-14625</v>
      </c>
      <c r="G581" t="e">
        <f>VLOOKUP(Table1[[#This Row],[Voucher]],'All trans'!J:N,5,0)</f>
        <v>#N/A</v>
      </c>
      <c r="H581" t="str">
        <f>VLOOKUP(Table1[[#This Row],[Voucher]],'All trans'!K:N,4,0)</f>
        <v>SO0000260</v>
      </c>
      <c r="I581" t="s">
        <v>462</v>
      </c>
    </row>
    <row r="582" spans="1:9" x14ac:dyDescent="0.25">
      <c r="A582" s="18">
        <v>42894</v>
      </c>
      <c r="B582" s="16" t="s">
        <v>2224</v>
      </c>
      <c r="C582" s="16" t="s">
        <v>1138</v>
      </c>
      <c r="D582" s="16" t="s">
        <v>2225</v>
      </c>
      <c r="E582" s="16" t="s">
        <v>1140</v>
      </c>
      <c r="F582" s="21">
        <v>-5776.38</v>
      </c>
      <c r="G582" t="e">
        <f>VLOOKUP(Table1[[#This Row],[Voucher]],'All trans'!J:N,5,0)</f>
        <v>#N/A</v>
      </c>
      <c r="H582" t="str">
        <f>VLOOKUP(Table1[[#This Row],[Voucher]],'All trans'!K:N,4,0)</f>
        <v>SO0000178</v>
      </c>
      <c r="I582" t="s">
        <v>309</v>
      </c>
    </row>
    <row r="583" spans="1:9" x14ac:dyDescent="0.25">
      <c r="A583" s="19">
        <v>42894</v>
      </c>
      <c r="B583" s="17" t="s">
        <v>2224</v>
      </c>
      <c r="C583" s="17" t="s">
        <v>1138</v>
      </c>
      <c r="D583" s="17" t="s">
        <v>2225</v>
      </c>
      <c r="E583" s="17" t="s">
        <v>1140</v>
      </c>
      <c r="F583" s="22">
        <v>-1125</v>
      </c>
      <c r="G583" t="e">
        <f>VLOOKUP(Table1[[#This Row],[Voucher]],'All trans'!J:N,5,0)</f>
        <v>#N/A</v>
      </c>
      <c r="H583" t="str">
        <f>VLOOKUP(Table1[[#This Row],[Voucher]],'All trans'!K:N,4,0)</f>
        <v>SO0000178</v>
      </c>
      <c r="I583" t="s">
        <v>309</v>
      </c>
    </row>
    <row r="584" spans="1:9" x14ac:dyDescent="0.25">
      <c r="A584" s="18">
        <v>42894</v>
      </c>
      <c r="B584" s="16" t="s">
        <v>2226</v>
      </c>
      <c r="C584" s="16" t="s">
        <v>1138</v>
      </c>
      <c r="D584" s="16" t="s">
        <v>2227</v>
      </c>
      <c r="E584" s="16" t="s">
        <v>1140</v>
      </c>
      <c r="F584" s="21">
        <v>-337.5</v>
      </c>
      <c r="G584" t="e">
        <f>VLOOKUP(Table1[[#This Row],[Voucher]],'All trans'!J:N,5,0)</f>
        <v>#N/A</v>
      </c>
      <c r="H584" t="str">
        <f>VLOOKUP(Table1[[#This Row],[Voucher]],'All trans'!K:N,4,0)</f>
        <v>SO0000312</v>
      </c>
      <c r="I584" t="s">
        <v>578</v>
      </c>
    </row>
    <row r="585" spans="1:9" x14ac:dyDescent="0.25">
      <c r="A585" s="19">
        <v>42894</v>
      </c>
      <c r="B585" s="17" t="s">
        <v>2228</v>
      </c>
      <c r="C585" s="17" t="s">
        <v>1138</v>
      </c>
      <c r="D585" s="17" t="s">
        <v>2229</v>
      </c>
      <c r="E585" s="17" t="s">
        <v>1140</v>
      </c>
      <c r="F585" s="22">
        <v>-67.5</v>
      </c>
      <c r="G585" t="e">
        <f>VLOOKUP(Table1[[#This Row],[Voucher]],'All trans'!J:N,5,0)</f>
        <v>#N/A</v>
      </c>
      <c r="H585" t="str">
        <f>VLOOKUP(Table1[[#This Row],[Voucher]],'All trans'!K:N,4,0)</f>
        <v>SO0000313</v>
      </c>
      <c r="I585" t="s">
        <v>579</v>
      </c>
    </row>
    <row r="586" spans="1:9" x14ac:dyDescent="0.25">
      <c r="A586" s="18">
        <v>42894</v>
      </c>
      <c r="B586" s="16" t="s">
        <v>2230</v>
      </c>
      <c r="C586" s="16" t="s">
        <v>1138</v>
      </c>
      <c r="D586" s="16" t="s">
        <v>2231</v>
      </c>
      <c r="E586" s="16" t="s">
        <v>1140</v>
      </c>
      <c r="F586" s="21">
        <v>-1636.47</v>
      </c>
      <c r="G586" t="e">
        <f>VLOOKUP(Table1[[#This Row],[Voucher]],'All trans'!J:N,5,0)</f>
        <v>#N/A</v>
      </c>
      <c r="H586" t="str">
        <f>VLOOKUP(Table1[[#This Row],[Voucher]],'All trans'!K:N,4,0)</f>
        <v>SO0000311</v>
      </c>
      <c r="I586" t="s">
        <v>197</v>
      </c>
    </row>
    <row r="587" spans="1:9" x14ac:dyDescent="0.25">
      <c r="A587" s="19">
        <v>42894</v>
      </c>
      <c r="B587" s="17" t="s">
        <v>2232</v>
      </c>
      <c r="C587" s="17" t="s">
        <v>1138</v>
      </c>
      <c r="D587" s="17" t="s">
        <v>2233</v>
      </c>
      <c r="E587" s="17" t="s">
        <v>1140</v>
      </c>
      <c r="F587" s="22">
        <v>-1091.25</v>
      </c>
      <c r="G587" t="e">
        <f>VLOOKUP(Table1[[#This Row],[Voucher]],'All trans'!J:N,5,0)</f>
        <v>#N/A</v>
      </c>
      <c r="H587" t="str">
        <f>VLOOKUP(Table1[[#This Row],[Voucher]],'All trans'!K:N,4,0)</f>
        <v>SO0000250</v>
      </c>
      <c r="I587" t="s">
        <v>409</v>
      </c>
    </row>
    <row r="588" spans="1:9" x14ac:dyDescent="0.25">
      <c r="A588" s="18">
        <v>42894</v>
      </c>
      <c r="B588" s="16" t="s">
        <v>2234</v>
      </c>
      <c r="C588" s="16" t="s">
        <v>1138</v>
      </c>
      <c r="D588" s="16" t="s">
        <v>2235</v>
      </c>
      <c r="E588" s="16" t="s">
        <v>1140</v>
      </c>
      <c r="F588" s="21">
        <v>5115</v>
      </c>
      <c r="G588" t="e">
        <f>VLOOKUP(Table1[[#This Row],[Voucher]],'All trans'!J:N,5,0)</f>
        <v>#N/A</v>
      </c>
      <c r="H588" t="str">
        <f>VLOOKUP(Table1[[#This Row],[Voucher]],'All trans'!K:N,4,0)</f>
        <v>SO0000307</v>
      </c>
      <c r="I588" t="s">
        <v>594</v>
      </c>
    </row>
    <row r="589" spans="1:9" x14ac:dyDescent="0.25">
      <c r="A589" s="19">
        <v>42894</v>
      </c>
      <c r="B589" s="17" t="s">
        <v>944</v>
      </c>
      <c r="C589" s="17" t="s">
        <v>1138</v>
      </c>
      <c r="D589" s="17" t="s">
        <v>2236</v>
      </c>
      <c r="E589" s="17" t="s">
        <v>1140</v>
      </c>
      <c r="F589" s="22">
        <v>3792</v>
      </c>
      <c r="G589" t="str">
        <f>VLOOKUP(Table1[[#This Row],[Voucher]],'All trans'!J:N,5,0)</f>
        <v>SO0000280</v>
      </c>
      <c r="H589" t="e">
        <f>VLOOKUP(Table1[[#This Row],[Voucher]],'All trans'!K:N,4,0)</f>
        <v>#N/A</v>
      </c>
      <c r="I589" t="s">
        <v>353</v>
      </c>
    </row>
    <row r="590" spans="1:9" x14ac:dyDescent="0.25">
      <c r="A590" s="18">
        <v>42894</v>
      </c>
      <c r="B590" s="16" t="s">
        <v>861</v>
      </c>
      <c r="C590" s="16" t="s">
        <v>1138</v>
      </c>
      <c r="D590" s="16" t="s">
        <v>2237</v>
      </c>
      <c r="E590" s="16" t="s">
        <v>1140</v>
      </c>
      <c r="F590" s="21">
        <v>1125</v>
      </c>
      <c r="G590" t="str">
        <f>VLOOKUP(Table1[[#This Row],[Voucher]],'All trans'!J:N,5,0)</f>
        <v>SO0000178</v>
      </c>
      <c r="H590" t="e">
        <f>VLOOKUP(Table1[[#This Row],[Voucher]],'All trans'!K:N,4,0)</f>
        <v>#N/A</v>
      </c>
      <c r="I590" t="s">
        <v>309</v>
      </c>
    </row>
    <row r="591" spans="1:9" x14ac:dyDescent="0.25">
      <c r="A591" s="19">
        <v>42894</v>
      </c>
      <c r="B591" s="17" t="s">
        <v>861</v>
      </c>
      <c r="C591" s="17" t="s">
        <v>1138</v>
      </c>
      <c r="D591" s="17" t="s">
        <v>2237</v>
      </c>
      <c r="E591" s="17" t="s">
        <v>1140</v>
      </c>
      <c r="F591" s="22">
        <v>5889.82</v>
      </c>
      <c r="G591" t="str">
        <f>VLOOKUP(Table1[[#This Row],[Voucher]],'All trans'!J:N,5,0)</f>
        <v>SO0000178</v>
      </c>
      <c r="H591" t="e">
        <f>VLOOKUP(Table1[[#This Row],[Voucher]],'All trans'!K:N,4,0)</f>
        <v>#N/A</v>
      </c>
      <c r="I591" t="s">
        <v>309</v>
      </c>
    </row>
    <row r="592" spans="1:9" x14ac:dyDescent="0.25">
      <c r="A592" s="18">
        <v>42894</v>
      </c>
      <c r="B592" s="16" t="s">
        <v>642</v>
      </c>
      <c r="C592" s="16" t="s">
        <v>1138</v>
      </c>
      <c r="D592" s="16" t="s">
        <v>2238</v>
      </c>
      <c r="E592" s="16" t="s">
        <v>1140</v>
      </c>
      <c r="F592" s="21">
        <v>-113.44000000000001</v>
      </c>
      <c r="G592" t="str">
        <f>VLOOKUP(Table1[[#This Row],[Voucher]],'All trans'!J:N,5,0)</f>
        <v>SO0000178</v>
      </c>
      <c r="H592" t="str">
        <f>VLOOKUP(Table1[[#This Row],[Voucher]],'All trans'!K:N,4,0)</f>
        <v>SO0000178</v>
      </c>
      <c r="I592" t="s">
        <v>309</v>
      </c>
    </row>
    <row r="593" spans="1:9" x14ac:dyDescent="0.25">
      <c r="A593" s="19">
        <v>42894</v>
      </c>
      <c r="B593" s="17" t="s">
        <v>931</v>
      </c>
      <c r="C593" s="17" t="s">
        <v>1138</v>
      </c>
      <c r="D593" s="17" t="s">
        <v>2239</v>
      </c>
      <c r="E593" s="17" t="s">
        <v>1140</v>
      </c>
      <c r="F593" s="22">
        <v>945</v>
      </c>
      <c r="G593" t="str">
        <f>VLOOKUP(Table1[[#This Row],[Voucher]],'All trans'!J:N,5,0)</f>
        <v>SO0000281</v>
      </c>
      <c r="H593" t="e">
        <f>VLOOKUP(Table1[[#This Row],[Voucher]],'All trans'!K:N,4,0)</f>
        <v>#N/A</v>
      </c>
      <c r="I593" t="s">
        <v>306</v>
      </c>
    </row>
    <row r="594" spans="1:9" x14ac:dyDescent="0.25">
      <c r="A594" s="18">
        <v>42894</v>
      </c>
      <c r="B594" s="16" t="s">
        <v>931</v>
      </c>
      <c r="C594" s="16" t="s">
        <v>1138</v>
      </c>
      <c r="D594" s="16" t="s">
        <v>2239</v>
      </c>
      <c r="E594" s="16" t="s">
        <v>1140</v>
      </c>
      <c r="F594" s="21">
        <v>6967.36</v>
      </c>
      <c r="G594" t="str">
        <f>VLOOKUP(Table1[[#This Row],[Voucher]],'All trans'!J:N,5,0)</f>
        <v>SO0000281</v>
      </c>
      <c r="H594" t="e">
        <f>VLOOKUP(Table1[[#This Row],[Voucher]],'All trans'!K:N,4,0)</f>
        <v>#N/A</v>
      </c>
      <c r="I594" t="s">
        <v>306</v>
      </c>
    </row>
    <row r="595" spans="1:9" x14ac:dyDescent="0.25">
      <c r="A595" s="19">
        <v>42894</v>
      </c>
      <c r="B595" s="17" t="s">
        <v>902</v>
      </c>
      <c r="C595" s="17" t="s">
        <v>1138</v>
      </c>
      <c r="D595" s="17" t="s">
        <v>2240</v>
      </c>
      <c r="E595" s="17" t="s">
        <v>1140</v>
      </c>
      <c r="F595" s="22">
        <v>3366</v>
      </c>
      <c r="G595" t="str">
        <f>VLOOKUP(Table1[[#This Row],[Voucher]],'All trans'!J:N,5,0)</f>
        <v>SO0000274</v>
      </c>
      <c r="H595" t="e">
        <f>VLOOKUP(Table1[[#This Row],[Voucher]],'All trans'!K:N,4,0)</f>
        <v>#N/A</v>
      </c>
      <c r="I595" t="s">
        <v>355</v>
      </c>
    </row>
    <row r="596" spans="1:9" x14ac:dyDescent="0.25">
      <c r="A596" s="18">
        <v>42894</v>
      </c>
      <c r="B596" s="16" t="s">
        <v>660</v>
      </c>
      <c r="C596" s="16" t="s">
        <v>1138</v>
      </c>
      <c r="D596" s="16" t="s">
        <v>2241</v>
      </c>
      <c r="E596" s="16" t="s">
        <v>1140</v>
      </c>
      <c r="F596" s="21">
        <v>-5115</v>
      </c>
      <c r="G596" t="str">
        <f>VLOOKUP(Table1[[#This Row],[Voucher]],'All trans'!J:N,5,0)</f>
        <v>SO0000307</v>
      </c>
      <c r="H596" t="e">
        <f>VLOOKUP(Table1[[#This Row],[Voucher]],'All trans'!K:N,4,0)</f>
        <v>#N/A</v>
      </c>
      <c r="I596" t="s">
        <v>594</v>
      </c>
    </row>
    <row r="597" spans="1:9" x14ac:dyDescent="0.25">
      <c r="A597" s="19">
        <v>42894</v>
      </c>
      <c r="B597" s="17" t="s">
        <v>909</v>
      </c>
      <c r="C597" s="17" t="s">
        <v>1138</v>
      </c>
      <c r="D597" s="17" t="s">
        <v>2242</v>
      </c>
      <c r="E597" s="17" t="s">
        <v>1140</v>
      </c>
      <c r="F597" s="22">
        <v>1475</v>
      </c>
      <c r="G597" t="str">
        <f>VLOOKUP(Table1[[#This Row],[Voucher]],'All trans'!J:N,5,0)</f>
        <v>SO0000151</v>
      </c>
      <c r="H597" t="e">
        <f>VLOOKUP(Table1[[#This Row],[Voucher]],'All trans'!K:N,4,0)</f>
        <v>#N/A</v>
      </c>
      <c r="I597" t="s">
        <v>310</v>
      </c>
    </row>
    <row r="598" spans="1:9" x14ac:dyDescent="0.25">
      <c r="A598" s="18">
        <v>42894</v>
      </c>
      <c r="B598" s="16" t="s">
        <v>909</v>
      </c>
      <c r="C598" s="16" t="s">
        <v>1138</v>
      </c>
      <c r="D598" s="16" t="s">
        <v>2242</v>
      </c>
      <c r="E598" s="16" t="s">
        <v>1140</v>
      </c>
      <c r="F598" s="21">
        <v>28644</v>
      </c>
      <c r="G598" t="str">
        <f>VLOOKUP(Table1[[#This Row],[Voucher]],'All trans'!J:N,5,0)</f>
        <v>SO0000151</v>
      </c>
      <c r="H598" t="e">
        <f>VLOOKUP(Table1[[#This Row],[Voucher]],'All trans'!K:N,4,0)</f>
        <v>#N/A</v>
      </c>
      <c r="I598" t="s">
        <v>310</v>
      </c>
    </row>
    <row r="599" spans="1:9" x14ac:dyDescent="0.25">
      <c r="A599" s="19">
        <v>42894</v>
      </c>
      <c r="B599" s="17" t="s">
        <v>754</v>
      </c>
      <c r="C599" s="17" t="s">
        <v>1138</v>
      </c>
      <c r="D599" s="17" t="s">
        <v>2243</v>
      </c>
      <c r="E599" s="17" t="s">
        <v>1140</v>
      </c>
      <c r="F599" s="22">
        <v>3082.5</v>
      </c>
      <c r="G599" t="str">
        <f>VLOOKUP(Table1[[#This Row],[Voucher]],'All trans'!J:N,5,0)</f>
        <v>SO0000282</v>
      </c>
      <c r="H599" t="e">
        <f>VLOOKUP(Table1[[#This Row],[Voucher]],'All trans'!K:N,4,0)</f>
        <v>#N/A</v>
      </c>
      <c r="I599" t="s">
        <v>580</v>
      </c>
    </row>
    <row r="600" spans="1:9" x14ac:dyDescent="0.25">
      <c r="A600" s="18">
        <v>42894</v>
      </c>
      <c r="B600" s="16" t="s">
        <v>729</v>
      </c>
      <c r="C600" s="16" t="s">
        <v>1138</v>
      </c>
      <c r="D600" s="16" t="s">
        <v>2244</v>
      </c>
      <c r="E600" s="16" t="s">
        <v>1140</v>
      </c>
      <c r="F600" s="21">
        <v>25</v>
      </c>
      <c r="G600" t="str">
        <f>VLOOKUP(Table1[[#This Row],[Voucher]],'All trans'!J:N,5,0)</f>
        <v>SO0000258</v>
      </c>
      <c r="H600" t="e">
        <f>VLOOKUP(Table1[[#This Row],[Voucher]],'All trans'!K:N,4,0)</f>
        <v>#N/A</v>
      </c>
      <c r="I600" t="s">
        <v>459</v>
      </c>
    </row>
    <row r="601" spans="1:9" x14ac:dyDescent="0.25">
      <c r="A601" s="19">
        <v>42894</v>
      </c>
      <c r="B601" s="17" t="s">
        <v>925</v>
      </c>
      <c r="C601" s="17" t="s">
        <v>1138</v>
      </c>
      <c r="D601" s="17" t="s">
        <v>2245</v>
      </c>
      <c r="E601" s="17" t="s">
        <v>1140</v>
      </c>
      <c r="F601" s="22">
        <v>168734.8</v>
      </c>
      <c r="G601" t="str">
        <f>VLOOKUP(Table1[[#This Row],[Voucher]],'All trans'!J:N,5,0)</f>
        <v>SO0000290</v>
      </c>
      <c r="H601" t="e">
        <f>VLOOKUP(Table1[[#This Row],[Voucher]],'All trans'!K:N,4,0)</f>
        <v>#N/A</v>
      </c>
      <c r="I601" t="s">
        <v>330</v>
      </c>
    </row>
    <row r="602" spans="1:9" x14ac:dyDescent="0.25">
      <c r="A602" s="18">
        <v>42894</v>
      </c>
      <c r="B602" s="16" t="s">
        <v>1015</v>
      </c>
      <c r="C602" s="16" t="s">
        <v>1138</v>
      </c>
      <c r="D602" s="16" t="s">
        <v>2246</v>
      </c>
      <c r="E602" s="16" t="s">
        <v>1140</v>
      </c>
      <c r="F602" s="21">
        <v>33135.479999999996</v>
      </c>
      <c r="G602" t="str">
        <f>VLOOKUP(Table1[[#This Row],[Voucher]],'All trans'!J:N,5,0)</f>
        <v>SO0000285</v>
      </c>
      <c r="H602" t="e">
        <f>VLOOKUP(Table1[[#This Row],[Voucher]],'All trans'!K:N,4,0)</f>
        <v>#N/A</v>
      </c>
      <c r="I602" t="s">
        <v>413</v>
      </c>
    </row>
    <row r="603" spans="1:9" x14ac:dyDescent="0.25">
      <c r="A603" s="19">
        <v>42894</v>
      </c>
      <c r="B603" s="17" t="s">
        <v>863</v>
      </c>
      <c r="C603" s="17" t="s">
        <v>1138</v>
      </c>
      <c r="D603" s="17" t="s">
        <v>2247</v>
      </c>
      <c r="E603" s="17" t="s">
        <v>1140</v>
      </c>
      <c r="F603" s="22">
        <v>8301.15</v>
      </c>
      <c r="G603" t="str">
        <f>VLOOKUP(Table1[[#This Row],[Voucher]],'All trans'!J:N,5,0)</f>
        <v>SO0000320</v>
      </c>
      <c r="H603" t="e">
        <f>VLOOKUP(Table1[[#This Row],[Voucher]],'All trans'!K:N,4,0)</f>
        <v>#N/A</v>
      </c>
      <c r="I603" t="s">
        <v>412</v>
      </c>
    </row>
    <row r="604" spans="1:9" x14ac:dyDescent="0.25">
      <c r="A604" s="18">
        <v>42898</v>
      </c>
      <c r="B604" s="16" t="s">
        <v>730</v>
      </c>
      <c r="C604" s="16" t="s">
        <v>1138</v>
      </c>
      <c r="D604" s="16" t="s">
        <v>2248</v>
      </c>
      <c r="E604" s="16" t="s">
        <v>1140</v>
      </c>
      <c r="F604" s="21">
        <v>60</v>
      </c>
      <c r="G604" t="str">
        <f>VLOOKUP(Table1[[#This Row],[Voucher]],'All trans'!J:N,5,0)</f>
        <v>SO0000322</v>
      </c>
      <c r="H604" t="e">
        <f>VLOOKUP(Table1[[#This Row],[Voucher]],'All trans'!K:N,4,0)</f>
        <v>#N/A</v>
      </c>
      <c r="I604" t="s">
        <v>581</v>
      </c>
    </row>
    <row r="605" spans="1:9" x14ac:dyDescent="0.25">
      <c r="A605" s="19">
        <v>42900</v>
      </c>
      <c r="B605" s="17" t="s">
        <v>2250</v>
      </c>
      <c r="C605" s="17" t="s">
        <v>1138</v>
      </c>
      <c r="D605" s="17" t="s">
        <v>2251</v>
      </c>
      <c r="E605" s="17" t="s">
        <v>1140</v>
      </c>
      <c r="F605" s="22">
        <v>-3792</v>
      </c>
      <c r="G605" t="e">
        <f>VLOOKUP(Table1[[#This Row],[Voucher]],'All trans'!J:N,5,0)</f>
        <v>#N/A</v>
      </c>
      <c r="H605" t="str">
        <f>VLOOKUP(Table1[[#This Row],[Voucher]],'All trans'!K:N,4,0)</f>
        <v>SO0000280</v>
      </c>
      <c r="I605" t="s">
        <v>353</v>
      </c>
    </row>
    <row r="606" spans="1:9" x14ac:dyDescent="0.25">
      <c r="A606" s="18">
        <v>42900</v>
      </c>
      <c r="B606" s="16" t="s">
        <v>2252</v>
      </c>
      <c r="C606" s="16" t="s">
        <v>1138</v>
      </c>
      <c r="D606" s="16" t="s">
        <v>2253</v>
      </c>
      <c r="E606" s="16" t="s">
        <v>1140</v>
      </c>
      <c r="F606" s="21">
        <v>-50</v>
      </c>
      <c r="G606" t="e">
        <f>VLOOKUP(Table1[[#This Row],[Voucher]],'All trans'!J:N,5,0)</f>
        <v>#N/A</v>
      </c>
      <c r="H606" t="str">
        <f>VLOOKUP(Table1[[#This Row],[Voucher]],'All trans'!K:N,4,0)</f>
        <v>SO0000279</v>
      </c>
      <c r="I606" t="s">
        <v>493</v>
      </c>
    </row>
    <row r="607" spans="1:9" x14ac:dyDescent="0.25">
      <c r="A607" s="19">
        <v>42900</v>
      </c>
      <c r="B607" s="17" t="s">
        <v>2254</v>
      </c>
      <c r="C607" s="17" t="s">
        <v>1138</v>
      </c>
      <c r="D607" s="17" t="s">
        <v>2255</v>
      </c>
      <c r="E607" s="17" t="s">
        <v>1140</v>
      </c>
      <c r="F607" s="22">
        <v>-1738.24</v>
      </c>
      <c r="G607" t="e">
        <f>VLOOKUP(Table1[[#This Row],[Voucher]],'All trans'!J:N,5,0)</f>
        <v>#N/A</v>
      </c>
      <c r="H607" t="str">
        <f>VLOOKUP(Table1[[#This Row],[Voucher]],'All trans'!K:N,4,0)</f>
        <v>SO0000251</v>
      </c>
      <c r="I607" t="s">
        <v>407</v>
      </c>
    </row>
    <row r="608" spans="1:9" x14ac:dyDescent="0.25">
      <c r="A608" s="18">
        <v>42900</v>
      </c>
      <c r="B608" s="16" t="s">
        <v>2256</v>
      </c>
      <c r="C608" s="16" t="s">
        <v>1138</v>
      </c>
      <c r="D608" s="16" t="s">
        <v>2257</v>
      </c>
      <c r="E608" s="16" t="s">
        <v>1140</v>
      </c>
      <c r="F608" s="21">
        <v>-5217</v>
      </c>
      <c r="G608" t="e">
        <f>VLOOKUP(Table1[[#This Row],[Voucher]],'All trans'!J:N,5,0)</f>
        <v>#N/A</v>
      </c>
      <c r="H608" t="str">
        <f>VLOOKUP(Table1[[#This Row],[Voucher]],'All trans'!K:N,4,0)</f>
        <v>SO0000275</v>
      </c>
      <c r="I608" t="s">
        <v>305</v>
      </c>
    </row>
    <row r="609" spans="1:9" x14ac:dyDescent="0.25">
      <c r="A609" s="19">
        <v>42900</v>
      </c>
      <c r="B609" s="17" t="s">
        <v>2256</v>
      </c>
      <c r="C609" s="17" t="s">
        <v>1138</v>
      </c>
      <c r="D609" s="17" t="s">
        <v>2257</v>
      </c>
      <c r="E609" s="17" t="s">
        <v>1140</v>
      </c>
      <c r="F609" s="22">
        <v>-1125</v>
      </c>
      <c r="G609" t="e">
        <f>VLOOKUP(Table1[[#This Row],[Voucher]],'All trans'!J:N,5,0)</f>
        <v>#N/A</v>
      </c>
      <c r="H609" t="str">
        <f>VLOOKUP(Table1[[#This Row],[Voucher]],'All trans'!K:N,4,0)</f>
        <v>SO0000275</v>
      </c>
      <c r="I609" t="s">
        <v>305</v>
      </c>
    </row>
    <row r="610" spans="1:9" x14ac:dyDescent="0.25">
      <c r="A610" s="18">
        <v>42900</v>
      </c>
      <c r="B610" s="16" t="s">
        <v>2258</v>
      </c>
      <c r="C610" s="16" t="s">
        <v>1138</v>
      </c>
      <c r="D610" s="16" t="s">
        <v>2259</v>
      </c>
      <c r="E610" s="16" t="s">
        <v>1140</v>
      </c>
      <c r="F610" s="21">
        <v>37.5</v>
      </c>
      <c r="G610" t="e">
        <f>VLOOKUP(Table1[[#This Row],[Voucher]],'All trans'!J:N,5,0)</f>
        <v>#N/A</v>
      </c>
      <c r="H610" t="str">
        <f>VLOOKUP(Table1[[#This Row],[Voucher]],'All trans'!K:N,4,0)</f>
        <v>SO0000321</v>
      </c>
      <c r="I610" t="s">
        <v>604</v>
      </c>
    </row>
    <row r="611" spans="1:9" x14ac:dyDescent="0.25">
      <c r="A611" s="19">
        <v>42900</v>
      </c>
      <c r="B611" s="17" t="s">
        <v>731</v>
      </c>
      <c r="C611" s="17" t="s">
        <v>1138</v>
      </c>
      <c r="D611" s="17" t="s">
        <v>2260</v>
      </c>
      <c r="E611" s="17" t="s">
        <v>1140</v>
      </c>
      <c r="F611" s="22">
        <v>50</v>
      </c>
      <c r="G611" t="str">
        <f>VLOOKUP(Table1[[#This Row],[Voucher]],'All trans'!J:N,5,0)</f>
        <v>SO0000279</v>
      </c>
      <c r="H611" t="e">
        <f>VLOOKUP(Table1[[#This Row],[Voucher]],'All trans'!K:N,4,0)</f>
        <v>#N/A</v>
      </c>
      <c r="I611" t="s">
        <v>493</v>
      </c>
    </row>
    <row r="612" spans="1:9" x14ac:dyDescent="0.25">
      <c r="A612" s="18">
        <v>42900</v>
      </c>
      <c r="B612" s="16" t="s">
        <v>661</v>
      </c>
      <c r="C612" s="16" t="s">
        <v>1138</v>
      </c>
      <c r="D612" s="16" t="s">
        <v>2261</v>
      </c>
      <c r="E612" s="16" t="s">
        <v>1140</v>
      </c>
      <c r="F612" s="21">
        <v>-37.5</v>
      </c>
      <c r="G612" t="str">
        <f>VLOOKUP(Table1[[#This Row],[Voucher]],'All trans'!J:N,5,0)</f>
        <v>SO0000321</v>
      </c>
      <c r="H612" t="e">
        <f>VLOOKUP(Table1[[#This Row],[Voucher]],'All trans'!K:N,4,0)</f>
        <v>#N/A</v>
      </c>
      <c r="I612" t="s">
        <v>604</v>
      </c>
    </row>
    <row r="613" spans="1:9" x14ac:dyDescent="0.25">
      <c r="A613" s="19">
        <v>42900</v>
      </c>
      <c r="B613" s="17" t="s">
        <v>901</v>
      </c>
      <c r="C613" s="17" t="s">
        <v>1138</v>
      </c>
      <c r="D613" s="17" t="s">
        <v>2262</v>
      </c>
      <c r="E613" s="17" t="s">
        <v>1140</v>
      </c>
      <c r="F613" s="22">
        <v>1125</v>
      </c>
      <c r="G613" t="str">
        <f>VLOOKUP(Table1[[#This Row],[Voucher]],'All trans'!J:N,5,0)</f>
        <v>SO0000283</v>
      </c>
      <c r="H613" t="e">
        <f>VLOOKUP(Table1[[#This Row],[Voucher]],'All trans'!K:N,4,0)</f>
        <v>#N/A</v>
      </c>
      <c r="I613" t="s">
        <v>312</v>
      </c>
    </row>
    <row r="614" spans="1:9" x14ac:dyDescent="0.25">
      <c r="A614" s="18">
        <v>42900</v>
      </c>
      <c r="B614" s="16" t="s">
        <v>901</v>
      </c>
      <c r="C614" s="16" t="s">
        <v>1138</v>
      </c>
      <c r="D614" s="16" t="s">
        <v>2262</v>
      </c>
      <c r="E614" s="16" t="s">
        <v>1140</v>
      </c>
      <c r="F614" s="21">
        <v>10173.15</v>
      </c>
      <c r="G614" t="str">
        <f>VLOOKUP(Table1[[#This Row],[Voucher]],'All trans'!J:N,5,0)</f>
        <v>SO0000283</v>
      </c>
      <c r="H614" t="e">
        <f>VLOOKUP(Table1[[#This Row],[Voucher]],'All trans'!K:N,4,0)</f>
        <v>#N/A</v>
      </c>
      <c r="I614" t="s">
        <v>312</v>
      </c>
    </row>
    <row r="615" spans="1:9" x14ac:dyDescent="0.25">
      <c r="A615" s="19">
        <v>42900</v>
      </c>
      <c r="B615" s="17" t="s">
        <v>635</v>
      </c>
      <c r="C615" s="17" t="s">
        <v>1138</v>
      </c>
      <c r="D615" s="17" t="s">
        <v>2263</v>
      </c>
      <c r="E615" s="17" t="s">
        <v>1140</v>
      </c>
      <c r="F615" s="22">
        <v>-479.15</v>
      </c>
      <c r="G615" t="str">
        <f>VLOOKUP(Table1[[#This Row],[Voucher]],'All trans'!J:N,5,0)</f>
        <v>SO0000283</v>
      </c>
      <c r="H615" t="str">
        <f>VLOOKUP(Table1[[#This Row],[Voucher]],'All trans'!K:N,4,0)</f>
        <v>SO0000283</v>
      </c>
      <c r="I615" t="s">
        <v>312</v>
      </c>
    </row>
    <row r="616" spans="1:9" x14ac:dyDescent="0.25">
      <c r="A616" s="18">
        <v>42900</v>
      </c>
      <c r="B616" s="16" t="s">
        <v>853</v>
      </c>
      <c r="C616" s="16" t="s">
        <v>1138</v>
      </c>
      <c r="D616" s="16" t="s">
        <v>2265</v>
      </c>
      <c r="E616" s="16" t="s">
        <v>1140</v>
      </c>
      <c r="F616" s="21">
        <v>4797</v>
      </c>
      <c r="G616" t="str">
        <f>VLOOKUP(Table1[[#This Row],[Voucher]],'All trans'!J:N,5,0)</f>
        <v>SO0000263</v>
      </c>
      <c r="H616" t="e">
        <f>VLOOKUP(Table1[[#This Row],[Voucher]],'All trans'!K:N,4,0)</f>
        <v>#N/A</v>
      </c>
      <c r="I616" t="s">
        <v>464</v>
      </c>
    </row>
    <row r="617" spans="1:9" x14ac:dyDescent="0.25">
      <c r="A617" s="19">
        <v>42900</v>
      </c>
      <c r="B617" s="17" t="s">
        <v>652</v>
      </c>
      <c r="C617" s="17" t="s">
        <v>1138</v>
      </c>
      <c r="D617" s="17" t="s">
        <v>2266</v>
      </c>
      <c r="E617" s="17" t="s">
        <v>1140</v>
      </c>
      <c r="F617" s="22">
        <v>-369</v>
      </c>
      <c r="G617" t="str">
        <f>VLOOKUP(Table1[[#This Row],[Voucher]],'All trans'!J:N,5,0)</f>
        <v>SO0000263</v>
      </c>
      <c r="H617" t="str">
        <f>VLOOKUP(Table1[[#This Row],[Voucher]],'All trans'!K:N,4,0)</f>
        <v>SO0000263</v>
      </c>
      <c r="I617" t="s">
        <v>464</v>
      </c>
    </row>
    <row r="618" spans="1:9" x14ac:dyDescent="0.25">
      <c r="A618" s="18">
        <v>42900</v>
      </c>
      <c r="B618" s="16" t="s">
        <v>917</v>
      </c>
      <c r="C618" s="16" t="s">
        <v>1138</v>
      </c>
      <c r="D618" s="16" t="s">
        <v>2267</v>
      </c>
      <c r="E618" s="16" t="s">
        <v>1140</v>
      </c>
      <c r="F618" s="21">
        <v>2550</v>
      </c>
      <c r="G618" t="str">
        <f>VLOOKUP(Table1[[#This Row],[Voucher]],'All trans'!J:N,5,0)</f>
        <v>SO0000223</v>
      </c>
      <c r="H618" t="e">
        <f>VLOOKUP(Table1[[#This Row],[Voucher]],'All trans'!K:N,4,0)</f>
        <v>#N/A</v>
      </c>
      <c r="I618" t="s">
        <v>311</v>
      </c>
    </row>
    <row r="619" spans="1:9" x14ac:dyDescent="0.25">
      <c r="A619" s="19">
        <v>42900</v>
      </c>
      <c r="B619" s="17" t="s">
        <v>917</v>
      </c>
      <c r="C619" s="17" t="s">
        <v>1138</v>
      </c>
      <c r="D619" s="17" t="s">
        <v>2267</v>
      </c>
      <c r="E619" s="17" t="s">
        <v>1140</v>
      </c>
      <c r="F619" s="22">
        <v>4310.3500000000004</v>
      </c>
      <c r="G619" t="str">
        <f>VLOOKUP(Table1[[#This Row],[Voucher]],'All trans'!J:N,5,0)</f>
        <v>SO0000223</v>
      </c>
      <c r="H619" t="e">
        <f>VLOOKUP(Table1[[#This Row],[Voucher]],'All trans'!K:N,4,0)</f>
        <v>#N/A</v>
      </c>
      <c r="I619" t="s">
        <v>311</v>
      </c>
    </row>
    <row r="620" spans="1:9" x14ac:dyDescent="0.25">
      <c r="A620" s="18">
        <v>42901</v>
      </c>
      <c r="B620" s="16" t="s">
        <v>2268</v>
      </c>
      <c r="C620" s="16" t="s">
        <v>1138</v>
      </c>
      <c r="D620" s="16" t="s">
        <v>2269</v>
      </c>
      <c r="E620" s="16" t="s">
        <v>1140</v>
      </c>
      <c r="F620" s="21">
        <v>-1890</v>
      </c>
      <c r="G620" t="e">
        <f>VLOOKUP(Table1[[#This Row],[Voucher]],'All trans'!J:N,5,0)</f>
        <v>#N/A</v>
      </c>
      <c r="H620" t="str">
        <f>VLOOKUP(Table1[[#This Row],[Voucher]],'All trans'!K:N,4,0)</f>
        <v>SO0000271</v>
      </c>
      <c r="I620" t="s">
        <v>379</v>
      </c>
    </row>
    <row r="621" spans="1:9" x14ac:dyDescent="0.25">
      <c r="A621" s="19">
        <v>42901</v>
      </c>
      <c r="B621" s="17" t="s">
        <v>2268</v>
      </c>
      <c r="C621" s="17" t="s">
        <v>1138</v>
      </c>
      <c r="D621" s="17" t="s">
        <v>2269</v>
      </c>
      <c r="E621" s="17" t="s">
        <v>1140</v>
      </c>
      <c r="F621" s="22">
        <v>-246</v>
      </c>
      <c r="G621" t="e">
        <f>VLOOKUP(Table1[[#This Row],[Voucher]],'All trans'!J:N,5,0)</f>
        <v>#N/A</v>
      </c>
      <c r="H621" t="str">
        <f>VLOOKUP(Table1[[#This Row],[Voucher]],'All trans'!K:N,4,0)</f>
        <v>SO0000271</v>
      </c>
      <c r="I621" t="s">
        <v>379</v>
      </c>
    </row>
    <row r="622" spans="1:9" x14ac:dyDescent="0.25">
      <c r="A622" s="18">
        <v>42901</v>
      </c>
      <c r="B622" s="16" t="s">
        <v>2270</v>
      </c>
      <c r="C622" s="16" t="s">
        <v>1138</v>
      </c>
      <c r="D622" s="16" t="s">
        <v>2271</v>
      </c>
      <c r="E622" s="16" t="s">
        <v>1140</v>
      </c>
      <c r="F622" s="21">
        <v>-2359.04</v>
      </c>
      <c r="G622" t="e">
        <f>VLOOKUP(Table1[[#This Row],[Voucher]],'All trans'!J:N,5,0)</f>
        <v>#N/A</v>
      </c>
      <c r="H622" t="str">
        <f>VLOOKUP(Table1[[#This Row],[Voucher]],'All trans'!K:N,4,0)</f>
        <v>SO0000308</v>
      </c>
      <c r="I622" t="s">
        <v>410</v>
      </c>
    </row>
    <row r="623" spans="1:9" x14ac:dyDescent="0.25">
      <c r="A623" s="19">
        <v>42901</v>
      </c>
      <c r="B623" s="17" t="s">
        <v>2272</v>
      </c>
      <c r="C623" s="17" t="s">
        <v>1138</v>
      </c>
      <c r="D623" s="17" t="s">
        <v>2273</v>
      </c>
      <c r="E623" s="17" t="s">
        <v>1140</v>
      </c>
      <c r="F623" s="22">
        <v>-4310.3500000000004</v>
      </c>
      <c r="G623" t="e">
        <f>VLOOKUP(Table1[[#This Row],[Voucher]],'All trans'!J:N,5,0)</f>
        <v>#N/A</v>
      </c>
      <c r="H623" t="str">
        <f>VLOOKUP(Table1[[#This Row],[Voucher]],'All trans'!K:N,4,0)</f>
        <v>SO0000223</v>
      </c>
      <c r="I623" t="s">
        <v>311</v>
      </c>
    </row>
    <row r="624" spans="1:9" x14ac:dyDescent="0.25">
      <c r="A624" s="18">
        <v>42901</v>
      </c>
      <c r="B624" s="16" t="s">
        <v>2272</v>
      </c>
      <c r="C624" s="16" t="s">
        <v>1138</v>
      </c>
      <c r="D624" s="16" t="s">
        <v>2273</v>
      </c>
      <c r="E624" s="16" t="s">
        <v>1140</v>
      </c>
      <c r="F624" s="21">
        <v>-2550</v>
      </c>
      <c r="G624" t="e">
        <f>VLOOKUP(Table1[[#This Row],[Voucher]],'All trans'!J:N,5,0)</f>
        <v>#N/A</v>
      </c>
      <c r="H624" t="str">
        <f>VLOOKUP(Table1[[#This Row],[Voucher]],'All trans'!K:N,4,0)</f>
        <v>SO0000223</v>
      </c>
      <c r="I624" t="s">
        <v>311</v>
      </c>
    </row>
    <row r="625" spans="1:9" x14ac:dyDescent="0.25">
      <c r="A625" s="19">
        <v>42901</v>
      </c>
      <c r="B625" s="17" t="s">
        <v>2274</v>
      </c>
      <c r="C625" s="17" t="s">
        <v>1138</v>
      </c>
      <c r="D625" s="17" t="s">
        <v>2275</v>
      </c>
      <c r="E625" s="17" t="s">
        <v>1140</v>
      </c>
      <c r="F625" s="22">
        <v>-4428</v>
      </c>
      <c r="G625" t="e">
        <f>VLOOKUP(Table1[[#This Row],[Voucher]],'All trans'!J:N,5,0)</f>
        <v>#N/A</v>
      </c>
      <c r="H625" t="str">
        <f>VLOOKUP(Table1[[#This Row],[Voucher]],'All trans'!K:N,4,0)</f>
        <v>SO0000263</v>
      </c>
      <c r="I625" t="s">
        <v>464</v>
      </c>
    </row>
    <row r="626" spans="1:9" x14ac:dyDescent="0.25">
      <c r="A626" s="18">
        <v>42901</v>
      </c>
      <c r="B626" s="16" t="s">
        <v>2276</v>
      </c>
      <c r="C626" s="16" t="s">
        <v>1138</v>
      </c>
      <c r="D626" s="16" t="s">
        <v>2277</v>
      </c>
      <c r="E626" s="16" t="s">
        <v>1140</v>
      </c>
      <c r="F626" s="21">
        <v>-60</v>
      </c>
      <c r="G626" t="e">
        <f>VLOOKUP(Table1[[#This Row],[Voucher]],'All trans'!J:N,5,0)</f>
        <v>#N/A</v>
      </c>
      <c r="H626" t="str">
        <f>VLOOKUP(Table1[[#This Row],[Voucher]],'All trans'!K:N,4,0)</f>
        <v>SO0000322</v>
      </c>
      <c r="I626" t="s">
        <v>581</v>
      </c>
    </row>
    <row r="627" spans="1:9" x14ac:dyDescent="0.25">
      <c r="A627" s="19">
        <v>42901</v>
      </c>
      <c r="B627" s="17" t="s">
        <v>2278</v>
      </c>
      <c r="C627" s="17" t="s">
        <v>1138</v>
      </c>
      <c r="D627" s="17" t="s">
        <v>2279</v>
      </c>
      <c r="E627" s="17" t="s">
        <v>1140</v>
      </c>
      <c r="F627" s="22">
        <v>-9694</v>
      </c>
      <c r="G627" t="e">
        <f>VLOOKUP(Table1[[#This Row],[Voucher]],'All trans'!J:N,5,0)</f>
        <v>#N/A</v>
      </c>
      <c r="H627" t="str">
        <f>VLOOKUP(Table1[[#This Row],[Voucher]],'All trans'!K:N,4,0)</f>
        <v>SO0000283</v>
      </c>
      <c r="I627" t="s">
        <v>312</v>
      </c>
    </row>
    <row r="628" spans="1:9" x14ac:dyDescent="0.25">
      <c r="A628" s="18">
        <v>42901</v>
      </c>
      <c r="B628" s="16" t="s">
        <v>2278</v>
      </c>
      <c r="C628" s="16" t="s">
        <v>1138</v>
      </c>
      <c r="D628" s="16" t="s">
        <v>2279</v>
      </c>
      <c r="E628" s="16" t="s">
        <v>1140</v>
      </c>
      <c r="F628" s="21">
        <v>-1125</v>
      </c>
      <c r="G628" t="e">
        <f>VLOOKUP(Table1[[#This Row],[Voucher]],'All trans'!J:N,5,0)</f>
        <v>#N/A</v>
      </c>
      <c r="H628" t="str">
        <f>VLOOKUP(Table1[[#This Row],[Voucher]],'All trans'!K:N,4,0)</f>
        <v>SO0000283</v>
      </c>
      <c r="I628" t="s">
        <v>312</v>
      </c>
    </row>
    <row r="629" spans="1:9" x14ac:dyDescent="0.25">
      <c r="A629" s="19">
        <v>42901</v>
      </c>
      <c r="B629" s="17" t="s">
        <v>732</v>
      </c>
      <c r="C629" s="17" t="s">
        <v>1138</v>
      </c>
      <c r="D629" s="17" t="s">
        <v>2280</v>
      </c>
      <c r="E629" s="17" t="s">
        <v>1140</v>
      </c>
      <c r="F629" s="22">
        <v>246</v>
      </c>
      <c r="G629" t="str">
        <f>VLOOKUP(Table1[[#This Row],[Voucher]],'All trans'!J:N,5,0)</f>
        <v>SO0000271</v>
      </c>
      <c r="H629" t="e">
        <f>VLOOKUP(Table1[[#This Row],[Voucher]],'All trans'!K:N,4,0)</f>
        <v>#N/A</v>
      </c>
      <c r="I629" t="s">
        <v>379</v>
      </c>
    </row>
    <row r="630" spans="1:9" x14ac:dyDescent="0.25">
      <c r="A630" s="18">
        <v>42901</v>
      </c>
      <c r="B630" s="16" t="s">
        <v>732</v>
      </c>
      <c r="C630" s="16" t="s">
        <v>1138</v>
      </c>
      <c r="D630" s="16" t="s">
        <v>2280</v>
      </c>
      <c r="E630" s="16" t="s">
        <v>1140</v>
      </c>
      <c r="F630" s="21">
        <v>1890</v>
      </c>
      <c r="G630" t="str">
        <f>VLOOKUP(Table1[[#This Row],[Voucher]],'All trans'!J:N,5,0)</f>
        <v>SO0000271</v>
      </c>
      <c r="H630" t="e">
        <f>VLOOKUP(Table1[[#This Row],[Voucher]],'All trans'!K:N,4,0)</f>
        <v>#N/A</v>
      </c>
      <c r="I630" t="s">
        <v>379</v>
      </c>
    </row>
    <row r="631" spans="1:9" x14ac:dyDescent="0.25">
      <c r="A631" s="19">
        <v>42901</v>
      </c>
      <c r="B631" s="17" t="s">
        <v>662</v>
      </c>
      <c r="C631" s="17" t="s">
        <v>1138</v>
      </c>
      <c r="D631" s="17" t="s">
        <v>2281</v>
      </c>
      <c r="E631" s="17" t="s">
        <v>1140</v>
      </c>
      <c r="F631" s="22">
        <v>120</v>
      </c>
      <c r="G631" t="str">
        <f>VLOOKUP(Table1[[#This Row],[Voucher]],'All trans'!J:N,5,0)</f>
        <v>SO0000347</v>
      </c>
      <c r="H631" t="e">
        <f>VLOOKUP(Table1[[#This Row],[Voucher]],'All trans'!K:N,4,0)</f>
        <v>#N/A</v>
      </c>
      <c r="I631" t="s">
        <v>189</v>
      </c>
    </row>
    <row r="632" spans="1:9" x14ac:dyDescent="0.25">
      <c r="A632" s="18">
        <v>42901</v>
      </c>
      <c r="B632" s="16" t="s">
        <v>662</v>
      </c>
      <c r="C632" s="16" t="s">
        <v>1138</v>
      </c>
      <c r="D632" s="16" t="s">
        <v>2281</v>
      </c>
      <c r="E632" s="16" t="s">
        <v>1140</v>
      </c>
      <c r="F632" s="21">
        <v>827.78</v>
      </c>
      <c r="G632" t="str">
        <f>VLOOKUP(Table1[[#This Row],[Voucher]],'All trans'!J:N,5,0)</f>
        <v>SO0000347</v>
      </c>
      <c r="H632" t="e">
        <f>VLOOKUP(Table1[[#This Row],[Voucher]],'All trans'!K:N,4,0)</f>
        <v>#N/A</v>
      </c>
      <c r="I632" t="s">
        <v>189</v>
      </c>
    </row>
    <row r="633" spans="1:9" x14ac:dyDescent="0.25">
      <c r="A633" s="19">
        <v>42902</v>
      </c>
      <c r="B633" s="17" t="s">
        <v>2282</v>
      </c>
      <c r="C633" s="17" t="s">
        <v>1138</v>
      </c>
      <c r="D633" s="17" t="s">
        <v>2283</v>
      </c>
      <c r="E633" s="17" t="s">
        <v>1140</v>
      </c>
      <c r="F633" s="22">
        <v>-8301.15</v>
      </c>
      <c r="G633" t="e">
        <f>VLOOKUP(Table1[[#This Row],[Voucher]],'All trans'!J:N,5,0)</f>
        <v>#N/A</v>
      </c>
      <c r="H633" t="str">
        <f>VLOOKUP(Table1[[#This Row],[Voucher]],'All trans'!K:N,4,0)</f>
        <v>SO0000320</v>
      </c>
      <c r="I633" t="s">
        <v>412</v>
      </c>
    </row>
    <row r="634" spans="1:9" x14ac:dyDescent="0.25">
      <c r="A634" s="18">
        <v>42902</v>
      </c>
      <c r="B634" s="16" t="s">
        <v>2284</v>
      </c>
      <c r="C634" s="16" t="s">
        <v>1138</v>
      </c>
      <c r="D634" s="16" t="s">
        <v>2285</v>
      </c>
      <c r="E634" s="16" t="s">
        <v>1140</v>
      </c>
      <c r="F634" s="21">
        <v>-1881</v>
      </c>
      <c r="G634" t="e">
        <f>VLOOKUP(Table1[[#This Row],[Voucher]],'All trans'!J:N,5,0)</f>
        <v>#N/A</v>
      </c>
      <c r="H634" t="str">
        <f>VLOOKUP(Table1[[#This Row],[Voucher]],'All trans'!K:N,4,0)</f>
        <v>SO0000333</v>
      </c>
      <c r="I634" t="s">
        <v>198</v>
      </c>
    </row>
    <row r="635" spans="1:9" x14ac:dyDescent="0.25">
      <c r="A635" s="19">
        <v>42902</v>
      </c>
      <c r="B635" s="17" t="s">
        <v>2286</v>
      </c>
      <c r="C635" s="17" t="s">
        <v>1138</v>
      </c>
      <c r="D635" s="17" t="s">
        <v>2287</v>
      </c>
      <c r="E635" s="17" t="s">
        <v>1140</v>
      </c>
      <c r="F635" s="22">
        <v>-25375</v>
      </c>
      <c r="G635" t="e">
        <f>VLOOKUP(Table1[[#This Row],[Voucher]],'All trans'!J:N,5,0)</f>
        <v>#N/A</v>
      </c>
      <c r="H635" t="str">
        <f>VLOOKUP(Table1[[#This Row],[Voucher]],'All trans'!K:N,4,0)</f>
        <v>SO0000151</v>
      </c>
      <c r="I635" t="s">
        <v>310</v>
      </c>
    </row>
    <row r="636" spans="1:9" x14ac:dyDescent="0.25">
      <c r="A636" s="18">
        <v>42902</v>
      </c>
      <c r="B636" s="16" t="s">
        <v>2286</v>
      </c>
      <c r="C636" s="16" t="s">
        <v>1138</v>
      </c>
      <c r="D636" s="16" t="s">
        <v>2287</v>
      </c>
      <c r="E636" s="16" t="s">
        <v>1140</v>
      </c>
      <c r="F636" s="21">
        <v>-1475</v>
      </c>
      <c r="G636" t="e">
        <f>VLOOKUP(Table1[[#This Row],[Voucher]],'All trans'!J:N,5,0)</f>
        <v>#N/A</v>
      </c>
      <c r="H636" t="str">
        <f>VLOOKUP(Table1[[#This Row],[Voucher]],'All trans'!K:N,4,0)</f>
        <v>SO0000151</v>
      </c>
      <c r="I636" t="s">
        <v>310</v>
      </c>
    </row>
    <row r="637" spans="1:9" x14ac:dyDescent="0.25">
      <c r="A637" s="19">
        <v>42902</v>
      </c>
      <c r="B637" s="17" t="s">
        <v>2288</v>
      </c>
      <c r="C637" s="17" t="s">
        <v>1138</v>
      </c>
      <c r="D637" s="17" t="s">
        <v>2289</v>
      </c>
      <c r="E637" s="17" t="s">
        <v>1140</v>
      </c>
      <c r="F637" s="22">
        <v>-2134</v>
      </c>
      <c r="G637" t="e">
        <f>VLOOKUP(Table1[[#This Row],[Voucher]],'All trans'!J:N,5,0)</f>
        <v>#N/A</v>
      </c>
      <c r="H637" t="str">
        <f>VLOOKUP(Table1[[#This Row],[Voucher]],'All trans'!K:N,4,0)</f>
        <v>SO0000230</v>
      </c>
      <c r="I637" t="s">
        <v>406</v>
      </c>
    </row>
    <row r="638" spans="1:9" x14ac:dyDescent="0.25">
      <c r="A638" s="18">
        <v>42902</v>
      </c>
      <c r="B638" s="16" t="s">
        <v>2290</v>
      </c>
      <c r="C638" s="16" t="s">
        <v>1138</v>
      </c>
      <c r="D638" s="16" t="s">
        <v>2291</v>
      </c>
      <c r="E638" s="16" t="s">
        <v>1140</v>
      </c>
      <c r="F638" s="21">
        <v>-155704.88</v>
      </c>
      <c r="G638" t="e">
        <f>VLOOKUP(Table1[[#This Row],[Voucher]],'All trans'!J:N,5,0)</f>
        <v>#N/A</v>
      </c>
      <c r="H638" t="str">
        <f>VLOOKUP(Table1[[#This Row],[Voucher]],'All trans'!K:N,4,0)</f>
        <v>SO0000290</v>
      </c>
      <c r="I638" t="s">
        <v>330</v>
      </c>
    </row>
    <row r="639" spans="1:9" x14ac:dyDescent="0.25">
      <c r="A639" s="19">
        <v>42902</v>
      </c>
      <c r="B639" s="17" t="s">
        <v>2292</v>
      </c>
      <c r="C639" s="17" t="s">
        <v>1138</v>
      </c>
      <c r="D639" s="17" t="s">
        <v>2293</v>
      </c>
      <c r="E639" s="17" t="s">
        <v>1140</v>
      </c>
      <c r="F639" s="22">
        <v>-1125</v>
      </c>
      <c r="G639" t="e">
        <f>VLOOKUP(Table1[[#This Row],[Voucher]],'All trans'!J:N,5,0)</f>
        <v>#N/A</v>
      </c>
      <c r="H639" t="str">
        <f>VLOOKUP(Table1[[#This Row],[Voucher]],'All trans'!K:N,4,0)</f>
        <v>SO0000211</v>
      </c>
      <c r="I639" t="s">
        <v>313</v>
      </c>
    </row>
    <row r="640" spans="1:9" x14ac:dyDescent="0.25">
      <c r="A640" s="18">
        <v>42902</v>
      </c>
      <c r="B640" s="16" t="s">
        <v>2294</v>
      </c>
      <c r="C640" s="16" t="s">
        <v>1138</v>
      </c>
      <c r="D640" s="16" t="s">
        <v>2295</v>
      </c>
      <c r="E640" s="16" t="s">
        <v>1140</v>
      </c>
      <c r="F640" s="21">
        <v>-22933.129999999997</v>
      </c>
      <c r="G640" t="e">
        <f>VLOOKUP(Table1[[#This Row],[Voucher]],'All trans'!J:N,5,0)</f>
        <v>#N/A</v>
      </c>
      <c r="H640" t="str">
        <f>VLOOKUP(Table1[[#This Row],[Voucher]],'All trans'!K:N,4,0)</f>
        <v>SO0000211</v>
      </c>
      <c r="I640" t="s">
        <v>313</v>
      </c>
    </row>
    <row r="641" spans="1:9" x14ac:dyDescent="0.25">
      <c r="A641" s="19">
        <v>42902</v>
      </c>
      <c r="B641" s="17" t="s">
        <v>624</v>
      </c>
      <c r="C641" s="17" t="s">
        <v>1138</v>
      </c>
      <c r="D641" s="17" t="s">
        <v>2296</v>
      </c>
      <c r="E641" s="17" t="s">
        <v>1140</v>
      </c>
      <c r="F641" s="22">
        <v>-2164.5</v>
      </c>
      <c r="G641" t="str">
        <f>VLOOKUP(Table1[[#This Row],[Voucher]],'All trans'!J:N,5,0)</f>
        <v>SO0000290</v>
      </c>
      <c r="H641" t="str">
        <f>VLOOKUP(Table1[[#This Row],[Voucher]],'All trans'!K:N,4,0)</f>
        <v>SO0000290</v>
      </c>
      <c r="I641" t="s">
        <v>330</v>
      </c>
    </row>
    <row r="642" spans="1:9" x14ac:dyDescent="0.25">
      <c r="A642" s="18">
        <v>42902</v>
      </c>
      <c r="B642" s="16" t="s">
        <v>625</v>
      </c>
      <c r="C642" s="16" t="s">
        <v>1138</v>
      </c>
      <c r="D642" s="16" t="s">
        <v>2297</v>
      </c>
      <c r="E642" s="16" t="s">
        <v>1140</v>
      </c>
      <c r="F642" s="21">
        <v>-10865.42</v>
      </c>
      <c r="G642" t="str">
        <f>VLOOKUP(Table1[[#This Row],[Voucher]],'All trans'!J:N,5,0)</f>
        <v>SO0000290</v>
      </c>
      <c r="H642" t="str">
        <f>VLOOKUP(Table1[[#This Row],[Voucher]],'All trans'!K:N,4,0)</f>
        <v>SO0000290</v>
      </c>
      <c r="I642" t="s">
        <v>330</v>
      </c>
    </row>
    <row r="643" spans="1:9" x14ac:dyDescent="0.25">
      <c r="A643" s="19">
        <v>42902</v>
      </c>
      <c r="B643" s="17" t="s">
        <v>615</v>
      </c>
      <c r="C643" s="17" t="s">
        <v>1138</v>
      </c>
      <c r="D643" s="17" t="s">
        <v>2298</v>
      </c>
      <c r="E643" s="17" t="s">
        <v>1140</v>
      </c>
      <c r="F643" s="22">
        <v>-2383.5</v>
      </c>
      <c r="G643" t="str">
        <f>VLOOKUP(Table1[[#This Row],[Voucher]],'All trans'!J:N,5,0)</f>
        <v>SO0000151</v>
      </c>
      <c r="H643" t="str">
        <f>VLOOKUP(Table1[[#This Row],[Voucher]],'All trans'!K:N,4,0)</f>
        <v>SO0000151</v>
      </c>
      <c r="I643" t="s">
        <v>310</v>
      </c>
    </row>
    <row r="644" spans="1:9" x14ac:dyDescent="0.25">
      <c r="A644" s="18">
        <v>42902</v>
      </c>
      <c r="B644" s="16" t="s">
        <v>632</v>
      </c>
      <c r="C644" s="16" t="s">
        <v>1138</v>
      </c>
      <c r="D644" s="16" t="s">
        <v>2299</v>
      </c>
      <c r="E644" s="16" t="s">
        <v>1140</v>
      </c>
      <c r="F644" s="21">
        <v>-885.5</v>
      </c>
      <c r="G644" t="str">
        <f>VLOOKUP(Table1[[#This Row],[Voucher]],'All trans'!J:N,5,0)</f>
        <v>SO0000151</v>
      </c>
      <c r="H644" t="str">
        <f>VLOOKUP(Table1[[#This Row],[Voucher]],'All trans'!K:N,4,0)</f>
        <v>SO0000151</v>
      </c>
      <c r="I644" t="s">
        <v>310</v>
      </c>
    </row>
    <row r="645" spans="1:9" x14ac:dyDescent="0.25">
      <c r="A645" s="19">
        <v>42902</v>
      </c>
      <c r="B645" s="17" t="s">
        <v>930</v>
      </c>
      <c r="C645" s="17" t="s">
        <v>1138</v>
      </c>
      <c r="D645" s="17" t="s">
        <v>2300</v>
      </c>
      <c r="E645" s="17" t="s">
        <v>1140</v>
      </c>
      <c r="F645" s="22">
        <v>1125</v>
      </c>
      <c r="G645" t="str">
        <f>VLOOKUP(Table1[[#This Row],[Voucher]],'All trans'!J:N,5,0)</f>
        <v>SO0000211</v>
      </c>
      <c r="H645" t="e">
        <f>VLOOKUP(Table1[[#This Row],[Voucher]],'All trans'!K:N,4,0)</f>
        <v>#N/A</v>
      </c>
      <c r="I645" t="s">
        <v>313</v>
      </c>
    </row>
    <row r="646" spans="1:9" x14ac:dyDescent="0.25">
      <c r="A646" s="18">
        <v>42902</v>
      </c>
      <c r="B646" s="16" t="s">
        <v>930</v>
      </c>
      <c r="C646" s="16" t="s">
        <v>1138</v>
      </c>
      <c r="D646" s="16" t="s">
        <v>2300</v>
      </c>
      <c r="E646" s="16" t="s">
        <v>1140</v>
      </c>
      <c r="F646" s="21">
        <v>23363.439999999999</v>
      </c>
      <c r="G646" t="str">
        <f>VLOOKUP(Table1[[#This Row],[Voucher]],'All trans'!J:N,5,0)</f>
        <v>SO0000211</v>
      </c>
      <c r="H646" t="e">
        <f>VLOOKUP(Table1[[#This Row],[Voucher]],'All trans'!K:N,4,0)</f>
        <v>#N/A</v>
      </c>
      <c r="I646" t="s">
        <v>313</v>
      </c>
    </row>
    <row r="647" spans="1:9" x14ac:dyDescent="0.25">
      <c r="A647" s="19">
        <v>42902</v>
      </c>
      <c r="B647" s="17" t="s">
        <v>626</v>
      </c>
      <c r="C647" s="17" t="s">
        <v>1138</v>
      </c>
      <c r="D647" s="17" t="s">
        <v>2301</v>
      </c>
      <c r="E647" s="17" t="s">
        <v>1140</v>
      </c>
      <c r="F647" s="22">
        <v>-987.18999999999994</v>
      </c>
      <c r="G647" t="str">
        <f>VLOOKUP(Table1[[#This Row],[Voucher]],'All trans'!J:N,5,0)</f>
        <v>SO0000211</v>
      </c>
      <c r="H647" t="str">
        <f>VLOOKUP(Table1[[#This Row],[Voucher]],'All trans'!K:N,4,0)</f>
        <v>SO0000211</v>
      </c>
      <c r="I647" t="s">
        <v>313</v>
      </c>
    </row>
    <row r="648" spans="1:9" x14ac:dyDescent="0.25">
      <c r="A648" s="18">
        <v>42902</v>
      </c>
      <c r="B648" s="16" t="s">
        <v>922</v>
      </c>
      <c r="C648" s="16" t="s">
        <v>1138</v>
      </c>
      <c r="D648" s="16" t="s">
        <v>2302</v>
      </c>
      <c r="E648" s="16" t="s">
        <v>1140</v>
      </c>
      <c r="F648" s="21">
        <v>556.88</v>
      </c>
      <c r="G648" t="str">
        <f>VLOOKUP(Table1[[#This Row],[Voucher]],'All trans'!J:N,5,0)</f>
        <v>SO0000211</v>
      </c>
      <c r="H648" t="e">
        <f>VLOOKUP(Table1[[#This Row],[Voucher]],'All trans'!K:N,4,0)</f>
        <v>#N/A</v>
      </c>
      <c r="I648" t="s">
        <v>313</v>
      </c>
    </row>
    <row r="649" spans="1:9" x14ac:dyDescent="0.25">
      <c r="A649" s="19">
        <v>42902</v>
      </c>
      <c r="B649" s="17" t="s">
        <v>994</v>
      </c>
      <c r="C649" s="17" t="s">
        <v>1138</v>
      </c>
      <c r="D649" s="17" t="s">
        <v>2303</v>
      </c>
      <c r="E649" s="17" t="s">
        <v>1140</v>
      </c>
      <c r="F649" s="22">
        <v>1881</v>
      </c>
      <c r="G649" t="str">
        <f>VLOOKUP(Table1[[#This Row],[Voucher]],'All trans'!J:N,5,0)</f>
        <v>SO0000333</v>
      </c>
      <c r="H649" t="e">
        <f>VLOOKUP(Table1[[#This Row],[Voucher]],'All trans'!K:N,4,0)</f>
        <v>#N/A</v>
      </c>
      <c r="I649" t="s">
        <v>198</v>
      </c>
    </row>
    <row r="650" spans="1:9" x14ac:dyDescent="0.25">
      <c r="A650" s="18">
        <v>42906</v>
      </c>
      <c r="B650" s="16" t="s">
        <v>2304</v>
      </c>
      <c r="C650" s="16" t="s">
        <v>1138</v>
      </c>
      <c r="D650" s="16" t="s">
        <v>2305</v>
      </c>
      <c r="E650" s="16" t="s">
        <v>1140</v>
      </c>
      <c r="F650" s="21">
        <v>-11348.880000000001</v>
      </c>
      <c r="G650" t="e">
        <f>VLOOKUP(Table1[[#This Row],[Voucher]],'All trans'!J:N,5,0)</f>
        <v>#N/A</v>
      </c>
      <c r="H650" t="str">
        <f>VLOOKUP(Table1[[#This Row],[Voucher]],'All trans'!K:N,4,0)</f>
        <v>SO0000317</v>
      </c>
      <c r="I650" t="s">
        <v>209</v>
      </c>
    </row>
    <row r="651" spans="1:9" x14ac:dyDescent="0.25">
      <c r="A651" s="19">
        <v>42906</v>
      </c>
      <c r="B651" s="17" t="s">
        <v>2306</v>
      </c>
      <c r="C651" s="17" t="s">
        <v>1138</v>
      </c>
      <c r="D651" s="17" t="s">
        <v>2307</v>
      </c>
      <c r="E651" s="17" t="s">
        <v>1140</v>
      </c>
      <c r="F651" s="22">
        <v>-900</v>
      </c>
      <c r="G651" t="e">
        <f>VLOOKUP(Table1[[#This Row],[Voucher]],'All trans'!J:N,5,0)</f>
        <v>#N/A</v>
      </c>
      <c r="H651" t="str">
        <f>VLOOKUP(Table1[[#This Row],[Voucher]],'All trans'!K:N,4,0)</f>
        <v>SO0000332</v>
      </c>
      <c r="I651" t="s">
        <v>423</v>
      </c>
    </row>
    <row r="652" spans="1:9" x14ac:dyDescent="0.25">
      <c r="A652" s="18">
        <v>42906</v>
      </c>
      <c r="B652" s="16" t="s">
        <v>2308</v>
      </c>
      <c r="C652" s="16" t="s">
        <v>1138</v>
      </c>
      <c r="D652" s="16" t="s">
        <v>2309</v>
      </c>
      <c r="E652" s="16" t="s">
        <v>1140</v>
      </c>
      <c r="F652" s="21">
        <v>-827.78</v>
      </c>
      <c r="G652" t="e">
        <f>VLOOKUP(Table1[[#This Row],[Voucher]],'All trans'!J:N,5,0)</f>
        <v>#N/A</v>
      </c>
      <c r="H652" t="str">
        <f>VLOOKUP(Table1[[#This Row],[Voucher]],'All trans'!K:N,4,0)</f>
        <v>SO0000347</v>
      </c>
      <c r="I652" t="s">
        <v>189</v>
      </c>
    </row>
    <row r="653" spans="1:9" x14ac:dyDescent="0.25">
      <c r="A653" s="19">
        <v>42906</v>
      </c>
      <c r="B653" s="17" t="s">
        <v>2308</v>
      </c>
      <c r="C653" s="17" t="s">
        <v>1138</v>
      </c>
      <c r="D653" s="17" t="s">
        <v>2309</v>
      </c>
      <c r="E653" s="17" t="s">
        <v>1140</v>
      </c>
      <c r="F653" s="22">
        <v>-120</v>
      </c>
      <c r="G653" t="e">
        <f>VLOOKUP(Table1[[#This Row],[Voucher]],'All trans'!J:N,5,0)</f>
        <v>#N/A</v>
      </c>
      <c r="H653" t="str">
        <f>VLOOKUP(Table1[[#This Row],[Voucher]],'All trans'!K:N,4,0)</f>
        <v>SO0000347</v>
      </c>
      <c r="I653" t="s">
        <v>189</v>
      </c>
    </row>
    <row r="654" spans="1:9" x14ac:dyDescent="0.25">
      <c r="A654" s="18">
        <v>42906</v>
      </c>
      <c r="B654" s="16" t="s">
        <v>1011</v>
      </c>
      <c r="C654" s="16" t="s">
        <v>1138</v>
      </c>
      <c r="D654" s="16" t="s">
        <v>2310</v>
      </c>
      <c r="E654" s="16" t="s">
        <v>1140</v>
      </c>
      <c r="F654" s="21">
        <v>2580.1999999999998</v>
      </c>
      <c r="G654" t="str">
        <f>VLOOKUP(Table1[[#This Row],[Voucher]],'All trans'!J:N,5,0)</f>
        <v>SO0000353</v>
      </c>
      <c r="H654" t="e">
        <f>VLOOKUP(Table1[[#This Row],[Voucher]],'All trans'!K:N,4,0)</f>
        <v>#N/A</v>
      </c>
      <c r="I654" t="s">
        <v>331</v>
      </c>
    </row>
    <row r="655" spans="1:9" x14ac:dyDescent="0.25">
      <c r="A655" s="19">
        <v>42906</v>
      </c>
      <c r="B655" s="17" t="s">
        <v>1013</v>
      </c>
      <c r="C655" s="17" t="s">
        <v>1138</v>
      </c>
      <c r="D655" s="17" t="s">
        <v>2311</v>
      </c>
      <c r="E655" s="17" t="s">
        <v>1140</v>
      </c>
      <c r="F655" s="22">
        <v>2934.25</v>
      </c>
      <c r="G655" t="str">
        <f>VLOOKUP(Table1[[#This Row],[Voucher]],'All trans'!J:N,5,0)</f>
        <v>SO0000354</v>
      </c>
      <c r="H655" t="e">
        <f>VLOOKUP(Table1[[#This Row],[Voucher]],'All trans'!K:N,4,0)</f>
        <v>#N/A</v>
      </c>
      <c r="I655" t="s">
        <v>348</v>
      </c>
    </row>
    <row r="656" spans="1:9" x14ac:dyDescent="0.25">
      <c r="A656" s="18">
        <v>42906</v>
      </c>
      <c r="B656" s="16" t="s">
        <v>970</v>
      </c>
      <c r="C656" s="16" t="s">
        <v>1138</v>
      </c>
      <c r="D656" s="16" t="s">
        <v>2312</v>
      </c>
      <c r="E656" s="16" t="s">
        <v>1140</v>
      </c>
      <c r="F656" s="21">
        <v>11348.880000000001</v>
      </c>
      <c r="G656" t="str">
        <f>VLOOKUP(Table1[[#This Row],[Voucher]],'All trans'!J:N,5,0)</f>
        <v>SO0000317</v>
      </c>
      <c r="H656" t="e">
        <f>VLOOKUP(Table1[[#This Row],[Voucher]],'All trans'!K:N,4,0)</f>
        <v>#N/A</v>
      </c>
      <c r="I656" t="s">
        <v>209</v>
      </c>
    </row>
    <row r="657" spans="1:9" x14ac:dyDescent="0.25">
      <c r="A657" s="19">
        <v>42906</v>
      </c>
      <c r="B657" s="17" t="s">
        <v>665</v>
      </c>
      <c r="C657" s="17" t="s">
        <v>1138</v>
      </c>
      <c r="D657" s="17" t="s">
        <v>2313</v>
      </c>
      <c r="E657" s="17" t="s">
        <v>1140</v>
      </c>
      <c r="F657" s="22">
        <v>900</v>
      </c>
      <c r="G657" t="str">
        <f>VLOOKUP(Table1[[#This Row],[Voucher]],'All trans'!J:N,5,0)</f>
        <v>SO0000332</v>
      </c>
      <c r="H657" t="e">
        <f>VLOOKUP(Table1[[#This Row],[Voucher]],'All trans'!K:N,4,0)</f>
        <v>#N/A</v>
      </c>
      <c r="I657" t="s">
        <v>423</v>
      </c>
    </row>
    <row r="658" spans="1:9" x14ac:dyDescent="0.25">
      <c r="A658" s="18">
        <v>42906</v>
      </c>
      <c r="B658" s="16" t="s">
        <v>813</v>
      </c>
      <c r="C658" s="16" t="s">
        <v>1138</v>
      </c>
      <c r="D658" s="16" t="s">
        <v>2314</v>
      </c>
      <c r="E658" s="16" t="s">
        <v>1140</v>
      </c>
      <c r="F658" s="21">
        <v>275.03000000000003</v>
      </c>
      <c r="G658" t="str">
        <f>VLOOKUP(Table1[[#This Row],[Voucher]],'All trans'!J:N,5,0)</f>
        <v>SO0000310</v>
      </c>
      <c r="H658" t="e">
        <f>VLOOKUP(Table1[[#This Row],[Voucher]],'All trans'!K:N,4,0)</f>
        <v>#N/A</v>
      </c>
      <c r="I658" t="s">
        <v>463</v>
      </c>
    </row>
    <row r="659" spans="1:9" x14ac:dyDescent="0.25">
      <c r="A659" s="19">
        <v>42907</v>
      </c>
      <c r="B659" s="17" t="s">
        <v>2315</v>
      </c>
      <c r="C659" s="17" t="s">
        <v>1138</v>
      </c>
      <c r="D659" s="17" t="s">
        <v>2316</v>
      </c>
      <c r="E659" s="17" t="s">
        <v>1140</v>
      </c>
      <c r="F659" s="22">
        <v>-277.88</v>
      </c>
      <c r="G659" t="e">
        <f>VLOOKUP(Table1[[#This Row],[Voucher]],'All trans'!J:N,5,0)</f>
        <v>#N/A</v>
      </c>
      <c r="H659" t="str">
        <f>VLOOKUP(Table1[[#This Row],[Voucher]],'All trans'!K:N,4,0)</f>
        <v>SO0000310</v>
      </c>
      <c r="I659" t="s">
        <v>463</v>
      </c>
    </row>
    <row r="660" spans="1:9" x14ac:dyDescent="0.25">
      <c r="A660" s="18">
        <v>42907</v>
      </c>
      <c r="B660" s="16" t="s">
        <v>1020</v>
      </c>
      <c r="C660" s="16" t="s">
        <v>1138</v>
      </c>
      <c r="D660" s="16" t="s">
        <v>2319</v>
      </c>
      <c r="E660" s="16" t="s">
        <v>1140</v>
      </c>
      <c r="F660" s="21">
        <v>3734.5</v>
      </c>
      <c r="G660" t="str">
        <f>VLOOKUP(Table1[[#This Row],[Voucher]],'All trans'!J:N,5,0)</f>
        <v>SO0000357</v>
      </c>
      <c r="H660" t="e">
        <f>VLOOKUP(Table1[[#This Row],[Voucher]],'All trans'!K:N,4,0)</f>
        <v>#N/A</v>
      </c>
      <c r="I660" t="s">
        <v>415</v>
      </c>
    </row>
    <row r="661" spans="1:9" x14ac:dyDescent="0.25">
      <c r="A661" s="19">
        <v>42909</v>
      </c>
      <c r="B661" s="17" t="s">
        <v>2320</v>
      </c>
      <c r="C661" s="17" t="s">
        <v>1138</v>
      </c>
      <c r="D661" s="17" t="s">
        <v>2321</v>
      </c>
      <c r="E661" s="17" t="s">
        <v>1140</v>
      </c>
      <c r="F661" s="22">
        <v>3175</v>
      </c>
      <c r="G661" t="str">
        <f>VLOOKUP(Table1[[#This Row],[Voucher]],'All trans'!J:N,5,0)</f>
        <v>SO0000302</v>
      </c>
      <c r="H661" t="e">
        <f>VLOOKUP(Table1[[#This Row],[Voucher]],'All trans'!K:N,4,0)</f>
        <v>#N/A</v>
      </c>
      <c r="I661" t="s">
        <v>238</v>
      </c>
    </row>
    <row r="662" spans="1:9" x14ac:dyDescent="0.25">
      <c r="A662" s="18">
        <v>42909</v>
      </c>
      <c r="B662" s="16" t="s">
        <v>2320</v>
      </c>
      <c r="C662" s="16" t="s">
        <v>1138</v>
      </c>
      <c r="D662" s="16" t="s">
        <v>2321</v>
      </c>
      <c r="E662" s="16" t="s">
        <v>1140</v>
      </c>
      <c r="F662" s="21">
        <v>13887.5</v>
      </c>
      <c r="G662" t="str">
        <f>VLOOKUP(Table1[[#This Row],[Voucher]],'All trans'!J:N,5,0)</f>
        <v>SO0000302</v>
      </c>
      <c r="H662" t="e">
        <f>VLOOKUP(Table1[[#This Row],[Voucher]],'All trans'!K:N,4,0)</f>
        <v>#N/A</v>
      </c>
      <c r="I662" t="s">
        <v>238</v>
      </c>
    </row>
    <row r="663" spans="1:9" x14ac:dyDescent="0.25">
      <c r="A663" s="19">
        <v>42909</v>
      </c>
      <c r="B663" s="17" t="s">
        <v>2322</v>
      </c>
      <c r="C663" s="17" t="s">
        <v>1138</v>
      </c>
      <c r="D663" s="17" t="s">
        <v>2323</v>
      </c>
      <c r="E663" s="17" t="s">
        <v>1140</v>
      </c>
      <c r="F663" s="22">
        <v>-562.38</v>
      </c>
      <c r="G663" t="str">
        <f>VLOOKUP(Table1[[#This Row],[Voucher]],'All trans'!J:N,5,0)</f>
        <v>SO0000302</v>
      </c>
      <c r="H663" t="str">
        <f>VLOOKUP(Table1[[#This Row],[Voucher]],'All trans'!K:N,4,0)</f>
        <v>SO0000302</v>
      </c>
      <c r="I663" t="s">
        <v>238</v>
      </c>
    </row>
    <row r="664" spans="1:9" x14ac:dyDescent="0.25">
      <c r="A664" s="18">
        <v>42909</v>
      </c>
      <c r="B664" s="16" t="s">
        <v>2324</v>
      </c>
      <c r="C664" s="16" t="s">
        <v>1138</v>
      </c>
      <c r="D664" s="16" t="s">
        <v>2325</v>
      </c>
      <c r="E664" s="16" t="s">
        <v>1140</v>
      </c>
      <c r="F664" s="21">
        <v>2897.5</v>
      </c>
      <c r="G664" t="str">
        <f>VLOOKUP(Table1[[#This Row],[Voucher]],'All trans'!J:N,5,0)</f>
        <v>SO0000294</v>
      </c>
      <c r="H664" t="e">
        <f>VLOOKUP(Table1[[#This Row],[Voucher]],'All trans'!K:N,4,0)</f>
        <v>#N/A</v>
      </c>
      <c r="I664" t="s">
        <v>266</v>
      </c>
    </row>
    <row r="665" spans="1:9" x14ac:dyDescent="0.25">
      <c r="A665" s="19">
        <v>42909</v>
      </c>
      <c r="B665" s="17" t="s">
        <v>2324</v>
      </c>
      <c r="C665" s="17" t="s">
        <v>1138</v>
      </c>
      <c r="D665" s="17" t="s">
        <v>2325</v>
      </c>
      <c r="E665" s="17" t="s">
        <v>1140</v>
      </c>
      <c r="F665" s="22">
        <v>11137.5</v>
      </c>
      <c r="G665" t="str">
        <f>VLOOKUP(Table1[[#This Row],[Voucher]],'All trans'!J:N,5,0)</f>
        <v>SO0000294</v>
      </c>
      <c r="H665" t="e">
        <f>VLOOKUP(Table1[[#This Row],[Voucher]],'All trans'!K:N,4,0)</f>
        <v>#N/A</v>
      </c>
      <c r="I665" t="s">
        <v>266</v>
      </c>
    </row>
    <row r="666" spans="1:9" x14ac:dyDescent="0.25">
      <c r="A666" s="18">
        <v>42909</v>
      </c>
      <c r="B666" s="16" t="s">
        <v>2330</v>
      </c>
      <c r="C666" s="16" t="s">
        <v>1138</v>
      </c>
      <c r="D666" s="16" t="s">
        <v>2331</v>
      </c>
      <c r="E666" s="16" t="s">
        <v>1140</v>
      </c>
      <c r="F666" s="21">
        <v>-1206.2</v>
      </c>
      <c r="G666" t="str">
        <f>VLOOKUP(Table1[[#This Row],[Voucher]],'All trans'!J:N,5,0)</f>
        <v>SO0000345</v>
      </c>
      <c r="H666" t="str">
        <f>VLOOKUP(Table1[[#This Row],[Voucher]],'All trans'!K:N,4,0)</f>
        <v>SO0000345</v>
      </c>
      <c r="I666" t="s">
        <v>318</v>
      </c>
    </row>
    <row r="667" spans="1:9" x14ac:dyDescent="0.25">
      <c r="A667" s="19">
        <v>42909</v>
      </c>
      <c r="B667" s="17" t="s">
        <v>2333</v>
      </c>
      <c r="C667" s="17" t="s">
        <v>1138</v>
      </c>
      <c r="D667" s="17" t="s">
        <v>2334</v>
      </c>
      <c r="E667" s="17" t="s">
        <v>1140</v>
      </c>
      <c r="F667" s="22">
        <v>-279</v>
      </c>
      <c r="G667" t="str">
        <f>VLOOKUP(Table1[[#This Row],[Voucher]],'All trans'!J:N,5,0)</f>
        <v>SO0000327</v>
      </c>
      <c r="H667" t="str">
        <f>VLOOKUP(Table1[[#This Row],[Voucher]],'All trans'!K:N,4,0)</f>
        <v>SO0000327</v>
      </c>
      <c r="I667" t="s">
        <v>272</v>
      </c>
    </row>
    <row r="668" spans="1:9" x14ac:dyDescent="0.25">
      <c r="A668" s="18">
        <v>42909</v>
      </c>
      <c r="B668" s="16" t="s">
        <v>2335</v>
      </c>
      <c r="C668" s="16" t="s">
        <v>1138</v>
      </c>
      <c r="D668" s="16" t="s">
        <v>2336</v>
      </c>
      <c r="E668" s="16" t="s">
        <v>1140</v>
      </c>
      <c r="F668" s="21">
        <v>-8811.18</v>
      </c>
      <c r="G668" t="str">
        <f>VLOOKUP(Table1[[#This Row],[Voucher]],'All trans'!J:N,5,0)</f>
        <v>SO0000285</v>
      </c>
      <c r="H668" t="str">
        <f>VLOOKUP(Table1[[#This Row],[Voucher]],'All trans'!K:N,4,0)</f>
        <v>SO0000285</v>
      </c>
      <c r="I668" t="s">
        <v>413</v>
      </c>
    </row>
    <row r="669" spans="1:9" x14ac:dyDescent="0.25">
      <c r="A669" s="19">
        <v>42909</v>
      </c>
      <c r="B669" s="17" t="s">
        <v>2341</v>
      </c>
      <c r="C669" s="17" t="s">
        <v>1138</v>
      </c>
      <c r="D669" s="17" t="s">
        <v>2342</v>
      </c>
      <c r="E669" s="17" t="s">
        <v>1140</v>
      </c>
      <c r="F669" s="22">
        <v>-290.45</v>
      </c>
      <c r="G669" t="str">
        <f>VLOOKUP(Table1[[#This Row],[Voucher]],'All trans'!J:N,5,0)</f>
        <v>SO0000293</v>
      </c>
      <c r="H669" t="str">
        <f>VLOOKUP(Table1[[#This Row],[Voucher]],'All trans'!K:N,4,0)</f>
        <v>SO0000293</v>
      </c>
      <c r="I669" t="s">
        <v>239</v>
      </c>
    </row>
    <row r="670" spans="1:9" x14ac:dyDescent="0.25">
      <c r="A670" s="18">
        <v>42914</v>
      </c>
      <c r="B670" s="16" t="s">
        <v>2344</v>
      </c>
      <c r="C670" s="16" t="s">
        <v>1138</v>
      </c>
      <c r="D670" s="16" t="s">
        <v>2345</v>
      </c>
      <c r="E670" s="16" t="s">
        <v>1140</v>
      </c>
      <c r="F670" s="21">
        <v>-24324.3</v>
      </c>
      <c r="G670" t="e">
        <f>VLOOKUP(Table1[[#This Row],[Voucher]],'All trans'!J:N,5,0)</f>
        <v>#N/A</v>
      </c>
      <c r="H670" t="str">
        <f>VLOOKUP(Table1[[#This Row],[Voucher]],'All trans'!K:N,4,0)</f>
        <v>SO0000285</v>
      </c>
      <c r="I670" t="s">
        <v>413</v>
      </c>
    </row>
    <row r="671" spans="1:9" x14ac:dyDescent="0.25">
      <c r="A671" s="19">
        <v>42914</v>
      </c>
      <c r="B671" s="17" t="s">
        <v>2346</v>
      </c>
      <c r="C671" s="17" t="s">
        <v>1138</v>
      </c>
      <c r="D671" s="17" t="s">
        <v>2347</v>
      </c>
      <c r="E671" s="17" t="s">
        <v>1140</v>
      </c>
      <c r="F671" s="22">
        <v>-2934.25</v>
      </c>
      <c r="G671" t="e">
        <f>VLOOKUP(Table1[[#This Row],[Voucher]],'All trans'!J:N,5,0)</f>
        <v>#N/A</v>
      </c>
      <c r="H671" t="str">
        <f>VLOOKUP(Table1[[#This Row],[Voucher]],'All trans'!K:N,4,0)</f>
        <v>SO0000354</v>
      </c>
      <c r="I671" t="s">
        <v>348</v>
      </c>
    </row>
    <row r="672" spans="1:9" x14ac:dyDescent="0.25">
      <c r="A672" s="18">
        <v>42914</v>
      </c>
      <c r="B672" s="16" t="s">
        <v>2348</v>
      </c>
      <c r="C672" s="16" t="s">
        <v>1138</v>
      </c>
      <c r="D672" s="16" t="s">
        <v>2349</v>
      </c>
      <c r="E672" s="16" t="s">
        <v>1140</v>
      </c>
      <c r="F672" s="21">
        <v>-2580.1999999999998</v>
      </c>
      <c r="G672" t="e">
        <f>VLOOKUP(Table1[[#This Row],[Voucher]],'All trans'!J:N,5,0)</f>
        <v>#N/A</v>
      </c>
      <c r="H672" t="str">
        <f>VLOOKUP(Table1[[#This Row],[Voucher]],'All trans'!K:N,4,0)</f>
        <v>SO0000353</v>
      </c>
      <c r="I672" t="s">
        <v>331</v>
      </c>
    </row>
    <row r="673" spans="1:9" x14ac:dyDescent="0.25">
      <c r="A673" s="19">
        <v>42914</v>
      </c>
      <c r="B673" s="17" t="s">
        <v>2350</v>
      </c>
      <c r="C673" s="17" t="s">
        <v>1138</v>
      </c>
      <c r="D673" s="17" t="s">
        <v>2351</v>
      </c>
      <c r="E673" s="17" t="s">
        <v>1140</v>
      </c>
      <c r="F673" s="22">
        <v>-13325.12</v>
      </c>
      <c r="G673" t="e">
        <f>VLOOKUP(Table1[[#This Row],[Voucher]],'All trans'!J:N,5,0)</f>
        <v>#N/A</v>
      </c>
      <c r="H673" t="str">
        <f>VLOOKUP(Table1[[#This Row],[Voucher]],'All trans'!K:N,4,0)</f>
        <v>SO0000302</v>
      </c>
      <c r="I673" t="s">
        <v>238</v>
      </c>
    </row>
    <row r="674" spans="1:9" x14ac:dyDescent="0.25">
      <c r="A674" s="18">
        <v>42914</v>
      </c>
      <c r="B674" s="16" t="s">
        <v>2350</v>
      </c>
      <c r="C674" s="16" t="s">
        <v>1138</v>
      </c>
      <c r="D674" s="16" t="s">
        <v>2351</v>
      </c>
      <c r="E674" s="16" t="s">
        <v>1140</v>
      </c>
      <c r="F674" s="21">
        <v>-3175</v>
      </c>
      <c r="G674" t="e">
        <f>VLOOKUP(Table1[[#This Row],[Voucher]],'All trans'!J:N,5,0)</f>
        <v>#N/A</v>
      </c>
      <c r="H674" t="str">
        <f>VLOOKUP(Table1[[#This Row],[Voucher]],'All trans'!K:N,4,0)</f>
        <v>SO0000302</v>
      </c>
      <c r="I674" t="s">
        <v>238</v>
      </c>
    </row>
    <row r="675" spans="1:9" x14ac:dyDescent="0.25">
      <c r="A675" s="19">
        <v>42914</v>
      </c>
      <c r="B675" s="17" t="s">
        <v>2352</v>
      </c>
      <c r="C675" s="17" t="s">
        <v>1138</v>
      </c>
      <c r="D675" s="17" t="s">
        <v>2353</v>
      </c>
      <c r="E675" s="17" t="s">
        <v>1140</v>
      </c>
      <c r="F675" s="22">
        <v>-11137.5</v>
      </c>
      <c r="G675" t="e">
        <f>VLOOKUP(Table1[[#This Row],[Voucher]],'All trans'!J:N,5,0)</f>
        <v>#N/A</v>
      </c>
      <c r="H675" t="str">
        <f>VLOOKUP(Table1[[#This Row],[Voucher]],'All trans'!K:N,4,0)</f>
        <v>SO0000294</v>
      </c>
      <c r="I675" t="s">
        <v>266</v>
      </c>
    </row>
    <row r="676" spans="1:9" x14ac:dyDescent="0.25">
      <c r="A676" s="18">
        <v>42914</v>
      </c>
      <c r="B676" s="16" t="s">
        <v>2352</v>
      </c>
      <c r="C676" s="16" t="s">
        <v>1138</v>
      </c>
      <c r="D676" s="16" t="s">
        <v>2353</v>
      </c>
      <c r="E676" s="16" t="s">
        <v>1140</v>
      </c>
      <c r="F676" s="21">
        <v>-2897.5</v>
      </c>
      <c r="G676" t="e">
        <f>VLOOKUP(Table1[[#This Row],[Voucher]],'All trans'!J:N,5,0)</f>
        <v>#N/A</v>
      </c>
      <c r="H676" t="str">
        <f>VLOOKUP(Table1[[#This Row],[Voucher]],'All trans'!K:N,4,0)</f>
        <v>SO0000294</v>
      </c>
      <c r="I676" t="s">
        <v>266</v>
      </c>
    </row>
    <row r="677" spans="1:9" x14ac:dyDescent="0.25">
      <c r="A677" s="19">
        <v>42914</v>
      </c>
      <c r="B677" s="17" t="s">
        <v>2357</v>
      </c>
      <c r="C677" s="17" t="s">
        <v>1138</v>
      </c>
      <c r="D677" s="17" t="s">
        <v>2358</v>
      </c>
      <c r="E677" s="17" t="s">
        <v>1140</v>
      </c>
      <c r="F677" s="22">
        <v>-10471.5</v>
      </c>
      <c r="G677" t="str">
        <f>VLOOKUP(Table1[[#This Row],[Voucher]],'All trans'!J:N,5,0)</f>
        <v>SO0000334</v>
      </c>
      <c r="H677" t="str">
        <f>VLOOKUP(Table1[[#This Row],[Voucher]],'All trans'!K:N,4,0)</f>
        <v>SO0000334</v>
      </c>
      <c r="I677" t="s">
        <v>262</v>
      </c>
    </row>
    <row r="678" spans="1:9" x14ac:dyDescent="0.25">
      <c r="A678" s="18">
        <v>42914</v>
      </c>
      <c r="B678" s="16" t="s">
        <v>2370</v>
      </c>
      <c r="C678" s="16" t="s">
        <v>1138</v>
      </c>
      <c r="D678" s="16" t="s">
        <v>2371</v>
      </c>
      <c r="E678" s="16" t="s">
        <v>1140</v>
      </c>
      <c r="F678" s="21">
        <v>-358.9</v>
      </c>
      <c r="G678" t="str">
        <f>VLOOKUP(Table1[[#This Row],[Voucher]],'All trans'!J:N,5,0)</f>
        <v>SO0000287</v>
      </c>
      <c r="H678" t="str">
        <f>VLOOKUP(Table1[[#This Row],[Voucher]],'All trans'!K:N,4,0)</f>
        <v>SO0000287</v>
      </c>
      <c r="I678" t="s">
        <v>358</v>
      </c>
    </row>
    <row r="679" spans="1:9" x14ac:dyDescent="0.25">
      <c r="A679" s="19">
        <v>42914</v>
      </c>
      <c r="B679" s="17" t="s">
        <v>2372</v>
      </c>
      <c r="C679" s="17" t="s">
        <v>1138</v>
      </c>
      <c r="D679" s="17" t="s">
        <v>2373</v>
      </c>
      <c r="E679" s="17" t="s">
        <v>1140</v>
      </c>
      <c r="F679" s="22">
        <v>-4458.5</v>
      </c>
      <c r="G679" t="str">
        <f>VLOOKUP(Table1[[#This Row],[Voucher]],'All trans'!J:N,5,0)</f>
        <v>SO0000287</v>
      </c>
      <c r="H679" t="str">
        <f>VLOOKUP(Table1[[#This Row],[Voucher]],'All trans'!K:N,4,0)</f>
        <v>SO0000287</v>
      </c>
      <c r="I679" t="s">
        <v>358</v>
      </c>
    </row>
    <row r="680" spans="1:9" x14ac:dyDescent="0.25">
      <c r="A680" s="18">
        <v>42914</v>
      </c>
      <c r="B680" s="16" t="s">
        <v>2375</v>
      </c>
      <c r="C680" s="16" t="s">
        <v>1138</v>
      </c>
      <c r="D680" s="16" t="s">
        <v>2376</v>
      </c>
      <c r="E680" s="16" t="s">
        <v>1140</v>
      </c>
      <c r="F680" s="21">
        <v>-767.75</v>
      </c>
      <c r="G680" t="str">
        <f>VLOOKUP(Table1[[#This Row],[Voucher]],'All trans'!J:N,5,0)</f>
        <v>SO0000295</v>
      </c>
      <c r="H680" t="str">
        <f>VLOOKUP(Table1[[#This Row],[Voucher]],'All trans'!K:N,4,0)</f>
        <v>SO0000295</v>
      </c>
      <c r="I680" t="s">
        <v>240</v>
      </c>
    </row>
    <row r="681" spans="1:9" x14ac:dyDescent="0.25">
      <c r="A681" s="19">
        <v>42914</v>
      </c>
      <c r="B681" s="17" t="s">
        <v>2381</v>
      </c>
      <c r="C681" s="17" t="s">
        <v>1138</v>
      </c>
      <c r="D681" s="17" t="s">
        <v>2382</v>
      </c>
      <c r="E681" s="17" t="s">
        <v>1140</v>
      </c>
      <c r="F681" s="22">
        <v>-99.45</v>
      </c>
      <c r="G681" t="str">
        <f>VLOOKUP(Table1[[#This Row],[Voucher]],'All trans'!J:N,5,0)</f>
        <v>SO0000364</v>
      </c>
      <c r="H681" t="str">
        <f>VLOOKUP(Table1[[#This Row],[Voucher]],'All trans'!K:N,4,0)</f>
        <v>SO0000364</v>
      </c>
      <c r="I681" t="s">
        <v>1109</v>
      </c>
    </row>
    <row r="682" spans="1:9" x14ac:dyDescent="0.25">
      <c r="A682" s="18">
        <v>42915</v>
      </c>
      <c r="B682" s="16" t="s">
        <v>2465</v>
      </c>
      <c r="C682" s="16" t="s">
        <v>1138</v>
      </c>
      <c r="D682" s="16" t="s">
        <v>2466</v>
      </c>
      <c r="E682" s="16" t="s">
        <v>1140</v>
      </c>
      <c r="F682" s="21">
        <v>-3734.5</v>
      </c>
      <c r="G682" t="e">
        <f>VLOOKUP(Table1[[#This Row],[Voucher]],'All trans'!J:N,5,0)</f>
        <v>#N/A</v>
      </c>
      <c r="H682" t="str">
        <f>VLOOKUP(Table1[[#This Row],[Voucher]],'All trans'!K:N,4,0)</f>
        <v>SO0000357</v>
      </c>
      <c r="I682" t="s">
        <v>415</v>
      </c>
    </row>
    <row r="683" spans="1:9" x14ac:dyDescent="0.25">
      <c r="A683" s="19">
        <v>42915</v>
      </c>
      <c r="B683" s="17" t="s">
        <v>2467</v>
      </c>
      <c r="C683" s="17" t="s">
        <v>1138</v>
      </c>
      <c r="D683" s="17" t="s">
        <v>2468</v>
      </c>
      <c r="E683" s="17" t="s">
        <v>1140</v>
      </c>
      <c r="F683" s="22">
        <v>-26190</v>
      </c>
      <c r="G683" t="e">
        <f>VLOOKUP(Table1[[#This Row],[Voucher]],'All trans'!J:N,5,0)</f>
        <v>#N/A</v>
      </c>
      <c r="H683" t="str">
        <f>VLOOKUP(Table1[[#This Row],[Voucher]],'All trans'!K:N,4,0)</f>
        <v>SO0000388</v>
      </c>
      <c r="I683" t="s">
        <v>2494</v>
      </c>
    </row>
    <row r="684" spans="1:9" x14ac:dyDescent="0.25">
      <c r="A684" s="18">
        <v>42915</v>
      </c>
      <c r="B684" s="16" t="s">
        <v>2469</v>
      </c>
      <c r="C684" s="16" t="s">
        <v>1138</v>
      </c>
      <c r="D684" s="16" t="s">
        <v>2470</v>
      </c>
      <c r="E684" s="16" t="s">
        <v>1140</v>
      </c>
      <c r="F684" s="21">
        <v>3734.5</v>
      </c>
      <c r="G684" t="e">
        <f>VLOOKUP(Table1[[#This Row],[Voucher]],'All trans'!J:N,5,0)</f>
        <v>#N/A</v>
      </c>
      <c r="H684" t="str">
        <f>VLOOKUP(Table1[[#This Row],[Voucher]],'All trans'!K:N,4,0)</f>
        <v>SO0000384</v>
      </c>
      <c r="I684" t="s">
        <v>2486</v>
      </c>
    </row>
    <row r="685" spans="1:9" x14ac:dyDescent="0.25">
      <c r="A685" s="19">
        <v>42915</v>
      </c>
      <c r="B685" s="17" t="s">
        <v>2471</v>
      </c>
      <c r="C685" s="17" t="s">
        <v>1138</v>
      </c>
      <c r="D685" s="17" t="s">
        <v>2472</v>
      </c>
      <c r="E685" s="17" t="s">
        <v>1140</v>
      </c>
      <c r="F685" s="22">
        <v>26190.45</v>
      </c>
      <c r="G685" t="e">
        <f>VLOOKUP(Table1[[#This Row],[Voucher]],'All trans'!J:N,5,0)</f>
        <v>#N/A</v>
      </c>
      <c r="H685" t="str">
        <f>VLOOKUP(Table1[[#This Row],[Voucher]],'All trans'!K:N,4,0)</f>
        <v>SO0000387</v>
      </c>
      <c r="I685" t="s">
        <v>2487</v>
      </c>
    </row>
    <row r="686" spans="1:9" x14ac:dyDescent="0.25">
      <c r="A686" s="18">
        <v>42915</v>
      </c>
      <c r="B686" s="16" t="s">
        <v>2473</v>
      </c>
      <c r="C686" s="16" t="s">
        <v>1138</v>
      </c>
      <c r="D686" s="16" t="s">
        <v>2474</v>
      </c>
      <c r="E686" s="16" t="s">
        <v>1140</v>
      </c>
      <c r="F686" s="21">
        <v>26190</v>
      </c>
      <c r="G686" t="e">
        <f>VLOOKUP(Table1[[#This Row],[Voucher]],'All trans'!J:N,5,0)</f>
        <v>#N/A</v>
      </c>
      <c r="H686" t="str">
        <f>VLOOKUP(Table1[[#This Row],[Voucher]],'All trans'!K:N,4,0)</f>
        <v>SO0000389</v>
      </c>
      <c r="I686" t="s">
        <v>2488</v>
      </c>
    </row>
    <row r="687" spans="1:9" x14ac:dyDescent="0.25">
      <c r="A687" s="19">
        <v>42915</v>
      </c>
      <c r="B687" s="17" t="s">
        <v>2475</v>
      </c>
      <c r="C687" s="17" t="s">
        <v>1138</v>
      </c>
      <c r="D687" s="17" t="s">
        <v>2476</v>
      </c>
      <c r="E687" s="17" t="s">
        <v>1140</v>
      </c>
      <c r="F687" s="22">
        <v>-3734.5</v>
      </c>
      <c r="G687" t="str">
        <f>VLOOKUP(Table1[[#This Row],[Voucher]],'All trans'!J:N,5,0)</f>
        <v>SO0000384</v>
      </c>
      <c r="H687" t="e">
        <f>VLOOKUP(Table1[[#This Row],[Voucher]],'All trans'!K:N,4,0)</f>
        <v>#N/A</v>
      </c>
      <c r="I687" t="s">
        <v>2486</v>
      </c>
    </row>
    <row r="688" spans="1:9" x14ac:dyDescent="0.25">
      <c r="A688" s="18">
        <v>42915</v>
      </c>
      <c r="B688" s="16" t="s">
        <v>2477</v>
      </c>
      <c r="C688" s="16" t="s">
        <v>1138</v>
      </c>
      <c r="D688" s="16" t="s">
        <v>2478</v>
      </c>
      <c r="E688" s="16" t="s">
        <v>1140</v>
      </c>
      <c r="F688" s="21">
        <v>-4458.5</v>
      </c>
      <c r="G688" t="str">
        <f>VLOOKUP(Table1[[#This Row],[Voucher]],'All trans'!J:N,5,0)</f>
        <v>SO0000287</v>
      </c>
      <c r="H688" t="str">
        <f>VLOOKUP(Table1[[#This Row],[Voucher]],'All trans'!K:N,4,0)</f>
        <v>SO0000287</v>
      </c>
      <c r="I688" t="s">
        <v>358</v>
      </c>
    </row>
    <row r="689" spans="1:9" x14ac:dyDescent="0.25">
      <c r="A689" s="19">
        <v>42915</v>
      </c>
      <c r="B689" s="17" t="s">
        <v>2479</v>
      </c>
      <c r="C689" s="17" t="s">
        <v>1138</v>
      </c>
      <c r="D689" s="17" t="s">
        <v>2480</v>
      </c>
      <c r="E689" s="17" t="s">
        <v>1140</v>
      </c>
      <c r="F689" s="22">
        <v>-26190.45</v>
      </c>
      <c r="G689" t="str">
        <f>VLOOKUP(Table1[[#This Row],[Voucher]],'All trans'!J:N,5,0)</f>
        <v>SO0000387</v>
      </c>
      <c r="H689" t="e">
        <f>VLOOKUP(Table1[[#This Row],[Voucher]],'All trans'!K:N,4,0)</f>
        <v>#N/A</v>
      </c>
      <c r="I689" t="s">
        <v>2487</v>
      </c>
    </row>
    <row r="690" spans="1:9" x14ac:dyDescent="0.25">
      <c r="A690" s="18">
        <v>42915</v>
      </c>
      <c r="B690" s="16" t="s">
        <v>2482</v>
      </c>
      <c r="C690" s="16" t="s">
        <v>1138</v>
      </c>
      <c r="D690" s="16" t="s">
        <v>2483</v>
      </c>
      <c r="E690" s="16" t="s">
        <v>1140</v>
      </c>
      <c r="F690" s="21">
        <v>26190</v>
      </c>
      <c r="G690" t="str">
        <f>VLOOKUP(Table1[[#This Row],[Voucher]],'All trans'!J:N,5,0)</f>
        <v>SO0000388</v>
      </c>
      <c r="H690" t="e">
        <f>VLOOKUP(Table1[[#This Row],[Voucher]],'All trans'!K:N,4,0)</f>
        <v>#N/A</v>
      </c>
      <c r="I690" t="s">
        <v>2494</v>
      </c>
    </row>
    <row r="691" spans="1:9" x14ac:dyDescent="0.25">
      <c r="A691" s="19">
        <v>42915</v>
      </c>
      <c r="B691" s="17" t="s">
        <v>2484</v>
      </c>
      <c r="C691" s="17" t="s">
        <v>1138</v>
      </c>
      <c r="D691" s="17" t="s">
        <v>2485</v>
      </c>
      <c r="E691" s="17" t="s">
        <v>1140</v>
      </c>
      <c r="F691" s="22">
        <v>-26190</v>
      </c>
      <c r="G691" t="str">
        <f>VLOOKUP(Table1[[#This Row],[Voucher]],'All trans'!J:N,5,0)</f>
        <v>SO0000389</v>
      </c>
      <c r="H691" t="e">
        <f>VLOOKUP(Table1[[#This Row],[Voucher]],'All trans'!K:N,4,0)</f>
        <v>#N/A</v>
      </c>
      <c r="I691" t="s">
        <v>2488</v>
      </c>
    </row>
    <row r="692" spans="1:9" x14ac:dyDescent="0.25">
      <c r="A692" t="s">
        <v>9</v>
      </c>
      <c r="F692" s="25">
        <f>SUBTOTAL(109,Table1[Amount currency])</f>
        <v>-22390.25000000016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workbookViewId="0">
      <selection activeCell="C29" sqref="C29"/>
    </sheetView>
  </sheetViews>
  <sheetFormatPr defaultColWidth="9.140625" defaultRowHeight="15" x14ac:dyDescent="0.25"/>
  <cols>
    <col min="1" max="2" width="11.5703125" customWidth="1"/>
    <col min="3" max="3" width="36" customWidth="1"/>
    <col min="4" max="4" width="11.85546875" customWidth="1"/>
    <col min="5" max="5" width="23.28515625" customWidth="1"/>
    <col min="6" max="6" width="31.5703125" customWidth="1"/>
    <col min="7" max="7" width="12.85546875" customWidth="1"/>
    <col min="8" max="8" width="11" customWidth="1"/>
    <col min="9" max="9" width="12" customWidth="1"/>
    <col min="10" max="10" width="11.140625" customWidth="1"/>
    <col min="11" max="11" width="20.7109375" customWidth="1"/>
    <col min="12" max="12" width="15.7109375" customWidth="1"/>
    <col min="13" max="13" width="14.85546875" customWidth="1"/>
  </cols>
  <sheetData>
    <row r="1" spans="1:13" ht="22.5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13</v>
      </c>
      <c r="B2" s="2" t="s">
        <v>14</v>
      </c>
      <c r="C2" s="2" t="s">
        <v>11</v>
      </c>
      <c r="D2" s="2" t="s">
        <v>3</v>
      </c>
      <c r="E2" s="2" t="s">
        <v>2</v>
      </c>
      <c r="F2" s="2" t="s">
        <v>12</v>
      </c>
      <c r="G2" s="2" t="s">
        <v>24</v>
      </c>
      <c r="H2" s="8" t="s">
        <v>8</v>
      </c>
      <c r="I2" s="8" t="s">
        <v>25</v>
      </c>
      <c r="J2" s="2" t="s">
        <v>37</v>
      </c>
      <c r="K2" s="8" t="s">
        <v>38</v>
      </c>
      <c r="L2" s="5" t="s">
        <v>39</v>
      </c>
      <c r="M2" s="5" t="s">
        <v>5</v>
      </c>
    </row>
    <row r="3" spans="1:13" x14ac:dyDescent="0.25">
      <c r="A3" s="4" t="s">
        <v>76</v>
      </c>
      <c r="B3" s="7" t="s">
        <v>2496</v>
      </c>
      <c r="C3" s="7" t="s">
        <v>2497</v>
      </c>
      <c r="D3" s="4" t="s">
        <v>77</v>
      </c>
      <c r="E3" s="4" t="s">
        <v>63</v>
      </c>
      <c r="F3" s="4" t="s">
        <v>62</v>
      </c>
      <c r="G3" s="6">
        <v>42838</v>
      </c>
      <c r="H3" s="9">
        <v>1</v>
      </c>
      <c r="I3" s="9">
        <v>14800</v>
      </c>
      <c r="J3" s="7" t="s">
        <v>1140</v>
      </c>
      <c r="K3" s="9">
        <v>14800</v>
      </c>
      <c r="L3" s="6"/>
      <c r="M3" s="6"/>
    </row>
    <row r="4" spans="1:13" x14ac:dyDescent="0.25">
      <c r="A4" s="4" t="s">
        <v>82</v>
      </c>
      <c r="B4" s="7" t="s">
        <v>2498</v>
      </c>
      <c r="C4" s="7" t="s">
        <v>2499</v>
      </c>
      <c r="D4" s="4" t="s">
        <v>83</v>
      </c>
      <c r="E4" s="4" t="s">
        <v>80</v>
      </c>
      <c r="F4" s="4" t="s">
        <v>81</v>
      </c>
      <c r="G4" s="6">
        <v>42898</v>
      </c>
      <c r="H4" s="9">
        <v>960</v>
      </c>
      <c r="I4" s="9">
        <v>6.16</v>
      </c>
      <c r="J4" s="7" t="s">
        <v>1140</v>
      </c>
      <c r="K4" s="9">
        <v>5913.6</v>
      </c>
      <c r="L4" s="6"/>
      <c r="M4" s="6"/>
    </row>
    <row r="5" spans="1:13" x14ac:dyDescent="0.25">
      <c r="A5" s="4" t="s">
        <v>84</v>
      </c>
      <c r="B5" s="7" t="s">
        <v>2498</v>
      </c>
      <c r="C5" s="7" t="s">
        <v>2499</v>
      </c>
      <c r="D5" s="4" t="s">
        <v>85</v>
      </c>
      <c r="E5" s="4" t="s">
        <v>80</v>
      </c>
      <c r="F5" s="4" t="s">
        <v>81</v>
      </c>
      <c r="G5" s="6">
        <v>42898</v>
      </c>
      <c r="H5" s="9">
        <v>960</v>
      </c>
      <c r="I5" s="9">
        <v>6.16</v>
      </c>
      <c r="J5" s="7" t="s">
        <v>1140</v>
      </c>
      <c r="K5" s="9">
        <v>5913.6</v>
      </c>
      <c r="L5" s="6"/>
      <c r="M5" s="6"/>
    </row>
    <row r="6" spans="1:13" x14ac:dyDescent="0.25">
      <c r="A6" s="4" t="s">
        <v>94</v>
      </c>
      <c r="B6" s="7" t="s">
        <v>2500</v>
      </c>
      <c r="C6" s="7" t="s">
        <v>2501</v>
      </c>
      <c r="D6" s="4" t="s">
        <v>95</v>
      </c>
      <c r="E6" s="4" t="s">
        <v>65</v>
      </c>
      <c r="F6" s="4" t="s">
        <v>64</v>
      </c>
      <c r="G6" s="6">
        <v>42888</v>
      </c>
      <c r="H6" s="9">
        <v>5820</v>
      </c>
      <c r="I6" s="9">
        <v>0</v>
      </c>
      <c r="J6" s="7" t="s">
        <v>1140</v>
      </c>
      <c r="K6" s="9">
        <v>0</v>
      </c>
      <c r="L6" s="6"/>
      <c r="M6" s="6"/>
    </row>
    <row r="7" spans="1:13" x14ac:dyDescent="0.25">
      <c r="A7" s="4" t="s">
        <v>96</v>
      </c>
      <c r="B7" s="7" t="s">
        <v>2500</v>
      </c>
      <c r="C7" s="7" t="s">
        <v>2501</v>
      </c>
      <c r="D7" s="4" t="s">
        <v>97</v>
      </c>
      <c r="E7" s="4" t="s">
        <v>65</v>
      </c>
      <c r="F7" s="4" t="s">
        <v>64</v>
      </c>
      <c r="G7" s="6">
        <v>42895</v>
      </c>
      <c r="H7" s="9">
        <v>5820</v>
      </c>
      <c r="I7" s="9">
        <v>0</v>
      </c>
      <c r="J7" s="7" t="s">
        <v>1140</v>
      </c>
      <c r="K7" s="9">
        <v>0</v>
      </c>
      <c r="L7" s="6"/>
      <c r="M7" s="6"/>
    </row>
    <row r="8" spans="1:13" x14ac:dyDescent="0.25">
      <c r="A8" s="4" t="s">
        <v>94</v>
      </c>
      <c r="B8" s="7" t="s">
        <v>2500</v>
      </c>
      <c r="C8" s="7" t="s">
        <v>2501</v>
      </c>
      <c r="D8" s="4" t="s">
        <v>102</v>
      </c>
      <c r="E8" s="4" t="s">
        <v>66</v>
      </c>
      <c r="F8" s="4" t="s">
        <v>64</v>
      </c>
      <c r="G8" s="6">
        <v>42888</v>
      </c>
      <c r="H8" s="9">
        <v>19500</v>
      </c>
      <c r="I8" s="9">
        <v>0</v>
      </c>
      <c r="J8" s="7" t="s">
        <v>1140</v>
      </c>
      <c r="K8" s="9">
        <v>0</v>
      </c>
      <c r="L8" s="6"/>
      <c r="M8" s="6"/>
    </row>
    <row r="9" spans="1:13" x14ac:dyDescent="0.25">
      <c r="A9" s="4" t="s">
        <v>1027</v>
      </c>
      <c r="B9" s="7" t="s">
        <v>2500</v>
      </c>
      <c r="C9" s="7" t="s">
        <v>2501</v>
      </c>
      <c r="D9" s="4" t="s">
        <v>1028</v>
      </c>
      <c r="E9" s="4" t="s">
        <v>66</v>
      </c>
      <c r="F9" s="4" t="s">
        <v>64</v>
      </c>
      <c r="G9" s="6">
        <v>42909</v>
      </c>
      <c r="H9" s="9">
        <v>25350</v>
      </c>
      <c r="I9" s="9">
        <v>0</v>
      </c>
      <c r="J9" s="7" t="s">
        <v>1140</v>
      </c>
      <c r="K9" s="9">
        <v>0</v>
      </c>
      <c r="L9" s="6"/>
      <c r="M9" s="6"/>
    </row>
    <row r="10" spans="1:13" x14ac:dyDescent="0.25">
      <c r="A10" s="4" t="s">
        <v>1029</v>
      </c>
      <c r="B10" s="7" t="s">
        <v>2500</v>
      </c>
      <c r="C10" s="7" t="s">
        <v>2501</v>
      </c>
      <c r="D10" s="4" t="s">
        <v>1030</v>
      </c>
      <c r="E10" s="4" t="s">
        <v>66</v>
      </c>
      <c r="F10" s="4" t="s">
        <v>64</v>
      </c>
      <c r="G10" s="6">
        <v>42940</v>
      </c>
      <c r="H10" s="9">
        <v>25350</v>
      </c>
      <c r="I10" s="9">
        <v>0</v>
      </c>
      <c r="J10" s="7" t="s">
        <v>1140</v>
      </c>
      <c r="K10" s="9">
        <v>0</v>
      </c>
      <c r="L10" s="6"/>
      <c r="M10" s="6"/>
    </row>
    <row r="11" spans="1:13" x14ac:dyDescent="0.25">
      <c r="A11" s="4" t="s">
        <v>1031</v>
      </c>
      <c r="B11" s="7" t="s">
        <v>2500</v>
      </c>
      <c r="C11" s="7" t="s">
        <v>2501</v>
      </c>
      <c r="D11" s="4" t="s">
        <v>1032</v>
      </c>
      <c r="E11" s="4" t="s">
        <v>113</v>
      </c>
      <c r="F11" s="4" t="s">
        <v>114</v>
      </c>
      <c r="G11" s="6">
        <v>42961</v>
      </c>
      <c r="H11" s="9">
        <v>18915</v>
      </c>
      <c r="I11" s="9">
        <v>0</v>
      </c>
      <c r="J11" s="7" t="s">
        <v>1140</v>
      </c>
      <c r="K11" s="9">
        <v>0</v>
      </c>
      <c r="L11" s="6"/>
      <c r="M11" s="6"/>
    </row>
    <row r="12" spans="1:13" x14ac:dyDescent="0.25">
      <c r="A12" s="4" t="s">
        <v>1033</v>
      </c>
      <c r="B12" s="7" t="s">
        <v>2500</v>
      </c>
      <c r="C12" s="7" t="s">
        <v>2501</v>
      </c>
      <c r="D12" s="4" t="s">
        <v>1034</v>
      </c>
      <c r="E12" s="4" t="s">
        <v>113</v>
      </c>
      <c r="F12" s="4" t="s">
        <v>114</v>
      </c>
      <c r="G12" s="6">
        <v>42961</v>
      </c>
      <c r="H12" s="9">
        <v>18915</v>
      </c>
      <c r="I12" s="9">
        <v>0</v>
      </c>
      <c r="J12" s="7" t="s">
        <v>1140</v>
      </c>
      <c r="K12" s="9">
        <v>0</v>
      </c>
      <c r="L12" s="6"/>
      <c r="M12" s="6"/>
    </row>
    <row r="13" spans="1:13" x14ac:dyDescent="0.25">
      <c r="A13" s="4" t="s">
        <v>96</v>
      </c>
      <c r="B13" s="7" t="s">
        <v>2500</v>
      </c>
      <c r="C13" s="7" t="s">
        <v>2501</v>
      </c>
      <c r="D13" s="4" t="s">
        <v>118</v>
      </c>
      <c r="E13" s="4" t="s">
        <v>119</v>
      </c>
      <c r="F13" s="4" t="s">
        <v>112</v>
      </c>
      <c r="G13" s="6">
        <v>42895</v>
      </c>
      <c r="H13" s="9">
        <v>19500</v>
      </c>
      <c r="I13" s="9">
        <v>0</v>
      </c>
      <c r="J13" s="7" t="s">
        <v>1140</v>
      </c>
      <c r="K13" s="9">
        <v>0</v>
      </c>
      <c r="L13" s="6"/>
      <c r="M13" s="6"/>
    </row>
    <row r="14" spans="1:13" x14ac:dyDescent="0.25">
      <c r="A14" s="4" t="s">
        <v>120</v>
      </c>
      <c r="B14" s="7" t="s">
        <v>2500</v>
      </c>
      <c r="C14" s="7" t="s">
        <v>2501</v>
      </c>
      <c r="D14" s="4" t="s">
        <v>121</v>
      </c>
      <c r="E14" s="4" t="s">
        <v>122</v>
      </c>
      <c r="F14" s="4" t="s">
        <v>123</v>
      </c>
      <c r="G14" s="6">
        <v>42898</v>
      </c>
      <c r="H14" s="9">
        <v>15210</v>
      </c>
      <c r="I14" s="9">
        <v>0</v>
      </c>
      <c r="J14" s="7" t="s">
        <v>1140</v>
      </c>
      <c r="K14" s="9">
        <v>0</v>
      </c>
      <c r="L14" s="6"/>
      <c r="M14" s="6"/>
    </row>
    <row r="15" spans="1:13" x14ac:dyDescent="0.25">
      <c r="A15" s="4" t="s">
        <v>1035</v>
      </c>
      <c r="B15" s="7" t="s">
        <v>2500</v>
      </c>
      <c r="C15" s="7" t="s">
        <v>2501</v>
      </c>
      <c r="D15" s="4" t="s">
        <v>1036</v>
      </c>
      <c r="E15" s="4" t="s">
        <v>126</v>
      </c>
      <c r="F15" s="4" t="s">
        <v>127</v>
      </c>
      <c r="G15" s="6">
        <v>42913</v>
      </c>
      <c r="H15" s="9">
        <v>150</v>
      </c>
      <c r="I15" s="9">
        <v>4.1240199999999998</v>
      </c>
      <c r="J15" s="7" t="s">
        <v>1140</v>
      </c>
      <c r="K15" s="9">
        <v>8248.0400000000009</v>
      </c>
      <c r="L15" s="6"/>
      <c r="M15" s="6"/>
    </row>
    <row r="16" spans="1:13" x14ac:dyDescent="0.25">
      <c r="A16" s="4" t="s">
        <v>1035</v>
      </c>
      <c r="B16" s="7" t="s">
        <v>2500</v>
      </c>
      <c r="C16" s="7" t="s">
        <v>2501</v>
      </c>
      <c r="D16" s="4" t="s">
        <v>1036</v>
      </c>
      <c r="E16" s="4" t="s">
        <v>126</v>
      </c>
      <c r="F16" s="4" t="s">
        <v>127</v>
      </c>
      <c r="G16" s="6">
        <v>42913</v>
      </c>
      <c r="H16" s="9">
        <v>150</v>
      </c>
      <c r="I16" s="9">
        <v>4.1240199999999998</v>
      </c>
      <c r="J16" s="7" t="s">
        <v>1140</v>
      </c>
      <c r="K16" s="9">
        <v>8248.0400000000009</v>
      </c>
      <c r="L16" s="6"/>
      <c r="M16" s="6"/>
    </row>
    <row r="17" spans="1:13" x14ac:dyDescent="0.25">
      <c r="A17" s="4" t="s">
        <v>1035</v>
      </c>
      <c r="B17" s="7" t="s">
        <v>2500</v>
      </c>
      <c r="C17" s="7" t="s">
        <v>2501</v>
      </c>
      <c r="D17" s="4" t="s">
        <v>1036</v>
      </c>
      <c r="E17" s="4" t="s">
        <v>126</v>
      </c>
      <c r="F17" s="4" t="s">
        <v>127</v>
      </c>
      <c r="G17" s="6">
        <v>42913</v>
      </c>
      <c r="H17" s="9">
        <v>150</v>
      </c>
      <c r="I17" s="9">
        <v>4.1240199999999998</v>
      </c>
      <c r="J17" s="7" t="s">
        <v>1140</v>
      </c>
      <c r="K17" s="9">
        <v>8248.0400000000009</v>
      </c>
      <c r="L17" s="6"/>
      <c r="M17" s="6"/>
    </row>
    <row r="18" spans="1:13" x14ac:dyDescent="0.25">
      <c r="A18" s="4" t="s">
        <v>1035</v>
      </c>
      <c r="B18" s="7" t="s">
        <v>2500</v>
      </c>
      <c r="C18" s="7" t="s">
        <v>2501</v>
      </c>
      <c r="D18" s="4" t="s">
        <v>1036</v>
      </c>
      <c r="E18" s="4" t="s">
        <v>126</v>
      </c>
      <c r="F18" s="4" t="s">
        <v>127</v>
      </c>
      <c r="G18" s="6">
        <v>42913</v>
      </c>
      <c r="H18" s="9">
        <v>150</v>
      </c>
      <c r="I18" s="9">
        <v>4.1240199999999998</v>
      </c>
      <c r="J18" s="7" t="s">
        <v>1140</v>
      </c>
      <c r="K18" s="9">
        <v>8248.0400000000009</v>
      </c>
      <c r="L18" s="6"/>
      <c r="M18" s="6"/>
    </row>
    <row r="19" spans="1:13" x14ac:dyDescent="0.25">
      <c r="A19" s="4" t="s">
        <v>1035</v>
      </c>
      <c r="B19" s="7" t="s">
        <v>2500</v>
      </c>
      <c r="C19" s="7" t="s">
        <v>2501</v>
      </c>
      <c r="D19" s="4" t="s">
        <v>1036</v>
      </c>
      <c r="E19" s="4" t="s">
        <v>126</v>
      </c>
      <c r="F19" s="4" t="s">
        <v>127</v>
      </c>
      <c r="G19" s="6">
        <v>42913</v>
      </c>
      <c r="H19" s="9">
        <v>100</v>
      </c>
      <c r="I19" s="9">
        <v>4.1240199999999998</v>
      </c>
      <c r="J19" s="7" t="s">
        <v>1140</v>
      </c>
      <c r="K19" s="9">
        <v>8248.0400000000009</v>
      </c>
      <c r="L19" s="6"/>
      <c r="M19" s="6"/>
    </row>
    <row r="20" spans="1:13" x14ac:dyDescent="0.25">
      <c r="A20" s="4" t="s">
        <v>1035</v>
      </c>
      <c r="B20" s="7" t="s">
        <v>2500</v>
      </c>
      <c r="C20" s="7" t="s">
        <v>2501</v>
      </c>
      <c r="D20" s="4" t="s">
        <v>1036</v>
      </c>
      <c r="E20" s="4" t="s">
        <v>126</v>
      </c>
      <c r="F20" s="4" t="s">
        <v>127</v>
      </c>
      <c r="G20" s="6">
        <v>42913</v>
      </c>
      <c r="H20" s="9">
        <v>100</v>
      </c>
      <c r="I20" s="9">
        <v>4.1240199999999998</v>
      </c>
      <c r="J20" s="7" t="s">
        <v>1140</v>
      </c>
      <c r="K20" s="9">
        <v>8248.0400000000009</v>
      </c>
      <c r="L20" s="6"/>
      <c r="M20" s="6"/>
    </row>
    <row r="21" spans="1:13" x14ac:dyDescent="0.25">
      <c r="A21" s="4" t="s">
        <v>1035</v>
      </c>
      <c r="B21" s="7" t="s">
        <v>2500</v>
      </c>
      <c r="C21" s="7" t="s">
        <v>2501</v>
      </c>
      <c r="D21" s="4" t="s">
        <v>1036</v>
      </c>
      <c r="E21" s="4" t="s">
        <v>126</v>
      </c>
      <c r="F21" s="4" t="s">
        <v>127</v>
      </c>
      <c r="G21" s="6">
        <v>42913</v>
      </c>
      <c r="H21" s="9">
        <v>150</v>
      </c>
      <c r="I21" s="9">
        <v>4.1240199999999998</v>
      </c>
      <c r="J21" s="7" t="s">
        <v>1140</v>
      </c>
      <c r="K21" s="9">
        <v>8248.0400000000009</v>
      </c>
      <c r="L21" s="6"/>
      <c r="M21" s="6"/>
    </row>
    <row r="22" spans="1:13" x14ac:dyDescent="0.25">
      <c r="A22" s="4" t="s">
        <v>1035</v>
      </c>
      <c r="B22" s="7" t="s">
        <v>2500</v>
      </c>
      <c r="C22" s="7" t="s">
        <v>2501</v>
      </c>
      <c r="D22" s="4" t="s">
        <v>1036</v>
      </c>
      <c r="E22" s="4" t="s">
        <v>126</v>
      </c>
      <c r="F22" s="4" t="s">
        <v>127</v>
      </c>
      <c r="G22" s="6">
        <v>42913</v>
      </c>
      <c r="H22" s="9">
        <v>100</v>
      </c>
      <c r="I22" s="9">
        <v>4.1240199999999998</v>
      </c>
      <c r="J22" s="7" t="s">
        <v>1140</v>
      </c>
      <c r="K22" s="9">
        <v>8248.0400000000009</v>
      </c>
      <c r="L22" s="6"/>
      <c r="M22" s="6"/>
    </row>
    <row r="23" spans="1:13" x14ac:dyDescent="0.25">
      <c r="A23" s="4" t="s">
        <v>1035</v>
      </c>
      <c r="B23" s="7" t="s">
        <v>2500</v>
      </c>
      <c r="C23" s="7" t="s">
        <v>2501</v>
      </c>
      <c r="D23" s="4" t="s">
        <v>1036</v>
      </c>
      <c r="E23" s="4" t="s">
        <v>126</v>
      </c>
      <c r="F23" s="4" t="s">
        <v>127</v>
      </c>
      <c r="G23" s="6">
        <v>42913</v>
      </c>
      <c r="H23" s="9">
        <v>150</v>
      </c>
      <c r="I23" s="9">
        <v>4.1240199999999998</v>
      </c>
      <c r="J23" s="7" t="s">
        <v>1140</v>
      </c>
      <c r="K23" s="9">
        <v>8248.0400000000009</v>
      </c>
      <c r="L23" s="6"/>
      <c r="M23" s="6"/>
    </row>
    <row r="24" spans="1:13" x14ac:dyDescent="0.25">
      <c r="A24" s="4" t="s">
        <v>1035</v>
      </c>
      <c r="B24" s="7" t="s">
        <v>2500</v>
      </c>
      <c r="C24" s="7" t="s">
        <v>2501</v>
      </c>
      <c r="D24" s="4" t="s">
        <v>1036</v>
      </c>
      <c r="E24" s="4" t="s">
        <v>126</v>
      </c>
      <c r="F24" s="4" t="s">
        <v>127</v>
      </c>
      <c r="G24" s="6">
        <v>42913</v>
      </c>
      <c r="H24" s="9">
        <v>150</v>
      </c>
      <c r="I24" s="9">
        <v>4.1240199999999998</v>
      </c>
      <c r="J24" s="7" t="s">
        <v>1140</v>
      </c>
      <c r="K24" s="9">
        <v>8248.0400000000009</v>
      </c>
      <c r="L24" s="6"/>
      <c r="M24" s="6"/>
    </row>
    <row r="25" spans="1:13" x14ac:dyDescent="0.25">
      <c r="A25" s="4" t="s">
        <v>1035</v>
      </c>
      <c r="B25" s="7" t="s">
        <v>2500</v>
      </c>
      <c r="C25" s="7" t="s">
        <v>2501</v>
      </c>
      <c r="D25" s="4" t="s">
        <v>1036</v>
      </c>
      <c r="E25" s="4" t="s">
        <v>126</v>
      </c>
      <c r="F25" s="4" t="s">
        <v>127</v>
      </c>
      <c r="G25" s="6">
        <v>42913</v>
      </c>
      <c r="H25" s="9">
        <v>150</v>
      </c>
      <c r="I25" s="9">
        <v>4.1240199999999998</v>
      </c>
      <c r="J25" s="7" t="s">
        <v>1140</v>
      </c>
      <c r="K25" s="9">
        <v>8248.0400000000009</v>
      </c>
      <c r="L25" s="6"/>
      <c r="M25" s="6"/>
    </row>
    <row r="26" spans="1:13" x14ac:dyDescent="0.25">
      <c r="A26" s="4" t="s">
        <v>1035</v>
      </c>
      <c r="B26" s="7" t="s">
        <v>2500</v>
      </c>
      <c r="C26" s="7" t="s">
        <v>2501</v>
      </c>
      <c r="D26" s="4" t="s">
        <v>1036</v>
      </c>
      <c r="E26" s="4" t="s">
        <v>126</v>
      </c>
      <c r="F26" s="4" t="s">
        <v>127</v>
      </c>
      <c r="G26" s="6">
        <v>42913</v>
      </c>
      <c r="H26" s="9">
        <v>150</v>
      </c>
      <c r="I26" s="9">
        <v>4.1240199999999998</v>
      </c>
      <c r="J26" s="7" t="s">
        <v>1140</v>
      </c>
      <c r="K26" s="9">
        <v>8248.0400000000009</v>
      </c>
      <c r="L26" s="6"/>
      <c r="M26" s="6"/>
    </row>
    <row r="27" spans="1:13" x14ac:dyDescent="0.25">
      <c r="A27" s="4" t="s">
        <v>1035</v>
      </c>
      <c r="B27" s="7" t="s">
        <v>2500</v>
      </c>
      <c r="C27" s="7" t="s">
        <v>2501</v>
      </c>
      <c r="D27" s="4" t="s">
        <v>1036</v>
      </c>
      <c r="E27" s="4" t="s">
        <v>126</v>
      </c>
      <c r="F27" s="4" t="s">
        <v>127</v>
      </c>
      <c r="G27" s="6">
        <v>42913</v>
      </c>
      <c r="H27" s="9">
        <v>150</v>
      </c>
      <c r="I27" s="9">
        <v>4.1240199999999998</v>
      </c>
      <c r="J27" s="7" t="s">
        <v>1140</v>
      </c>
      <c r="K27" s="9">
        <v>8248.0400000000009</v>
      </c>
      <c r="L27" s="6"/>
      <c r="M27" s="6"/>
    </row>
    <row r="28" spans="1:13" x14ac:dyDescent="0.25">
      <c r="A28" s="4" t="s">
        <v>1035</v>
      </c>
      <c r="B28" s="7" t="s">
        <v>2500</v>
      </c>
      <c r="C28" s="7" t="s">
        <v>2501</v>
      </c>
      <c r="D28" s="4" t="s">
        <v>1036</v>
      </c>
      <c r="E28" s="4" t="s">
        <v>126</v>
      </c>
      <c r="F28" s="4" t="s">
        <v>127</v>
      </c>
      <c r="G28" s="6">
        <v>42913</v>
      </c>
      <c r="H28" s="9">
        <v>100</v>
      </c>
      <c r="I28" s="9">
        <v>4.1240199999999998</v>
      </c>
      <c r="J28" s="7" t="s">
        <v>1140</v>
      </c>
      <c r="K28" s="9">
        <v>8248.0400000000009</v>
      </c>
      <c r="L28" s="6"/>
      <c r="M28" s="6"/>
    </row>
    <row r="29" spans="1:13" x14ac:dyDescent="0.25">
      <c r="A29" s="4" t="s">
        <v>1035</v>
      </c>
      <c r="B29" s="7" t="s">
        <v>2500</v>
      </c>
      <c r="C29" s="7" t="s">
        <v>2501</v>
      </c>
      <c r="D29" s="4" t="s">
        <v>1036</v>
      </c>
      <c r="E29" s="4" t="s">
        <v>126</v>
      </c>
      <c r="F29" s="4" t="s">
        <v>127</v>
      </c>
      <c r="G29" s="6">
        <v>42913</v>
      </c>
      <c r="H29" s="9">
        <v>100</v>
      </c>
      <c r="I29" s="9">
        <v>4.1240199999999998</v>
      </c>
      <c r="J29" s="7" t="s">
        <v>1140</v>
      </c>
      <c r="K29" s="9">
        <v>8248.0400000000009</v>
      </c>
      <c r="L29" s="6"/>
      <c r="M29" s="6"/>
    </row>
    <row r="30" spans="1:13" x14ac:dyDescent="0.25">
      <c r="A30" s="4" t="s">
        <v>1035</v>
      </c>
      <c r="B30" s="7" t="s">
        <v>2500</v>
      </c>
      <c r="C30" s="7" t="s">
        <v>2501</v>
      </c>
      <c r="D30" s="4" t="s">
        <v>1037</v>
      </c>
      <c r="E30" s="4" t="s">
        <v>130</v>
      </c>
      <c r="F30" s="4" t="s">
        <v>131</v>
      </c>
      <c r="G30" s="6">
        <v>42913</v>
      </c>
      <c r="H30" s="9">
        <v>150</v>
      </c>
      <c r="I30" s="9">
        <v>5.1509600000000004</v>
      </c>
      <c r="J30" s="7" t="s">
        <v>1140</v>
      </c>
      <c r="K30" s="9">
        <v>10301.92</v>
      </c>
      <c r="L30" s="6"/>
      <c r="M30" s="6"/>
    </row>
    <row r="31" spans="1:13" x14ac:dyDescent="0.25">
      <c r="A31" s="4" t="s">
        <v>1035</v>
      </c>
      <c r="B31" s="7" t="s">
        <v>2500</v>
      </c>
      <c r="C31" s="7" t="s">
        <v>2501</v>
      </c>
      <c r="D31" s="4" t="s">
        <v>1037</v>
      </c>
      <c r="E31" s="4" t="s">
        <v>130</v>
      </c>
      <c r="F31" s="4" t="s">
        <v>131</v>
      </c>
      <c r="G31" s="6">
        <v>42913</v>
      </c>
      <c r="H31" s="9">
        <v>150</v>
      </c>
      <c r="I31" s="9">
        <v>5.1509600000000004</v>
      </c>
      <c r="J31" s="7" t="s">
        <v>1140</v>
      </c>
      <c r="K31" s="9">
        <v>10301.92</v>
      </c>
      <c r="L31" s="6"/>
      <c r="M31" s="6"/>
    </row>
    <row r="32" spans="1:13" x14ac:dyDescent="0.25">
      <c r="A32" s="4" t="s">
        <v>1035</v>
      </c>
      <c r="B32" s="7" t="s">
        <v>2500</v>
      </c>
      <c r="C32" s="7" t="s">
        <v>2501</v>
      </c>
      <c r="D32" s="4" t="s">
        <v>1037</v>
      </c>
      <c r="E32" s="4" t="s">
        <v>130</v>
      </c>
      <c r="F32" s="4" t="s">
        <v>131</v>
      </c>
      <c r="G32" s="6">
        <v>42913</v>
      </c>
      <c r="H32" s="9">
        <v>150</v>
      </c>
      <c r="I32" s="9">
        <v>5.1509600000000004</v>
      </c>
      <c r="J32" s="7" t="s">
        <v>1140</v>
      </c>
      <c r="K32" s="9">
        <v>10301.92</v>
      </c>
      <c r="L32" s="6"/>
      <c r="M32" s="6"/>
    </row>
    <row r="33" spans="1:13" x14ac:dyDescent="0.25">
      <c r="A33" s="4" t="s">
        <v>1035</v>
      </c>
      <c r="B33" s="7" t="s">
        <v>2500</v>
      </c>
      <c r="C33" s="7" t="s">
        <v>2501</v>
      </c>
      <c r="D33" s="4" t="s">
        <v>1037</v>
      </c>
      <c r="E33" s="4" t="s">
        <v>130</v>
      </c>
      <c r="F33" s="4" t="s">
        <v>131</v>
      </c>
      <c r="G33" s="6">
        <v>42913</v>
      </c>
      <c r="H33" s="9">
        <v>150</v>
      </c>
      <c r="I33" s="9">
        <v>5.1509600000000004</v>
      </c>
      <c r="J33" s="7" t="s">
        <v>1140</v>
      </c>
      <c r="K33" s="9">
        <v>10301.92</v>
      </c>
      <c r="L33" s="6"/>
      <c r="M33" s="6"/>
    </row>
    <row r="34" spans="1:13" x14ac:dyDescent="0.25">
      <c r="A34" s="4" t="s">
        <v>1035</v>
      </c>
      <c r="B34" s="7" t="s">
        <v>2500</v>
      </c>
      <c r="C34" s="7" t="s">
        <v>2501</v>
      </c>
      <c r="D34" s="4" t="s">
        <v>1037</v>
      </c>
      <c r="E34" s="4" t="s">
        <v>130</v>
      </c>
      <c r="F34" s="4" t="s">
        <v>131</v>
      </c>
      <c r="G34" s="6">
        <v>42913</v>
      </c>
      <c r="H34" s="9">
        <v>150</v>
      </c>
      <c r="I34" s="9">
        <v>5.1509600000000004</v>
      </c>
      <c r="J34" s="7" t="s">
        <v>1140</v>
      </c>
      <c r="K34" s="9">
        <v>10301.92</v>
      </c>
      <c r="L34" s="6"/>
      <c r="M34" s="6"/>
    </row>
    <row r="35" spans="1:13" x14ac:dyDescent="0.25">
      <c r="A35" s="4" t="s">
        <v>1035</v>
      </c>
      <c r="B35" s="7" t="s">
        <v>2500</v>
      </c>
      <c r="C35" s="7" t="s">
        <v>2501</v>
      </c>
      <c r="D35" s="4" t="s">
        <v>1037</v>
      </c>
      <c r="E35" s="4" t="s">
        <v>130</v>
      </c>
      <c r="F35" s="4" t="s">
        <v>131</v>
      </c>
      <c r="G35" s="6">
        <v>42913</v>
      </c>
      <c r="H35" s="9">
        <v>150</v>
      </c>
      <c r="I35" s="9">
        <v>5.1509600000000004</v>
      </c>
      <c r="J35" s="7" t="s">
        <v>1140</v>
      </c>
      <c r="K35" s="9">
        <v>10301.92</v>
      </c>
      <c r="L35" s="6"/>
      <c r="M35" s="6"/>
    </row>
    <row r="36" spans="1:13" x14ac:dyDescent="0.25">
      <c r="A36" s="4" t="s">
        <v>1035</v>
      </c>
      <c r="B36" s="7" t="s">
        <v>2500</v>
      </c>
      <c r="C36" s="7" t="s">
        <v>2501</v>
      </c>
      <c r="D36" s="4" t="s">
        <v>1037</v>
      </c>
      <c r="E36" s="4" t="s">
        <v>130</v>
      </c>
      <c r="F36" s="4" t="s">
        <v>131</v>
      </c>
      <c r="G36" s="6">
        <v>42913</v>
      </c>
      <c r="H36" s="9">
        <v>150</v>
      </c>
      <c r="I36" s="9">
        <v>5.1509600000000004</v>
      </c>
      <c r="J36" s="7" t="s">
        <v>1140</v>
      </c>
      <c r="K36" s="9">
        <v>10301.92</v>
      </c>
      <c r="L36" s="6"/>
      <c r="M36" s="6"/>
    </row>
    <row r="37" spans="1:13" x14ac:dyDescent="0.25">
      <c r="A37" s="4" t="s">
        <v>1035</v>
      </c>
      <c r="B37" s="7" t="s">
        <v>2500</v>
      </c>
      <c r="C37" s="7" t="s">
        <v>2501</v>
      </c>
      <c r="D37" s="4" t="s">
        <v>1037</v>
      </c>
      <c r="E37" s="4" t="s">
        <v>130</v>
      </c>
      <c r="F37" s="4" t="s">
        <v>131</v>
      </c>
      <c r="G37" s="6">
        <v>42913</v>
      </c>
      <c r="H37" s="9">
        <v>100</v>
      </c>
      <c r="I37" s="9">
        <v>5.1509600000000004</v>
      </c>
      <c r="J37" s="7" t="s">
        <v>1140</v>
      </c>
      <c r="K37" s="9">
        <v>10301.92</v>
      </c>
      <c r="L37" s="6"/>
      <c r="M37" s="6"/>
    </row>
    <row r="38" spans="1:13" x14ac:dyDescent="0.25">
      <c r="A38" s="4" t="s">
        <v>1035</v>
      </c>
      <c r="B38" s="7" t="s">
        <v>2500</v>
      </c>
      <c r="C38" s="7" t="s">
        <v>2501</v>
      </c>
      <c r="D38" s="4" t="s">
        <v>1037</v>
      </c>
      <c r="E38" s="4" t="s">
        <v>130</v>
      </c>
      <c r="F38" s="4" t="s">
        <v>131</v>
      </c>
      <c r="G38" s="6">
        <v>42913</v>
      </c>
      <c r="H38" s="9">
        <v>150</v>
      </c>
      <c r="I38" s="9">
        <v>5.1509600000000004</v>
      </c>
      <c r="J38" s="7" t="s">
        <v>1140</v>
      </c>
      <c r="K38" s="9">
        <v>10301.92</v>
      </c>
      <c r="L38" s="6"/>
      <c r="M38" s="6"/>
    </row>
    <row r="39" spans="1:13" x14ac:dyDescent="0.25">
      <c r="A39" s="4" t="s">
        <v>1035</v>
      </c>
      <c r="B39" s="7" t="s">
        <v>2500</v>
      </c>
      <c r="C39" s="7" t="s">
        <v>2501</v>
      </c>
      <c r="D39" s="4" t="s">
        <v>1037</v>
      </c>
      <c r="E39" s="4" t="s">
        <v>130</v>
      </c>
      <c r="F39" s="4" t="s">
        <v>131</v>
      </c>
      <c r="G39" s="6">
        <v>42913</v>
      </c>
      <c r="H39" s="9">
        <v>150</v>
      </c>
      <c r="I39" s="9">
        <v>5.1509600000000004</v>
      </c>
      <c r="J39" s="7" t="s">
        <v>1140</v>
      </c>
      <c r="K39" s="9">
        <v>10301.92</v>
      </c>
      <c r="L39" s="6"/>
      <c r="M39" s="6"/>
    </row>
    <row r="40" spans="1:13" x14ac:dyDescent="0.25">
      <c r="A40" s="4" t="s">
        <v>1035</v>
      </c>
      <c r="B40" s="7" t="s">
        <v>2500</v>
      </c>
      <c r="C40" s="7" t="s">
        <v>2501</v>
      </c>
      <c r="D40" s="4" t="s">
        <v>1037</v>
      </c>
      <c r="E40" s="4" t="s">
        <v>130</v>
      </c>
      <c r="F40" s="4" t="s">
        <v>131</v>
      </c>
      <c r="G40" s="6">
        <v>42913</v>
      </c>
      <c r="H40" s="9">
        <v>150</v>
      </c>
      <c r="I40" s="9">
        <v>5.1509600000000004</v>
      </c>
      <c r="J40" s="7" t="s">
        <v>1140</v>
      </c>
      <c r="K40" s="9">
        <v>10301.92</v>
      </c>
      <c r="L40" s="6"/>
      <c r="M40" s="6"/>
    </row>
    <row r="41" spans="1:13" x14ac:dyDescent="0.25">
      <c r="A41" s="4" t="s">
        <v>1035</v>
      </c>
      <c r="B41" s="7" t="s">
        <v>2500</v>
      </c>
      <c r="C41" s="7" t="s">
        <v>2501</v>
      </c>
      <c r="D41" s="4" t="s">
        <v>1037</v>
      </c>
      <c r="E41" s="4" t="s">
        <v>130</v>
      </c>
      <c r="F41" s="4" t="s">
        <v>131</v>
      </c>
      <c r="G41" s="6">
        <v>42913</v>
      </c>
      <c r="H41" s="9">
        <v>150</v>
      </c>
      <c r="I41" s="9">
        <v>5.1509600000000004</v>
      </c>
      <c r="J41" s="7" t="s">
        <v>1140</v>
      </c>
      <c r="K41" s="9">
        <v>10301.92</v>
      </c>
      <c r="L41" s="6"/>
      <c r="M41" s="6"/>
    </row>
    <row r="42" spans="1:13" x14ac:dyDescent="0.25">
      <c r="A42" s="4" t="s">
        <v>1035</v>
      </c>
      <c r="B42" s="7" t="s">
        <v>2500</v>
      </c>
      <c r="C42" s="7" t="s">
        <v>2501</v>
      </c>
      <c r="D42" s="4" t="s">
        <v>1037</v>
      </c>
      <c r="E42" s="4" t="s">
        <v>130</v>
      </c>
      <c r="F42" s="4" t="s">
        <v>131</v>
      </c>
      <c r="G42" s="6">
        <v>42913</v>
      </c>
      <c r="H42" s="9">
        <v>150</v>
      </c>
      <c r="I42" s="9">
        <v>5.1509600000000004</v>
      </c>
      <c r="J42" s="7" t="s">
        <v>1140</v>
      </c>
      <c r="K42" s="9">
        <v>10301.92</v>
      </c>
      <c r="L42" s="6"/>
      <c r="M42" s="6"/>
    </row>
    <row r="43" spans="1:13" x14ac:dyDescent="0.25">
      <c r="A43" s="4" t="s">
        <v>1035</v>
      </c>
      <c r="B43" s="7" t="s">
        <v>2500</v>
      </c>
      <c r="C43" s="7" t="s">
        <v>2501</v>
      </c>
      <c r="D43" s="4" t="s">
        <v>1037</v>
      </c>
      <c r="E43" s="4" t="s">
        <v>130</v>
      </c>
      <c r="F43" s="4" t="s">
        <v>131</v>
      </c>
      <c r="G43" s="6">
        <v>42913</v>
      </c>
      <c r="H43" s="9">
        <v>100</v>
      </c>
      <c r="I43" s="9">
        <v>5.1509600000000004</v>
      </c>
      <c r="J43" s="7" t="s">
        <v>1140</v>
      </c>
      <c r="K43" s="9">
        <v>10301.92</v>
      </c>
      <c r="L43" s="6"/>
      <c r="M43" s="6"/>
    </row>
    <row r="44" spans="1:13" x14ac:dyDescent="0.25">
      <c r="A44" s="4" t="s">
        <v>1035</v>
      </c>
      <c r="B44" s="7" t="s">
        <v>2500</v>
      </c>
      <c r="C44" s="7" t="s">
        <v>2501</v>
      </c>
      <c r="D44" s="4" t="s">
        <v>1038</v>
      </c>
      <c r="E44" s="4" t="s">
        <v>57</v>
      </c>
      <c r="F44" s="4" t="s">
        <v>56</v>
      </c>
      <c r="G44" s="6">
        <v>42913</v>
      </c>
      <c r="H44" s="9">
        <v>100</v>
      </c>
      <c r="I44" s="9">
        <v>5.6287200000000004</v>
      </c>
      <c r="J44" s="7" t="s">
        <v>1140</v>
      </c>
      <c r="K44" s="9">
        <v>11257.44</v>
      </c>
      <c r="L44" s="6"/>
      <c r="M44" s="6"/>
    </row>
    <row r="45" spans="1:13" x14ac:dyDescent="0.25">
      <c r="A45" s="4" t="s">
        <v>1035</v>
      </c>
      <c r="B45" s="7" t="s">
        <v>2500</v>
      </c>
      <c r="C45" s="7" t="s">
        <v>2501</v>
      </c>
      <c r="D45" s="4" t="s">
        <v>1038</v>
      </c>
      <c r="E45" s="4" t="s">
        <v>57</v>
      </c>
      <c r="F45" s="4" t="s">
        <v>56</v>
      </c>
      <c r="G45" s="6">
        <v>42913</v>
      </c>
      <c r="H45" s="9">
        <v>100</v>
      </c>
      <c r="I45" s="9">
        <v>5.6287200000000004</v>
      </c>
      <c r="J45" s="7" t="s">
        <v>1140</v>
      </c>
      <c r="K45" s="9">
        <v>11257.44</v>
      </c>
      <c r="L45" s="6"/>
      <c r="M45" s="6"/>
    </row>
    <row r="46" spans="1:13" x14ac:dyDescent="0.25">
      <c r="A46" s="4" t="s">
        <v>1035</v>
      </c>
      <c r="B46" s="7" t="s">
        <v>2500</v>
      </c>
      <c r="C46" s="7" t="s">
        <v>2501</v>
      </c>
      <c r="D46" s="4" t="s">
        <v>1038</v>
      </c>
      <c r="E46" s="4" t="s">
        <v>57</v>
      </c>
      <c r="F46" s="4" t="s">
        <v>56</v>
      </c>
      <c r="G46" s="6">
        <v>42913</v>
      </c>
      <c r="H46" s="9">
        <v>100</v>
      </c>
      <c r="I46" s="9">
        <v>5.6287200000000004</v>
      </c>
      <c r="J46" s="7" t="s">
        <v>1140</v>
      </c>
      <c r="K46" s="9">
        <v>11257.44</v>
      </c>
      <c r="L46" s="6"/>
      <c r="M46" s="6"/>
    </row>
    <row r="47" spans="1:13" x14ac:dyDescent="0.25">
      <c r="A47" s="4" t="s">
        <v>1035</v>
      </c>
      <c r="B47" s="7" t="s">
        <v>2500</v>
      </c>
      <c r="C47" s="7" t="s">
        <v>2501</v>
      </c>
      <c r="D47" s="4" t="s">
        <v>1038</v>
      </c>
      <c r="E47" s="4" t="s">
        <v>57</v>
      </c>
      <c r="F47" s="4" t="s">
        <v>56</v>
      </c>
      <c r="G47" s="6">
        <v>42913</v>
      </c>
      <c r="H47" s="9">
        <v>100</v>
      </c>
      <c r="I47" s="9">
        <v>5.6287200000000004</v>
      </c>
      <c r="J47" s="7" t="s">
        <v>1140</v>
      </c>
      <c r="K47" s="9">
        <v>11257.44</v>
      </c>
      <c r="L47" s="6"/>
      <c r="M47" s="6"/>
    </row>
    <row r="48" spans="1:13" x14ac:dyDescent="0.25">
      <c r="A48" s="4" t="s">
        <v>1035</v>
      </c>
      <c r="B48" s="7" t="s">
        <v>2500</v>
      </c>
      <c r="C48" s="7" t="s">
        <v>2501</v>
      </c>
      <c r="D48" s="4" t="s">
        <v>1038</v>
      </c>
      <c r="E48" s="4" t="s">
        <v>57</v>
      </c>
      <c r="F48" s="4" t="s">
        <v>56</v>
      </c>
      <c r="G48" s="6">
        <v>42913</v>
      </c>
      <c r="H48" s="9">
        <v>100</v>
      </c>
      <c r="I48" s="9">
        <v>5.6287200000000004</v>
      </c>
      <c r="J48" s="7" t="s">
        <v>1140</v>
      </c>
      <c r="K48" s="9">
        <v>11257.44</v>
      </c>
      <c r="L48" s="6"/>
      <c r="M48" s="6"/>
    </row>
    <row r="49" spans="1:13" x14ac:dyDescent="0.25">
      <c r="A49" s="4" t="s">
        <v>1035</v>
      </c>
      <c r="B49" s="7" t="s">
        <v>2500</v>
      </c>
      <c r="C49" s="7" t="s">
        <v>2501</v>
      </c>
      <c r="D49" s="4" t="s">
        <v>1038</v>
      </c>
      <c r="E49" s="4" t="s">
        <v>57</v>
      </c>
      <c r="F49" s="4" t="s">
        <v>56</v>
      </c>
      <c r="G49" s="6">
        <v>42913</v>
      </c>
      <c r="H49" s="9">
        <v>100</v>
      </c>
      <c r="I49" s="9">
        <v>5.6287200000000004</v>
      </c>
      <c r="J49" s="7" t="s">
        <v>1140</v>
      </c>
      <c r="K49" s="9">
        <v>11257.44</v>
      </c>
      <c r="L49" s="6"/>
      <c r="M49" s="6"/>
    </row>
    <row r="50" spans="1:13" x14ac:dyDescent="0.25">
      <c r="A50" s="4" t="s">
        <v>1035</v>
      </c>
      <c r="B50" s="7" t="s">
        <v>2500</v>
      </c>
      <c r="C50" s="7" t="s">
        <v>2501</v>
      </c>
      <c r="D50" s="4" t="s">
        <v>1038</v>
      </c>
      <c r="E50" s="4" t="s">
        <v>57</v>
      </c>
      <c r="F50" s="4" t="s">
        <v>56</v>
      </c>
      <c r="G50" s="6">
        <v>42913</v>
      </c>
      <c r="H50" s="9">
        <v>100</v>
      </c>
      <c r="I50" s="9">
        <v>5.6287200000000004</v>
      </c>
      <c r="J50" s="7" t="s">
        <v>1140</v>
      </c>
      <c r="K50" s="9">
        <v>11257.44</v>
      </c>
      <c r="L50" s="6"/>
      <c r="M50" s="6"/>
    </row>
    <row r="51" spans="1:13" x14ac:dyDescent="0.25">
      <c r="A51" s="4" t="s">
        <v>1035</v>
      </c>
      <c r="B51" s="7" t="s">
        <v>2500</v>
      </c>
      <c r="C51" s="7" t="s">
        <v>2501</v>
      </c>
      <c r="D51" s="4" t="s">
        <v>1038</v>
      </c>
      <c r="E51" s="4" t="s">
        <v>57</v>
      </c>
      <c r="F51" s="4" t="s">
        <v>56</v>
      </c>
      <c r="G51" s="6">
        <v>42913</v>
      </c>
      <c r="H51" s="9">
        <v>100</v>
      </c>
      <c r="I51" s="9">
        <v>5.6287200000000004</v>
      </c>
      <c r="J51" s="7" t="s">
        <v>1140</v>
      </c>
      <c r="K51" s="9">
        <v>11257.44</v>
      </c>
      <c r="L51" s="6"/>
      <c r="M51" s="6"/>
    </row>
    <row r="52" spans="1:13" x14ac:dyDescent="0.25">
      <c r="A52" s="4" t="s">
        <v>1035</v>
      </c>
      <c r="B52" s="7" t="s">
        <v>2500</v>
      </c>
      <c r="C52" s="7" t="s">
        <v>2501</v>
      </c>
      <c r="D52" s="4" t="s">
        <v>1038</v>
      </c>
      <c r="E52" s="4" t="s">
        <v>57</v>
      </c>
      <c r="F52" s="4" t="s">
        <v>56</v>
      </c>
      <c r="G52" s="6">
        <v>42913</v>
      </c>
      <c r="H52" s="9">
        <v>100</v>
      </c>
      <c r="I52" s="9">
        <v>5.6287200000000004</v>
      </c>
      <c r="J52" s="7" t="s">
        <v>1140</v>
      </c>
      <c r="K52" s="9">
        <v>11257.44</v>
      </c>
      <c r="L52" s="6"/>
      <c r="M52" s="6"/>
    </row>
    <row r="53" spans="1:13" x14ac:dyDescent="0.25">
      <c r="A53" s="4" t="s">
        <v>1035</v>
      </c>
      <c r="B53" s="7" t="s">
        <v>2500</v>
      </c>
      <c r="C53" s="7" t="s">
        <v>2501</v>
      </c>
      <c r="D53" s="4" t="s">
        <v>1038</v>
      </c>
      <c r="E53" s="4" t="s">
        <v>57</v>
      </c>
      <c r="F53" s="4" t="s">
        <v>56</v>
      </c>
      <c r="G53" s="6">
        <v>42913</v>
      </c>
      <c r="H53" s="9">
        <v>100</v>
      </c>
      <c r="I53" s="9">
        <v>5.6287200000000004</v>
      </c>
      <c r="J53" s="7" t="s">
        <v>1140</v>
      </c>
      <c r="K53" s="9">
        <v>11257.44</v>
      </c>
      <c r="L53" s="6"/>
      <c r="M53" s="6"/>
    </row>
    <row r="54" spans="1:13" x14ac:dyDescent="0.25">
      <c r="A54" s="4" t="s">
        <v>1035</v>
      </c>
      <c r="B54" s="7" t="s">
        <v>2500</v>
      </c>
      <c r="C54" s="7" t="s">
        <v>2501</v>
      </c>
      <c r="D54" s="4" t="s">
        <v>1038</v>
      </c>
      <c r="E54" s="4" t="s">
        <v>57</v>
      </c>
      <c r="F54" s="4" t="s">
        <v>56</v>
      </c>
      <c r="G54" s="6">
        <v>42913</v>
      </c>
      <c r="H54" s="9">
        <v>100</v>
      </c>
      <c r="I54" s="9">
        <v>5.6287200000000004</v>
      </c>
      <c r="J54" s="7" t="s">
        <v>1140</v>
      </c>
      <c r="K54" s="9">
        <v>11257.44</v>
      </c>
      <c r="L54" s="6"/>
      <c r="M54" s="6"/>
    </row>
    <row r="55" spans="1:13" x14ac:dyDescent="0.25">
      <c r="A55" s="4" t="s">
        <v>1035</v>
      </c>
      <c r="B55" s="7" t="s">
        <v>2500</v>
      </c>
      <c r="C55" s="7" t="s">
        <v>2501</v>
      </c>
      <c r="D55" s="4" t="s">
        <v>1038</v>
      </c>
      <c r="E55" s="4" t="s">
        <v>57</v>
      </c>
      <c r="F55" s="4" t="s">
        <v>56</v>
      </c>
      <c r="G55" s="6">
        <v>42913</v>
      </c>
      <c r="H55" s="9">
        <v>100</v>
      </c>
      <c r="I55" s="9">
        <v>5.6287200000000004</v>
      </c>
      <c r="J55" s="7" t="s">
        <v>1140</v>
      </c>
      <c r="K55" s="9">
        <v>11257.44</v>
      </c>
      <c r="L55" s="6"/>
      <c r="M55" s="6"/>
    </row>
    <row r="56" spans="1:13" x14ac:dyDescent="0.25">
      <c r="A56" s="4" t="s">
        <v>1035</v>
      </c>
      <c r="B56" s="7" t="s">
        <v>2500</v>
      </c>
      <c r="C56" s="7" t="s">
        <v>2501</v>
      </c>
      <c r="D56" s="4" t="s">
        <v>1038</v>
      </c>
      <c r="E56" s="4" t="s">
        <v>57</v>
      </c>
      <c r="F56" s="4" t="s">
        <v>56</v>
      </c>
      <c r="G56" s="6">
        <v>42913</v>
      </c>
      <c r="H56" s="9">
        <v>100</v>
      </c>
      <c r="I56" s="9">
        <v>5.6287200000000004</v>
      </c>
      <c r="J56" s="7" t="s">
        <v>1140</v>
      </c>
      <c r="K56" s="9">
        <v>11257.44</v>
      </c>
      <c r="L56" s="6"/>
      <c r="M56" s="6"/>
    </row>
    <row r="57" spans="1:13" x14ac:dyDescent="0.25">
      <c r="A57" s="4" t="s">
        <v>1035</v>
      </c>
      <c r="B57" s="7" t="s">
        <v>2500</v>
      </c>
      <c r="C57" s="7" t="s">
        <v>2501</v>
      </c>
      <c r="D57" s="4" t="s">
        <v>1038</v>
      </c>
      <c r="E57" s="4" t="s">
        <v>57</v>
      </c>
      <c r="F57" s="4" t="s">
        <v>56</v>
      </c>
      <c r="G57" s="6">
        <v>42913</v>
      </c>
      <c r="H57" s="9">
        <v>100</v>
      </c>
      <c r="I57" s="9">
        <v>5.6287200000000004</v>
      </c>
      <c r="J57" s="7" t="s">
        <v>1140</v>
      </c>
      <c r="K57" s="9">
        <v>11257.44</v>
      </c>
      <c r="L57" s="6"/>
      <c r="M57" s="6"/>
    </row>
    <row r="58" spans="1:13" x14ac:dyDescent="0.25">
      <c r="A58" s="4" t="s">
        <v>1035</v>
      </c>
      <c r="B58" s="7" t="s">
        <v>2500</v>
      </c>
      <c r="C58" s="7" t="s">
        <v>2501</v>
      </c>
      <c r="D58" s="4" t="s">
        <v>1038</v>
      </c>
      <c r="E58" s="4" t="s">
        <v>57</v>
      </c>
      <c r="F58" s="4" t="s">
        <v>56</v>
      </c>
      <c r="G58" s="6">
        <v>42913</v>
      </c>
      <c r="H58" s="9">
        <v>100</v>
      </c>
      <c r="I58" s="9">
        <v>5.6287200000000004</v>
      </c>
      <c r="J58" s="7" t="s">
        <v>1140</v>
      </c>
      <c r="K58" s="9">
        <v>11257.44</v>
      </c>
      <c r="L58" s="6"/>
      <c r="M58" s="6"/>
    </row>
    <row r="59" spans="1:13" x14ac:dyDescent="0.25">
      <c r="A59" s="4" t="s">
        <v>1035</v>
      </c>
      <c r="B59" s="7" t="s">
        <v>2500</v>
      </c>
      <c r="C59" s="7" t="s">
        <v>2501</v>
      </c>
      <c r="D59" s="4" t="s">
        <v>1038</v>
      </c>
      <c r="E59" s="4" t="s">
        <v>57</v>
      </c>
      <c r="F59" s="4" t="s">
        <v>56</v>
      </c>
      <c r="G59" s="6">
        <v>42913</v>
      </c>
      <c r="H59" s="9">
        <v>100</v>
      </c>
      <c r="I59" s="9">
        <v>5.6287200000000004</v>
      </c>
      <c r="J59" s="7" t="s">
        <v>1140</v>
      </c>
      <c r="K59" s="9">
        <v>11257.44</v>
      </c>
      <c r="L59" s="6"/>
      <c r="M59" s="6"/>
    </row>
    <row r="60" spans="1:13" x14ac:dyDescent="0.25">
      <c r="A60" s="4" t="s">
        <v>1035</v>
      </c>
      <c r="B60" s="7" t="s">
        <v>2500</v>
      </c>
      <c r="C60" s="7" t="s">
        <v>2501</v>
      </c>
      <c r="D60" s="4" t="s">
        <v>1038</v>
      </c>
      <c r="E60" s="4" t="s">
        <v>57</v>
      </c>
      <c r="F60" s="4" t="s">
        <v>56</v>
      </c>
      <c r="G60" s="6">
        <v>42913</v>
      </c>
      <c r="H60" s="9">
        <v>100</v>
      </c>
      <c r="I60" s="9">
        <v>5.6287200000000004</v>
      </c>
      <c r="J60" s="7" t="s">
        <v>1140</v>
      </c>
      <c r="K60" s="9">
        <v>11257.44</v>
      </c>
      <c r="L60" s="6"/>
      <c r="M60" s="6"/>
    </row>
    <row r="61" spans="1:13" x14ac:dyDescent="0.25">
      <c r="A61" s="4" t="s">
        <v>1035</v>
      </c>
      <c r="B61" s="7" t="s">
        <v>2500</v>
      </c>
      <c r="C61" s="7" t="s">
        <v>2501</v>
      </c>
      <c r="D61" s="4" t="s">
        <v>1038</v>
      </c>
      <c r="E61" s="4" t="s">
        <v>57</v>
      </c>
      <c r="F61" s="4" t="s">
        <v>56</v>
      </c>
      <c r="G61" s="6">
        <v>42913</v>
      </c>
      <c r="H61" s="9">
        <v>100</v>
      </c>
      <c r="I61" s="9">
        <v>5.6287200000000004</v>
      </c>
      <c r="J61" s="7" t="s">
        <v>1140</v>
      </c>
      <c r="K61" s="9">
        <v>11257.44</v>
      </c>
      <c r="L61" s="6"/>
      <c r="M61" s="6"/>
    </row>
    <row r="62" spans="1:13" x14ac:dyDescent="0.25">
      <c r="A62" s="4" t="s">
        <v>1035</v>
      </c>
      <c r="B62" s="7" t="s">
        <v>2500</v>
      </c>
      <c r="C62" s="7" t="s">
        <v>2501</v>
      </c>
      <c r="D62" s="4" t="s">
        <v>1038</v>
      </c>
      <c r="E62" s="4" t="s">
        <v>57</v>
      </c>
      <c r="F62" s="4" t="s">
        <v>56</v>
      </c>
      <c r="G62" s="6">
        <v>42913</v>
      </c>
      <c r="H62" s="9">
        <v>100</v>
      </c>
      <c r="I62" s="9">
        <v>5.6287200000000004</v>
      </c>
      <c r="J62" s="7" t="s">
        <v>1140</v>
      </c>
      <c r="K62" s="9">
        <v>11257.44</v>
      </c>
      <c r="L62" s="6"/>
      <c r="M62" s="6"/>
    </row>
    <row r="63" spans="1:13" x14ac:dyDescent="0.25">
      <c r="A63" s="4" t="s">
        <v>1035</v>
      </c>
      <c r="B63" s="7" t="s">
        <v>2500</v>
      </c>
      <c r="C63" s="7" t="s">
        <v>2501</v>
      </c>
      <c r="D63" s="4" t="s">
        <v>1038</v>
      </c>
      <c r="E63" s="4" t="s">
        <v>57</v>
      </c>
      <c r="F63" s="4" t="s">
        <v>56</v>
      </c>
      <c r="G63" s="6">
        <v>42913</v>
      </c>
      <c r="H63" s="9">
        <v>100</v>
      </c>
      <c r="I63" s="9">
        <v>5.6287200000000004</v>
      </c>
      <c r="J63" s="7" t="s">
        <v>1140</v>
      </c>
      <c r="K63" s="9">
        <v>11257.44</v>
      </c>
      <c r="L63" s="6"/>
      <c r="M63" s="6"/>
    </row>
    <row r="64" spans="1:13" x14ac:dyDescent="0.25">
      <c r="A64" s="4" t="s">
        <v>1039</v>
      </c>
      <c r="B64" s="7" t="s">
        <v>2500</v>
      </c>
      <c r="C64" s="7" t="s">
        <v>2501</v>
      </c>
      <c r="D64" s="4" t="s">
        <v>1040</v>
      </c>
      <c r="E64" s="4" t="s">
        <v>136</v>
      </c>
      <c r="F64" s="4" t="s">
        <v>137</v>
      </c>
      <c r="G64" s="6">
        <v>42914</v>
      </c>
      <c r="H64" s="9">
        <v>100</v>
      </c>
      <c r="I64" s="9">
        <v>5.1424200000000004</v>
      </c>
      <c r="J64" s="7" t="s">
        <v>1140</v>
      </c>
      <c r="K64" s="9">
        <v>514.24</v>
      </c>
      <c r="L64" s="6"/>
      <c r="M64" s="6"/>
    </row>
    <row r="65" spans="1:13" x14ac:dyDescent="0.25">
      <c r="A65" s="4" t="s">
        <v>1035</v>
      </c>
      <c r="B65" s="7" t="s">
        <v>2500</v>
      </c>
      <c r="C65" s="7" t="s">
        <v>2501</v>
      </c>
      <c r="D65" s="4" t="s">
        <v>1041</v>
      </c>
      <c r="E65" s="4" t="s">
        <v>136</v>
      </c>
      <c r="F65" s="4" t="s">
        <v>137</v>
      </c>
      <c r="G65" s="6">
        <v>42913</v>
      </c>
      <c r="H65" s="9">
        <v>100</v>
      </c>
      <c r="I65" s="9">
        <v>5.1424200000000004</v>
      </c>
      <c r="J65" s="7" t="s">
        <v>1140</v>
      </c>
      <c r="K65" s="9">
        <v>5142.42</v>
      </c>
      <c r="L65" s="6"/>
      <c r="M65" s="6"/>
    </row>
    <row r="66" spans="1:13" x14ac:dyDescent="0.25">
      <c r="A66" s="4" t="s">
        <v>1035</v>
      </c>
      <c r="B66" s="7" t="s">
        <v>2500</v>
      </c>
      <c r="C66" s="7" t="s">
        <v>2501</v>
      </c>
      <c r="D66" s="4" t="s">
        <v>1041</v>
      </c>
      <c r="E66" s="4" t="s">
        <v>136</v>
      </c>
      <c r="F66" s="4" t="s">
        <v>137</v>
      </c>
      <c r="G66" s="6">
        <v>42913</v>
      </c>
      <c r="H66" s="9">
        <v>150</v>
      </c>
      <c r="I66" s="9">
        <v>5.1424200000000004</v>
      </c>
      <c r="J66" s="7" t="s">
        <v>1140</v>
      </c>
      <c r="K66" s="9">
        <v>5142.42</v>
      </c>
      <c r="L66" s="6"/>
      <c r="M66" s="6"/>
    </row>
    <row r="67" spans="1:13" x14ac:dyDescent="0.25">
      <c r="A67" s="4" t="s">
        <v>1035</v>
      </c>
      <c r="B67" s="7" t="s">
        <v>2500</v>
      </c>
      <c r="C67" s="7" t="s">
        <v>2501</v>
      </c>
      <c r="D67" s="4" t="s">
        <v>1041</v>
      </c>
      <c r="E67" s="4" t="s">
        <v>136</v>
      </c>
      <c r="F67" s="4" t="s">
        <v>137</v>
      </c>
      <c r="G67" s="6">
        <v>42913</v>
      </c>
      <c r="H67" s="9">
        <v>150</v>
      </c>
      <c r="I67" s="9">
        <v>5.1424200000000004</v>
      </c>
      <c r="J67" s="7" t="s">
        <v>1140</v>
      </c>
      <c r="K67" s="9">
        <v>5142.42</v>
      </c>
      <c r="L67" s="6"/>
      <c r="M67" s="6"/>
    </row>
    <row r="68" spans="1:13" x14ac:dyDescent="0.25">
      <c r="A68" s="4" t="s">
        <v>1035</v>
      </c>
      <c r="B68" s="7" t="s">
        <v>2500</v>
      </c>
      <c r="C68" s="7" t="s">
        <v>2501</v>
      </c>
      <c r="D68" s="4" t="s">
        <v>1041</v>
      </c>
      <c r="E68" s="4" t="s">
        <v>136</v>
      </c>
      <c r="F68" s="4" t="s">
        <v>137</v>
      </c>
      <c r="G68" s="6">
        <v>42913</v>
      </c>
      <c r="H68" s="9">
        <v>150</v>
      </c>
      <c r="I68" s="9">
        <v>5.1424200000000004</v>
      </c>
      <c r="J68" s="7" t="s">
        <v>1140</v>
      </c>
      <c r="K68" s="9">
        <v>5142.42</v>
      </c>
      <c r="L68" s="6"/>
      <c r="M68" s="6"/>
    </row>
    <row r="69" spans="1:13" x14ac:dyDescent="0.25">
      <c r="A69" s="4" t="s">
        <v>1035</v>
      </c>
      <c r="B69" s="7" t="s">
        <v>2500</v>
      </c>
      <c r="C69" s="7" t="s">
        <v>2501</v>
      </c>
      <c r="D69" s="4" t="s">
        <v>1041</v>
      </c>
      <c r="E69" s="4" t="s">
        <v>136</v>
      </c>
      <c r="F69" s="4" t="s">
        <v>137</v>
      </c>
      <c r="G69" s="6">
        <v>42913</v>
      </c>
      <c r="H69" s="9">
        <v>150</v>
      </c>
      <c r="I69" s="9">
        <v>5.1424200000000004</v>
      </c>
      <c r="J69" s="7" t="s">
        <v>1140</v>
      </c>
      <c r="K69" s="9">
        <v>5142.42</v>
      </c>
      <c r="L69" s="6"/>
      <c r="M69" s="6"/>
    </row>
    <row r="70" spans="1:13" x14ac:dyDescent="0.25">
      <c r="A70" s="4" t="s">
        <v>1035</v>
      </c>
      <c r="B70" s="7" t="s">
        <v>2500</v>
      </c>
      <c r="C70" s="7" t="s">
        <v>2501</v>
      </c>
      <c r="D70" s="4" t="s">
        <v>1041</v>
      </c>
      <c r="E70" s="4" t="s">
        <v>136</v>
      </c>
      <c r="F70" s="4" t="s">
        <v>137</v>
      </c>
      <c r="G70" s="6">
        <v>42913</v>
      </c>
      <c r="H70" s="9">
        <v>150</v>
      </c>
      <c r="I70" s="9">
        <v>5.1424200000000004</v>
      </c>
      <c r="J70" s="7" t="s">
        <v>1140</v>
      </c>
      <c r="K70" s="9">
        <v>5142.42</v>
      </c>
      <c r="L70" s="6"/>
      <c r="M70" s="6"/>
    </row>
    <row r="71" spans="1:13" x14ac:dyDescent="0.25">
      <c r="A71" s="4" t="s">
        <v>1035</v>
      </c>
      <c r="B71" s="7" t="s">
        <v>2500</v>
      </c>
      <c r="C71" s="7" t="s">
        <v>2501</v>
      </c>
      <c r="D71" s="4" t="s">
        <v>1041</v>
      </c>
      <c r="E71" s="4" t="s">
        <v>136</v>
      </c>
      <c r="F71" s="4" t="s">
        <v>137</v>
      </c>
      <c r="G71" s="6">
        <v>42913</v>
      </c>
      <c r="H71" s="9">
        <v>150</v>
      </c>
      <c r="I71" s="9">
        <v>5.1424200000000004</v>
      </c>
      <c r="J71" s="7" t="s">
        <v>1140</v>
      </c>
      <c r="K71" s="9">
        <v>5142.42</v>
      </c>
      <c r="L71" s="6"/>
      <c r="M71" s="6"/>
    </row>
    <row r="72" spans="1:13" x14ac:dyDescent="0.25">
      <c r="A72" s="4" t="s">
        <v>149</v>
      </c>
      <c r="B72" s="7" t="s">
        <v>2500</v>
      </c>
      <c r="C72" s="7" t="s">
        <v>2501</v>
      </c>
      <c r="D72" s="4" t="s">
        <v>150</v>
      </c>
      <c r="E72" s="4" t="s">
        <v>151</v>
      </c>
      <c r="F72" s="4" t="s">
        <v>152</v>
      </c>
      <c r="G72" s="6">
        <v>42905</v>
      </c>
      <c r="H72" s="9">
        <v>420</v>
      </c>
      <c r="I72" s="9">
        <v>24.5</v>
      </c>
      <c r="J72" s="7" t="s">
        <v>1140</v>
      </c>
      <c r="K72" s="9">
        <v>10290</v>
      </c>
      <c r="L72" s="6"/>
      <c r="M72" s="6"/>
    </row>
    <row r="73" spans="1:13" x14ac:dyDescent="0.25">
      <c r="A73" s="4" t="s">
        <v>155</v>
      </c>
      <c r="B73" s="7" t="s">
        <v>2502</v>
      </c>
      <c r="C73" s="7" t="s">
        <v>2503</v>
      </c>
      <c r="D73" s="4" t="s">
        <v>156</v>
      </c>
      <c r="E73" s="4" t="s">
        <v>157</v>
      </c>
      <c r="F73" s="4" t="s">
        <v>157</v>
      </c>
      <c r="G73" s="6">
        <v>42901</v>
      </c>
      <c r="H73" s="9">
        <v>1</v>
      </c>
      <c r="I73" s="9">
        <v>5796.18</v>
      </c>
      <c r="J73" s="7" t="s">
        <v>1140</v>
      </c>
      <c r="K73" s="9">
        <v>5796.18</v>
      </c>
      <c r="L73" s="6"/>
      <c r="M73" s="6"/>
    </row>
    <row r="74" spans="1:13" x14ac:dyDescent="0.25">
      <c r="A74" s="4" t="s">
        <v>155</v>
      </c>
      <c r="B74" s="7" t="s">
        <v>2502</v>
      </c>
      <c r="C74" s="7" t="s">
        <v>2503</v>
      </c>
      <c r="D74" s="4" t="s">
        <v>158</v>
      </c>
      <c r="E74" s="4" t="s">
        <v>157</v>
      </c>
      <c r="F74" s="4" t="s">
        <v>157</v>
      </c>
      <c r="G74" s="6">
        <v>42901</v>
      </c>
      <c r="H74" s="9">
        <v>1</v>
      </c>
      <c r="I74" s="9">
        <v>1650</v>
      </c>
      <c r="J74" s="7" t="s">
        <v>1140</v>
      </c>
      <c r="K74" s="9">
        <v>1650</v>
      </c>
      <c r="L74" s="6"/>
      <c r="M74" s="6"/>
    </row>
    <row r="75" spans="1:13" x14ac:dyDescent="0.25">
      <c r="A75" s="4" t="s">
        <v>155</v>
      </c>
      <c r="B75" s="7" t="s">
        <v>2502</v>
      </c>
      <c r="C75" s="7" t="s">
        <v>2503</v>
      </c>
      <c r="D75" s="4" t="s">
        <v>159</v>
      </c>
      <c r="E75" s="4" t="s">
        <v>157</v>
      </c>
      <c r="F75" s="4" t="s">
        <v>157</v>
      </c>
      <c r="G75" s="6">
        <v>42901</v>
      </c>
      <c r="H75" s="9">
        <v>1</v>
      </c>
      <c r="I75" s="9">
        <v>685</v>
      </c>
      <c r="J75" s="7" t="s">
        <v>1140</v>
      </c>
      <c r="K75" s="9">
        <v>685</v>
      </c>
      <c r="L75" s="6"/>
      <c r="M75" s="6"/>
    </row>
    <row r="76" spans="1:13" x14ac:dyDescent="0.25">
      <c r="A76" s="4" t="s">
        <v>160</v>
      </c>
      <c r="B76" s="7" t="s">
        <v>2500</v>
      </c>
      <c r="C76" s="7" t="s">
        <v>2501</v>
      </c>
      <c r="D76" s="4" t="s">
        <v>161</v>
      </c>
      <c r="E76" s="4" t="s">
        <v>15</v>
      </c>
      <c r="F76" s="4" t="s">
        <v>16</v>
      </c>
      <c r="G76" s="6">
        <v>42888</v>
      </c>
      <c r="H76" s="9">
        <v>1</v>
      </c>
      <c r="I76" s="9">
        <v>0</v>
      </c>
      <c r="J76" s="7" t="s">
        <v>1140</v>
      </c>
      <c r="K76" s="9">
        <v>0</v>
      </c>
      <c r="L76" s="6"/>
      <c r="M76" s="6"/>
    </row>
    <row r="77" spans="1:13" x14ac:dyDescent="0.25">
      <c r="A77" s="4" t="s">
        <v>164</v>
      </c>
      <c r="B77" s="7" t="s">
        <v>2500</v>
      </c>
      <c r="C77" s="7" t="s">
        <v>2501</v>
      </c>
      <c r="D77" s="4" t="s">
        <v>165</v>
      </c>
      <c r="E77" s="4" t="s">
        <v>15</v>
      </c>
      <c r="F77" s="4" t="s">
        <v>16</v>
      </c>
      <c r="G77" s="6">
        <v>42895</v>
      </c>
      <c r="H77" s="9">
        <v>1</v>
      </c>
      <c r="I77" s="9">
        <v>0</v>
      </c>
      <c r="J77" s="7" t="s">
        <v>1140</v>
      </c>
      <c r="K77" s="9">
        <v>0</v>
      </c>
      <c r="L77" s="6"/>
      <c r="M77" s="6"/>
    </row>
    <row r="78" spans="1:13" x14ac:dyDescent="0.25">
      <c r="A78" s="4" t="s">
        <v>166</v>
      </c>
      <c r="B78" s="7" t="s">
        <v>2500</v>
      </c>
      <c r="C78" s="7" t="s">
        <v>2501</v>
      </c>
      <c r="D78" s="4" t="s">
        <v>167</v>
      </c>
      <c r="E78" s="4" t="s">
        <v>15</v>
      </c>
      <c r="F78" s="4" t="s">
        <v>16</v>
      </c>
      <c r="G78" s="6">
        <v>42898</v>
      </c>
      <c r="H78" s="9">
        <v>1</v>
      </c>
      <c r="I78" s="9">
        <v>0</v>
      </c>
      <c r="J78" s="7" t="s">
        <v>1140</v>
      </c>
      <c r="K78" s="9">
        <v>0</v>
      </c>
      <c r="L78" s="6"/>
      <c r="M78" s="6"/>
    </row>
    <row r="79" spans="1:13" x14ac:dyDescent="0.25">
      <c r="A79" s="4" t="s">
        <v>170</v>
      </c>
      <c r="B79" s="7" t="s">
        <v>2504</v>
      </c>
      <c r="C79" s="7" t="s">
        <v>2505</v>
      </c>
      <c r="D79" s="4" t="s">
        <v>171</v>
      </c>
      <c r="E79" s="4" t="s">
        <v>15</v>
      </c>
      <c r="F79" s="4" t="s">
        <v>16</v>
      </c>
      <c r="G79" s="6">
        <v>42898</v>
      </c>
      <c r="H79" s="9">
        <v>1</v>
      </c>
      <c r="I79" s="9">
        <v>0</v>
      </c>
      <c r="J79" s="7" t="s">
        <v>1140</v>
      </c>
      <c r="K79" s="9">
        <v>0</v>
      </c>
      <c r="L79" s="6"/>
      <c r="M79" s="6"/>
    </row>
    <row r="80" spans="1:13" x14ac:dyDescent="0.25">
      <c r="A80" s="4" t="s">
        <v>168</v>
      </c>
      <c r="B80" s="7" t="s">
        <v>2504</v>
      </c>
      <c r="C80" s="7" t="s">
        <v>2505</v>
      </c>
      <c r="D80" s="4" t="s">
        <v>169</v>
      </c>
      <c r="E80" s="4" t="s">
        <v>15</v>
      </c>
      <c r="F80" s="4" t="s">
        <v>16</v>
      </c>
      <c r="G80" s="6">
        <v>42898</v>
      </c>
      <c r="H80" s="9">
        <v>1</v>
      </c>
      <c r="I80" s="9">
        <v>0</v>
      </c>
      <c r="J80" s="7" t="s">
        <v>1140</v>
      </c>
      <c r="K80" s="9">
        <v>0</v>
      </c>
      <c r="L80" s="6"/>
      <c r="M80" s="6"/>
    </row>
    <row r="81" spans="1:13" x14ac:dyDescent="0.25">
      <c r="A81" s="4" t="s">
        <v>162</v>
      </c>
      <c r="B81" s="7" t="s">
        <v>2500</v>
      </c>
      <c r="C81" s="7" t="s">
        <v>2501</v>
      </c>
      <c r="D81" s="4" t="s">
        <v>163</v>
      </c>
      <c r="E81" s="4" t="s">
        <v>15</v>
      </c>
      <c r="F81" s="4" t="s">
        <v>16</v>
      </c>
      <c r="G81" s="6">
        <v>42905</v>
      </c>
      <c r="H81" s="9">
        <v>1</v>
      </c>
      <c r="I81" s="9">
        <v>725</v>
      </c>
      <c r="J81" s="7" t="s">
        <v>1140</v>
      </c>
      <c r="K81" s="9">
        <v>725</v>
      </c>
      <c r="L81" s="6"/>
      <c r="M81" s="6"/>
    </row>
    <row r="82" spans="1:13" x14ac:dyDescent="0.25">
      <c r="A82" s="4" t="s">
        <v>1042</v>
      </c>
      <c r="B82" s="7" t="s">
        <v>2500</v>
      </c>
      <c r="C82" s="7" t="s">
        <v>2501</v>
      </c>
      <c r="D82" s="4" t="s">
        <v>1043</v>
      </c>
      <c r="E82" s="4" t="s">
        <v>15</v>
      </c>
      <c r="F82" s="4" t="s">
        <v>16</v>
      </c>
      <c r="G82" s="6">
        <v>42940</v>
      </c>
      <c r="H82" s="9">
        <v>1</v>
      </c>
      <c r="I82" s="9">
        <v>0</v>
      </c>
      <c r="J82" s="7" t="s">
        <v>1140</v>
      </c>
      <c r="K82" s="9">
        <v>0</v>
      </c>
      <c r="L82" s="6"/>
      <c r="M82" s="6"/>
    </row>
    <row r="83" spans="1:13" x14ac:dyDescent="0.25">
      <c r="A83" s="4" t="s">
        <v>1044</v>
      </c>
      <c r="B83" s="7" t="s">
        <v>2500</v>
      </c>
      <c r="C83" s="7" t="s">
        <v>2501</v>
      </c>
      <c r="D83" s="4" t="s">
        <v>1045</v>
      </c>
      <c r="E83" s="4" t="s">
        <v>15</v>
      </c>
      <c r="F83" s="4" t="s">
        <v>16</v>
      </c>
      <c r="G83" s="6">
        <v>42940</v>
      </c>
      <c r="H83" s="9">
        <v>1</v>
      </c>
      <c r="I83" s="9">
        <v>0</v>
      </c>
      <c r="J83" s="7" t="s">
        <v>1140</v>
      </c>
      <c r="K83" s="9">
        <v>0</v>
      </c>
      <c r="L83" s="6"/>
      <c r="M83" s="6"/>
    </row>
    <row r="84" spans="1:13" x14ac:dyDescent="0.25">
      <c r="A84" s="4" t="s">
        <v>1046</v>
      </c>
      <c r="B84" s="7" t="s">
        <v>2500</v>
      </c>
      <c r="C84" s="7" t="s">
        <v>2501</v>
      </c>
      <c r="D84" s="4" t="s">
        <v>1047</v>
      </c>
      <c r="E84" s="4" t="s">
        <v>15</v>
      </c>
      <c r="F84" s="4" t="s">
        <v>16</v>
      </c>
      <c r="G84" s="6">
        <v>42961</v>
      </c>
      <c r="H84" s="9">
        <v>1</v>
      </c>
      <c r="I84" s="9">
        <v>0</v>
      </c>
      <c r="J84" s="7" t="s">
        <v>1140</v>
      </c>
      <c r="K84" s="9">
        <v>0</v>
      </c>
      <c r="L84" s="6"/>
      <c r="M84" s="6"/>
    </row>
    <row r="85" spans="1:13" x14ac:dyDescent="0.25">
      <c r="A85" s="4" t="s">
        <v>1048</v>
      </c>
      <c r="B85" s="7" t="s">
        <v>2500</v>
      </c>
      <c r="C85" s="7" t="s">
        <v>2501</v>
      </c>
      <c r="D85" s="4" t="s">
        <v>1049</v>
      </c>
      <c r="E85" s="4" t="s">
        <v>15</v>
      </c>
      <c r="F85" s="4" t="s">
        <v>16</v>
      </c>
      <c r="G85" s="6">
        <v>42968</v>
      </c>
      <c r="H85" s="9">
        <v>1</v>
      </c>
      <c r="I85" s="9">
        <v>0</v>
      </c>
      <c r="J85" s="7" t="s">
        <v>1140</v>
      </c>
      <c r="K85" s="9">
        <v>0</v>
      </c>
      <c r="L85" s="6"/>
      <c r="M85" s="6"/>
    </row>
    <row r="86" spans="1:13" x14ac:dyDescent="0.25">
      <c r="A86" s="4" t="s">
        <v>1050</v>
      </c>
      <c r="B86" s="7" t="s">
        <v>2500</v>
      </c>
      <c r="C86" s="7" t="s">
        <v>2501</v>
      </c>
      <c r="D86" s="4" t="s">
        <v>1051</v>
      </c>
      <c r="E86" s="4" t="s">
        <v>15</v>
      </c>
      <c r="F86" s="4" t="s">
        <v>16</v>
      </c>
      <c r="G86" s="6">
        <v>42912</v>
      </c>
      <c r="H86" s="9">
        <v>1</v>
      </c>
      <c r="I86" s="9">
        <v>280</v>
      </c>
      <c r="J86" s="7" t="s">
        <v>1140</v>
      </c>
      <c r="K86" s="9">
        <v>280</v>
      </c>
      <c r="L86" s="6"/>
      <c r="M86" s="6"/>
    </row>
    <row r="87" spans="1:13" x14ac:dyDescent="0.25">
      <c r="A87" s="4" t="s">
        <v>1052</v>
      </c>
      <c r="B87" s="7" t="s">
        <v>2500</v>
      </c>
      <c r="C87" s="7" t="s">
        <v>2501</v>
      </c>
      <c r="D87" s="4" t="s">
        <v>1053</v>
      </c>
      <c r="E87" s="4" t="s">
        <v>15</v>
      </c>
      <c r="F87" s="4" t="s">
        <v>16</v>
      </c>
      <c r="G87" s="6">
        <v>42913</v>
      </c>
      <c r="H87" s="9">
        <v>1</v>
      </c>
      <c r="I87" s="9">
        <v>790</v>
      </c>
      <c r="J87" s="7" t="s">
        <v>1140</v>
      </c>
      <c r="K87" s="9">
        <v>790</v>
      </c>
      <c r="L87" s="6"/>
      <c r="M87" s="6"/>
    </row>
    <row r="88" spans="1:13" x14ac:dyDescent="0.25">
      <c r="A88" s="2" t="s">
        <v>9</v>
      </c>
      <c r="B88" s="2"/>
      <c r="C88" s="2"/>
      <c r="D88" s="3"/>
      <c r="E88" s="3" t="s">
        <v>9</v>
      </c>
      <c r="F88" s="3"/>
      <c r="G88" s="2"/>
      <c r="H88" s="8">
        <f>SUBTOTAL(109,AtlasReport_4_Table_1[Quantity])</f>
        <v>163836</v>
      </c>
      <c r="I88" s="8"/>
      <c r="J88" s="2"/>
      <c r="K88" s="8"/>
      <c r="L88" s="5"/>
      <c r="M88" s="5"/>
    </row>
    <row r="89" spans="1:13" x14ac:dyDescent="0.25">
      <c r="A89" s="2"/>
      <c r="B89" s="2"/>
      <c r="C89" s="2"/>
      <c r="D89" s="2"/>
      <c r="E89" s="2"/>
      <c r="F89" s="2"/>
      <c r="G89" s="2"/>
      <c r="H89" s="8"/>
      <c r="I89" s="8"/>
      <c r="J89" s="2"/>
      <c r="K89" s="8"/>
      <c r="L89" s="5"/>
      <c r="M89" s="5"/>
    </row>
    <row r="90" spans="1:13" x14ac:dyDescent="0.25">
      <c r="A90" s="2"/>
      <c r="B90" s="2"/>
      <c r="C90" s="2"/>
      <c r="D90" s="2"/>
      <c r="E90" s="2"/>
      <c r="F90" s="2"/>
      <c r="G90" s="2"/>
      <c r="H90" s="8"/>
      <c r="I90" s="8"/>
      <c r="J90" s="2"/>
      <c r="K90" s="8"/>
      <c r="L90" s="5"/>
      <c r="M90" s="5"/>
    </row>
  </sheetData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opLeftCell="E398" workbookViewId="0">
      <selection activeCell="K3" sqref="K3"/>
    </sheetView>
  </sheetViews>
  <sheetFormatPr defaultColWidth="9.140625" defaultRowHeight="15" x14ac:dyDescent="0.25"/>
  <cols>
    <col min="1" max="1" width="11.5703125" customWidth="1"/>
    <col min="2" max="2" width="11.42578125" customWidth="1"/>
    <col min="3" max="3" width="31" customWidth="1"/>
    <col min="4" max="4" width="58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31</v>
      </c>
      <c r="B2" s="2" t="s">
        <v>14</v>
      </c>
      <c r="C2" s="2" t="s">
        <v>11</v>
      </c>
      <c r="D2" s="2" t="s">
        <v>12</v>
      </c>
      <c r="E2" s="2" t="s">
        <v>2</v>
      </c>
      <c r="F2" s="5" t="s">
        <v>5</v>
      </c>
      <c r="G2" s="2" t="s">
        <v>6</v>
      </c>
      <c r="H2" s="8" t="s">
        <v>8</v>
      </c>
      <c r="I2" s="5" t="s">
        <v>39</v>
      </c>
      <c r="J2" s="2" t="s">
        <v>46</v>
      </c>
      <c r="K2" s="2" t="s">
        <v>47</v>
      </c>
    </row>
    <row r="3" spans="1:11" x14ac:dyDescent="0.25">
      <c r="A3" s="7" t="s">
        <v>1054</v>
      </c>
      <c r="B3" s="7"/>
      <c r="C3" s="7"/>
      <c r="D3" s="7"/>
      <c r="E3" s="7"/>
      <c r="F3" s="6"/>
      <c r="G3" s="7"/>
      <c r="H3" s="9"/>
      <c r="I3" s="6"/>
      <c r="J3" s="7"/>
      <c r="K3" s="7">
        <v>0</v>
      </c>
    </row>
    <row r="4" spans="1:11" x14ac:dyDescent="0.25">
      <c r="A4" s="2" t="s">
        <v>9</v>
      </c>
      <c r="B4" s="2"/>
      <c r="C4" s="2"/>
      <c r="D4" s="2"/>
      <c r="E4" s="2" t="s">
        <v>9</v>
      </c>
      <c r="F4" s="5"/>
      <c r="G4" s="2"/>
      <c r="H4" s="8">
        <f>SUBTOTAL(109,AtlasReport_1_Table_1[Quantity])</f>
        <v>0</v>
      </c>
      <c r="I4" s="5"/>
      <c r="J4" s="2"/>
      <c r="K4" s="2"/>
    </row>
    <row r="5" spans="1:11" x14ac:dyDescent="0.25">
      <c r="A5" s="2"/>
      <c r="B5" s="2"/>
      <c r="C5" s="2"/>
      <c r="D5" s="2"/>
      <c r="E5" s="2"/>
      <c r="F5" s="5"/>
      <c r="G5" s="2"/>
      <c r="H5" s="8"/>
      <c r="I5" s="5"/>
      <c r="J5" s="2"/>
      <c r="K5" s="2"/>
    </row>
    <row r="6" spans="1:11" x14ac:dyDescent="0.25">
      <c r="A6" s="2"/>
      <c r="B6" s="2"/>
      <c r="C6" s="2"/>
      <c r="D6" s="2"/>
      <c r="E6" s="2"/>
      <c r="F6" s="5"/>
      <c r="G6" s="2"/>
      <c r="H6" s="8"/>
      <c r="I6" s="5"/>
      <c r="J6" s="2"/>
      <c r="K6" s="2"/>
    </row>
  </sheetData>
  <pageMargins left="0.70866141732283472" right="0.70866141732283472" top="0.74803149606299213" bottom="0.74803149606299213" header="0.31496062992125984" footer="0.31496062992125984"/>
  <pageSetup paperSize="9" scale="62" fitToHeight="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workbookViewId="0">
      <selection activeCell="F34" sqref="F34"/>
    </sheetView>
  </sheetViews>
  <sheetFormatPr defaultColWidth="9.140625" defaultRowHeight="15" x14ac:dyDescent="0.25"/>
  <cols>
    <col min="1" max="1" width="10.5703125" customWidth="1"/>
    <col min="2" max="2" width="19.28515625" customWidth="1"/>
    <col min="3" max="3" width="32.140625" customWidth="1"/>
    <col min="4" max="4" width="13.42578125" customWidth="1"/>
    <col min="5" max="5" width="10.140625" customWidth="1"/>
    <col min="6" max="6" width="42.7109375" customWidth="1"/>
    <col min="7" max="7" width="15.140625" customWidth="1"/>
    <col min="8" max="8" width="11" customWidth="1"/>
    <col min="9" max="9" width="12" customWidth="1"/>
    <col min="10" max="10" width="11.140625" customWidth="1"/>
    <col min="11" max="11" width="13.85546875" customWidth="1"/>
    <col min="12" max="12" width="15.7109375" customWidth="1"/>
    <col min="13" max="13" width="14.85546875" customWidth="1"/>
  </cols>
  <sheetData>
    <row r="1" spans="1:13" ht="22.5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29</v>
      </c>
      <c r="H2" s="8" t="s">
        <v>8</v>
      </c>
      <c r="I2" s="8" t="s">
        <v>25</v>
      </c>
      <c r="J2" s="2" t="s">
        <v>37</v>
      </c>
      <c r="K2" s="8" t="s">
        <v>26</v>
      </c>
      <c r="L2" s="5" t="s">
        <v>39</v>
      </c>
      <c r="M2" s="5" t="s">
        <v>5</v>
      </c>
    </row>
    <row r="3" spans="1:13" x14ac:dyDescent="0.25">
      <c r="A3" s="4" t="s">
        <v>202</v>
      </c>
      <c r="B3" s="7" t="s">
        <v>2506</v>
      </c>
      <c r="C3" s="7" t="s">
        <v>2507</v>
      </c>
      <c r="D3" s="4" t="s">
        <v>80</v>
      </c>
      <c r="E3" s="4" t="s">
        <v>203</v>
      </c>
      <c r="F3" s="4" t="s">
        <v>81</v>
      </c>
      <c r="G3" s="6">
        <v>42912</v>
      </c>
      <c r="H3" s="9">
        <v>-960</v>
      </c>
      <c r="I3" s="9">
        <v>11.82175</v>
      </c>
      <c r="J3" s="7" t="s">
        <v>1140</v>
      </c>
      <c r="K3" s="9">
        <v>11348.88</v>
      </c>
      <c r="L3" s="6"/>
      <c r="M3" s="6"/>
    </row>
    <row r="4" spans="1:13" x14ac:dyDescent="0.25">
      <c r="A4" s="4" t="s">
        <v>242</v>
      </c>
      <c r="B4" s="7" t="s">
        <v>2508</v>
      </c>
      <c r="C4" s="7" t="s">
        <v>2509</v>
      </c>
      <c r="D4" s="4" t="s">
        <v>235</v>
      </c>
      <c r="E4" s="4" t="s">
        <v>243</v>
      </c>
      <c r="F4" s="4" t="s">
        <v>237</v>
      </c>
      <c r="G4" s="6">
        <v>42922</v>
      </c>
      <c r="H4" s="9">
        <v>-1</v>
      </c>
      <c r="I4" s="9">
        <v>1125</v>
      </c>
      <c r="J4" s="7" t="s">
        <v>1140</v>
      </c>
      <c r="K4" s="9">
        <v>1125</v>
      </c>
      <c r="L4" s="6"/>
      <c r="M4" s="6"/>
    </row>
    <row r="5" spans="1:13" x14ac:dyDescent="0.25">
      <c r="A5" s="4" t="s">
        <v>234</v>
      </c>
      <c r="B5" s="7" t="s">
        <v>2510</v>
      </c>
      <c r="C5" s="7" t="s">
        <v>2511</v>
      </c>
      <c r="D5" s="4" t="s">
        <v>235</v>
      </c>
      <c r="E5" s="4" t="s">
        <v>236</v>
      </c>
      <c r="F5" s="4" t="s">
        <v>237</v>
      </c>
      <c r="G5" s="6">
        <v>42924</v>
      </c>
      <c r="H5" s="9">
        <v>-1</v>
      </c>
      <c r="I5" s="9">
        <v>2743.75</v>
      </c>
      <c r="J5" s="7" t="s">
        <v>1140</v>
      </c>
      <c r="K5" s="9">
        <v>2743.75</v>
      </c>
      <c r="L5" s="6"/>
      <c r="M5" s="6"/>
    </row>
    <row r="6" spans="1:13" x14ac:dyDescent="0.25">
      <c r="A6" s="4" t="s">
        <v>244</v>
      </c>
      <c r="B6" s="7" t="s">
        <v>2512</v>
      </c>
      <c r="C6" s="7" t="s">
        <v>2513</v>
      </c>
      <c r="D6" s="4" t="s">
        <v>235</v>
      </c>
      <c r="E6" s="4" t="s">
        <v>245</v>
      </c>
      <c r="F6" s="4" t="s">
        <v>237</v>
      </c>
      <c r="G6" s="6">
        <v>42916</v>
      </c>
      <c r="H6" s="9">
        <v>-1</v>
      </c>
      <c r="I6" s="9">
        <v>1668.6</v>
      </c>
      <c r="J6" s="7" t="s">
        <v>1140</v>
      </c>
      <c r="K6" s="9">
        <v>1668.6</v>
      </c>
      <c r="L6" s="6"/>
      <c r="M6" s="6"/>
    </row>
    <row r="7" spans="1:13" x14ac:dyDescent="0.25">
      <c r="A7" s="4" t="s">
        <v>268</v>
      </c>
      <c r="B7" s="7" t="s">
        <v>2514</v>
      </c>
      <c r="C7" s="7" t="s">
        <v>2515</v>
      </c>
      <c r="D7" s="4" t="s">
        <v>235</v>
      </c>
      <c r="E7" s="4" t="s">
        <v>269</v>
      </c>
      <c r="F7" s="4" t="s">
        <v>237</v>
      </c>
      <c r="G7" s="6">
        <v>42902</v>
      </c>
      <c r="H7" s="9">
        <v>-1</v>
      </c>
      <c r="I7" s="9">
        <v>35</v>
      </c>
      <c r="J7" s="7" t="s">
        <v>1140</v>
      </c>
      <c r="K7" s="9">
        <v>35</v>
      </c>
      <c r="L7" s="6"/>
      <c r="M7" s="6"/>
    </row>
    <row r="8" spans="1:13" x14ac:dyDescent="0.25">
      <c r="A8" s="4" t="s">
        <v>270</v>
      </c>
      <c r="B8" s="7" t="s">
        <v>2516</v>
      </c>
      <c r="C8" s="7" t="s">
        <v>2517</v>
      </c>
      <c r="D8" s="4" t="s">
        <v>235</v>
      </c>
      <c r="E8" s="4" t="s">
        <v>271</v>
      </c>
      <c r="F8" s="4" t="s">
        <v>237</v>
      </c>
      <c r="G8" s="6">
        <v>42970</v>
      </c>
      <c r="H8" s="9">
        <v>-1</v>
      </c>
      <c r="I8" s="9">
        <v>1425</v>
      </c>
      <c r="J8" s="7" t="s">
        <v>1140</v>
      </c>
      <c r="K8" s="9">
        <v>1425</v>
      </c>
      <c r="L8" s="6"/>
      <c r="M8" s="6"/>
    </row>
    <row r="9" spans="1:13" x14ac:dyDescent="0.25">
      <c r="A9" s="4" t="s">
        <v>246</v>
      </c>
      <c r="B9" s="7" t="s">
        <v>2518</v>
      </c>
      <c r="C9" s="7" t="s">
        <v>2519</v>
      </c>
      <c r="D9" s="4" t="s">
        <v>235</v>
      </c>
      <c r="E9" s="4" t="s">
        <v>247</v>
      </c>
      <c r="F9" s="4" t="s">
        <v>237</v>
      </c>
      <c r="G9" s="6">
        <v>42924</v>
      </c>
      <c r="H9" s="9">
        <v>-1</v>
      </c>
      <c r="I9" s="9">
        <v>47.5</v>
      </c>
      <c r="J9" s="7" t="s">
        <v>1140</v>
      </c>
      <c r="K9" s="9">
        <v>47.5</v>
      </c>
      <c r="L9" s="6"/>
      <c r="M9" s="6"/>
    </row>
    <row r="10" spans="1:13" x14ac:dyDescent="0.25">
      <c r="A10" s="4" t="s">
        <v>248</v>
      </c>
      <c r="B10" s="7" t="s">
        <v>2518</v>
      </c>
      <c r="C10" s="7" t="s">
        <v>2519</v>
      </c>
      <c r="D10" s="4" t="s">
        <v>235</v>
      </c>
      <c r="E10" s="4" t="s">
        <v>249</v>
      </c>
      <c r="F10" s="4" t="s">
        <v>237</v>
      </c>
      <c r="G10" s="6">
        <v>42925</v>
      </c>
      <c r="H10" s="9">
        <v>-1</v>
      </c>
      <c r="I10" s="9">
        <v>47.5</v>
      </c>
      <c r="J10" s="7" t="s">
        <v>1140</v>
      </c>
      <c r="K10" s="9">
        <v>47.5</v>
      </c>
      <c r="L10" s="6"/>
      <c r="M10" s="6"/>
    </row>
    <row r="11" spans="1:13" x14ac:dyDescent="0.25">
      <c r="A11" s="4" t="s">
        <v>250</v>
      </c>
      <c r="B11" s="7" t="s">
        <v>2510</v>
      </c>
      <c r="C11" s="7" t="s">
        <v>2511</v>
      </c>
      <c r="D11" s="4" t="s">
        <v>235</v>
      </c>
      <c r="E11" s="4" t="s">
        <v>251</v>
      </c>
      <c r="F11" s="4" t="s">
        <v>237</v>
      </c>
      <c r="G11" s="6">
        <v>42969</v>
      </c>
      <c r="H11" s="9">
        <v>-1</v>
      </c>
      <c r="I11" s="9">
        <v>2195</v>
      </c>
      <c r="J11" s="7" t="s">
        <v>1140</v>
      </c>
      <c r="K11" s="9">
        <v>2195</v>
      </c>
      <c r="L11" s="6"/>
      <c r="M11" s="6"/>
    </row>
    <row r="12" spans="1:13" x14ac:dyDescent="0.25">
      <c r="A12" s="4" t="s">
        <v>252</v>
      </c>
      <c r="B12" s="7" t="s">
        <v>2510</v>
      </c>
      <c r="C12" s="7" t="s">
        <v>2511</v>
      </c>
      <c r="D12" s="4" t="s">
        <v>235</v>
      </c>
      <c r="E12" s="4" t="s">
        <v>253</v>
      </c>
      <c r="F12" s="4" t="s">
        <v>237</v>
      </c>
      <c r="G12" s="6">
        <v>42979</v>
      </c>
      <c r="H12" s="9">
        <v>-1</v>
      </c>
      <c r="I12" s="9">
        <v>2195</v>
      </c>
      <c r="J12" s="7" t="s">
        <v>1140</v>
      </c>
      <c r="K12" s="9">
        <v>2195</v>
      </c>
      <c r="L12" s="6"/>
      <c r="M12" s="6"/>
    </row>
    <row r="13" spans="1:13" x14ac:dyDescent="0.25">
      <c r="A13" s="4" t="s">
        <v>258</v>
      </c>
      <c r="B13" s="7" t="s">
        <v>2510</v>
      </c>
      <c r="C13" s="7" t="s">
        <v>2511</v>
      </c>
      <c r="D13" s="4" t="s">
        <v>235</v>
      </c>
      <c r="E13" s="4" t="s">
        <v>259</v>
      </c>
      <c r="F13" s="4" t="s">
        <v>237</v>
      </c>
      <c r="G13" s="6">
        <v>42991</v>
      </c>
      <c r="H13" s="9">
        <v>-1</v>
      </c>
      <c r="I13" s="9">
        <v>2195</v>
      </c>
      <c r="J13" s="7" t="s">
        <v>1140</v>
      </c>
      <c r="K13" s="9">
        <v>2195</v>
      </c>
      <c r="L13" s="6"/>
      <c r="M13" s="6"/>
    </row>
    <row r="14" spans="1:13" x14ac:dyDescent="0.25">
      <c r="A14" s="4" t="s">
        <v>254</v>
      </c>
      <c r="B14" s="7" t="s">
        <v>2510</v>
      </c>
      <c r="C14" s="7" t="s">
        <v>2511</v>
      </c>
      <c r="D14" s="4" t="s">
        <v>235</v>
      </c>
      <c r="E14" s="4" t="s">
        <v>255</v>
      </c>
      <c r="F14" s="4" t="s">
        <v>237</v>
      </c>
      <c r="G14" s="6">
        <v>42963</v>
      </c>
      <c r="H14" s="9">
        <v>-1</v>
      </c>
      <c r="I14" s="9">
        <v>2195</v>
      </c>
      <c r="J14" s="7" t="s">
        <v>1140</v>
      </c>
      <c r="K14" s="9">
        <v>2195</v>
      </c>
      <c r="L14" s="6"/>
      <c r="M14" s="6"/>
    </row>
    <row r="15" spans="1:13" x14ac:dyDescent="0.25">
      <c r="A15" s="4" t="s">
        <v>256</v>
      </c>
      <c r="B15" s="7" t="s">
        <v>2520</v>
      </c>
      <c r="C15" s="7" t="s">
        <v>2521</v>
      </c>
      <c r="D15" s="4" t="s">
        <v>235</v>
      </c>
      <c r="E15" s="4" t="s">
        <v>257</v>
      </c>
      <c r="F15" s="4" t="s">
        <v>237</v>
      </c>
      <c r="G15" s="6">
        <v>42922</v>
      </c>
      <c r="H15" s="9">
        <v>-1</v>
      </c>
      <c r="I15" s="9">
        <v>0</v>
      </c>
      <c r="J15" s="7" t="s">
        <v>1140</v>
      </c>
      <c r="K15" s="9">
        <v>0</v>
      </c>
      <c r="L15" s="6"/>
      <c r="M15" s="6"/>
    </row>
    <row r="16" spans="1:13" x14ac:dyDescent="0.25">
      <c r="A16" s="4" t="s">
        <v>260</v>
      </c>
      <c r="B16" s="7" t="s">
        <v>2520</v>
      </c>
      <c r="C16" s="7" t="s">
        <v>2521</v>
      </c>
      <c r="D16" s="4" t="s">
        <v>235</v>
      </c>
      <c r="E16" s="4" t="s">
        <v>261</v>
      </c>
      <c r="F16" s="4" t="s">
        <v>237</v>
      </c>
      <c r="G16" s="6">
        <v>42929</v>
      </c>
      <c r="H16" s="9">
        <v>-1</v>
      </c>
      <c r="I16" s="9">
        <v>2195</v>
      </c>
      <c r="J16" s="7" t="s">
        <v>1140</v>
      </c>
      <c r="K16" s="9">
        <v>2195</v>
      </c>
      <c r="L16" s="6"/>
      <c r="M16" s="6"/>
    </row>
    <row r="17" spans="1:13" x14ac:dyDescent="0.25">
      <c r="A17" s="4" t="s">
        <v>263</v>
      </c>
      <c r="B17" s="7" t="s">
        <v>2522</v>
      </c>
      <c r="C17" s="7" t="s">
        <v>2523</v>
      </c>
      <c r="D17" s="4" t="s">
        <v>235</v>
      </c>
      <c r="E17" s="4" t="s">
        <v>264</v>
      </c>
      <c r="F17" s="4" t="s">
        <v>237</v>
      </c>
      <c r="G17" s="6">
        <v>42924</v>
      </c>
      <c r="H17" s="9">
        <v>-1</v>
      </c>
      <c r="I17" s="9">
        <v>360</v>
      </c>
      <c r="J17" s="7" t="s">
        <v>1140</v>
      </c>
      <c r="K17" s="9">
        <v>360</v>
      </c>
      <c r="L17" s="6"/>
      <c r="M17" s="6"/>
    </row>
    <row r="18" spans="1:13" x14ac:dyDescent="0.25">
      <c r="A18" s="4" t="s">
        <v>1055</v>
      </c>
      <c r="B18" s="7" t="s">
        <v>2524</v>
      </c>
      <c r="C18" s="7" t="s">
        <v>2525</v>
      </c>
      <c r="D18" s="4" t="s">
        <v>235</v>
      </c>
      <c r="E18" s="4" t="s">
        <v>1056</v>
      </c>
      <c r="F18" s="4" t="s">
        <v>237</v>
      </c>
      <c r="G18" s="6">
        <v>42914</v>
      </c>
      <c r="H18" s="9">
        <v>-1</v>
      </c>
      <c r="I18" s="9">
        <v>1125</v>
      </c>
      <c r="J18" s="7" t="s">
        <v>1140</v>
      </c>
      <c r="K18" s="9">
        <v>1125</v>
      </c>
      <c r="L18" s="6"/>
      <c r="M18" s="6"/>
    </row>
    <row r="19" spans="1:13" x14ac:dyDescent="0.25">
      <c r="A19" s="4" t="s">
        <v>1057</v>
      </c>
      <c r="B19" s="7" t="s">
        <v>2526</v>
      </c>
      <c r="C19" s="7" t="s">
        <v>2527</v>
      </c>
      <c r="D19" s="4" t="s">
        <v>235</v>
      </c>
      <c r="E19" s="4" t="s">
        <v>1058</v>
      </c>
      <c r="F19" s="4" t="s">
        <v>237</v>
      </c>
      <c r="G19" s="6">
        <v>42920</v>
      </c>
      <c r="H19" s="9">
        <v>-1</v>
      </c>
      <c r="I19" s="9">
        <v>1625</v>
      </c>
      <c r="J19" s="7" t="s">
        <v>1140</v>
      </c>
      <c r="K19" s="9">
        <v>1625</v>
      </c>
      <c r="L19" s="6"/>
      <c r="M19" s="6"/>
    </row>
    <row r="20" spans="1:13" x14ac:dyDescent="0.25">
      <c r="A20" s="4" t="s">
        <v>1059</v>
      </c>
      <c r="B20" s="7" t="s">
        <v>2526</v>
      </c>
      <c r="C20" s="7" t="s">
        <v>2527</v>
      </c>
      <c r="D20" s="4" t="s">
        <v>235</v>
      </c>
      <c r="E20" s="4" t="s">
        <v>1060</v>
      </c>
      <c r="F20" s="4" t="s">
        <v>237</v>
      </c>
      <c r="G20" s="6">
        <v>42919</v>
      </c>
      <c r="H20" s="9">
        <v>-1</v>
      </c>
      <c r="I20" s="9">
        <v>1293.75</v>
      </c>
      <c r="J20" s="7" t="s">
        <v>1140</v>
      </c>
      <c r="K20" s="9">
        <v>1293.75</v>
      </c>
      <c r="L20" s="6"/>
      <c r="M20" s="6"/>
    </row>
    <row r="21" spans="1:13" x14ac:dyDescent="0.25">
      <c r="A21" s="4" t="s">
        <v>323</v>
      </c>
      <c r="B21" s="7" t="s">
        <v>2528</v>
      </c>
      <c r="C21" s="7" t="s">
        <v>2529</v>
      </c>
      <c r="D21" s="4" t="s">
        <v>65</v>
      </c>
      <c r="E21" s="4" t="s">
        <v>324</v>
      </c>
      <c r="F21" s="4" t="s">
        <v>64</v>
      </c>
      <c r="G21" s="6">
        <v>42924</v>
      </c>
      <c r="H21" s="9">
        <v>-3637.5</v>
      </c>
      <c r="I21" s="9">
        <v>7.2</v>
      </c>
      <c r="J21" s="7" t="s">
        <v>1140</v>
      </c>
      <c r="K21" s="9">
        <v>26190</v>
      </c>
      <c r="L21" s="6"/>
      <c r="M21" s="6"/>
    </row>
    <row r="22" spans="1:13" x14ac:dyDescent="0.25">
      <c r="A22" s="4" t="s">
        <v>325</v>
      </c>
      <c r="B22" s="7" t="s">
        <v>2528</v>
      </c>
      <c r="C22" s="7" t="s">
        <v>2529</v>
      </c>
      <c r="D22" s="4" t="s">
        <v>65</v>
      </c>
      <c r="E22" s="4" t="s">
        <v>326</v>
      </c>
      <c r="F22" s="4" t="s">
        <v>64</v>
      </c>
      <c r="G22" s="6">
        <v>42975</v>
      </c>
      <c r="H22" s="9">
        <v>-2473.5</v>
      </c>
      <c r="I22" s="9">
        <v>7.11</v>
      </c>
      <c r="J22" s="7" t="s">
        <v>1140</v>
      </c>
      <c r="K22" s="9">
        <v>17586.59</v>
      </c>
      <c r="L22" s="6"/>
      <c r="M22" s="6"/>
    </row>
    <row r="23" spans="1:13" x14ac:dyDescent="0.25">
      <c r="A23" s="4" t="s">
        <v>234</v>
      </c>
      <c r="B23" s="7" t="s">
        <v>2510</v>
      </c>
      <c r="C23" s="7" t="s">
        <v>2511</v>
      </c>
      <c r="D23" s="4" t="s">
        <v>65</v>
      </c>
      <c r="E23" s="4" t="s">
        <v>322</v>
      </c>
      <c r="F23" s="4" t="s">
        <v>64</v>
      </c>
      <c r="G23" s="6">
        <v>42924</v>
      </c>
      <c r="H23" s="9">
        <v>-242.5</v>
      </c>
      <c r="I23" s="9">
        <v>6</v>
      </c>
      <c r="J23" s="7" t="s">
        <v>1140</v>
      </c>
      <c r="K23" s="9">
        <v>1455</v>
      </c>
      <c r="L23" s="6"/>
      <c r="M23" s="6"/>
    </row>
    <row r="24" spans="1:13" x14ac:dyDescent="0.25">
      <c r="A24" s="4" t="s">
        <v>250</v>
      </c>
      <c r="B24" s="7" t="s">
        <v>2510</v>
      </c>
      <c r="C24" s="7" t="s">
        <v>2511</v>
      </c>
      <c r="D24" s="4" t="s">
        <v>65</v>
      </c>
      <c r="E24" s="4" t="s">
        <v>319</v>
      </c>
      <c r="F24" s="4" t="s">
        <v>64</v>
      </c>
      <c r="G24" s="6">
        <v>42969</v>
      </c>
      <c r="H24" s="9">
        <v>-485</v>
      </c>
      <c r="I24" s="9">
        <v>6</v>
      </c>
      <c r="J24" s="7" t="s">
        <v>1140</v>
      </c>
      <c r="K24" s="9">
        <v>2910</v>
      </c>
      <c r="L24" s="6"/>
      <c r="M24" s="6"/>
    </row>
    <row r="25" spans="1:13" x14ac:dyDescent="0.25">
      <c r="A25" s="4" t="s">
        <v>252</v>
      </c>
      <c r="B25" s="7" t="s">
        <v>2510</v>
      </c>
      <c r="C25" s="7" t="s">
        <v>2511</v>
      </c>
      <c r="D25" s="4" t="s">
        <v>65</v>
      </c>
      <c r="E25" s="4" t="s">
        <v>321</v>
      </c>
      <c r="F25" s="4" t="s">
        <v>64</v>
      </c>
      <c r="G25" s="6">
        <v>42979</v>
      </c>
      <c r="H25" s="9">
        <v>-242.5</v>
      </c>
      <c r="I25" s="9">
        <v>6</v>
      </c>
      <c r="J25" s="7" t="s">
        <v>1140</v>
      </c>
      <c r="K25" s="9">
        <v>1455</v>
      </c>
      <c r="L25" s="6"/>
      <c r="M25" s="6"/>
    </row>
    <row r="26" spans="1:13" x14ac:dyDescent="0.25">
      <c r="A26" s="4" t="s">
        <v>258</v>
      </c>
      <c r="B26" s="7" t="s">
        <v>2510</v>
      </c>
      <c r="C26" s="7" t="s">
        <v>2511</v>
      </c>
      <c r="D26" s="4" t="s">
        <v>65</v>
      </c>
      <c r="E26" s="4" t="s">
        <v>320</v>
      </c>
      <c r="F26" s="4" t="s">
        <v>64</v>
      </c>
      <c r="G26" s="6">
        <v>42991</v>
      </c>
      <c r="H26" s="9">
        <v>-436.5</v>
      </c>
      <c r="I26" s="9">
        <v>6</v>
      </c>
      <c r="J26" s="7" t="s">
        <v>1140</v>
      </c>
      <c r="K26" s="9">
        <v>2619</v>
      </c>
      <c r="L26" s="6"/>
      <c r="M26" s="6"/>
    </row>
    <row r="27" spans="1:13" x14ac:dyDescent="0.25">
      <c r="A27" s="4" t="s">
        <v>254</v>
      </c>
      <c r="B27" s="7" t="s">
        <v>2510</v>
      </c>
      <c r="C27" s="7" t="s">
        <v>2511</v>
      </c>
      <c r="D27" s="4" t="s">
        <v>65</v>
      </c>
      <c r="E27" s="4" t="s">
        <v>317</v>
      </c>
      <c r="F27" s="4" t="s">
        <v>64</v>
      </c>
      <c r="G27" s="6">
        <v>42963</v>
      </c>
      <c r="H27" s="9">
        <v>-436.5</v>
      </c>
      <c r="I27" s="9">
        <v>6</v>
      </c>
      <c r="J27" s="7" t="s">
        <v>1140</v>
      </c>
      <c r="K27" s="9">
        <v>2619</v>
      </c>
      <c r="L27" s="6"/>
      <c r="M27" s="6"/>
    </row>
    <row r="28" spans="1:13" x14ac:dyDescent="0.25">
      <c r="A28" s="4" t="s">
        <v>244</v>
      </c>
      <c r="B28" s="7" t="s">
        <v>2512</v>
      </c>
      <c r="C28" s="7" t="s">
        <v>2513</v>
      </c>
      <c r="D28" s="4" t="s">
        <v>65</v>
      </c>
      <c r="E28" s="4" t="s">
        <v>316</v>
      </c>
      <c r="F28" s="4" t="s">
        <v>64</v>
      </c>
      <c r="G28" s="6">
        <v>42912</v>
      </c>
      <c r="H28" s="9">
        <v>-339.5</v>
      </c>
      <c r="I28" s="9">
        <v>6.56</v>
      </c>
      <c r="J28" s="7" t="s">
        <v>1140</v>
      </c>
      <c r="K28" s="9">
        <v>2227.12</v>
      </c>
      <c r="L28" s="6"/>
      <c r="M28" s="6"/>
    </row>
    <row r="29" spans="1:13" x14ac:dyDescent="0.25">
      <c r="A29" s="4" t="s">
        <v>1061</v>
      </c>
      <c r="B29" s="7" t="s">
        <v>2530</v>
      </c>
      <c r="C29" s="7" t="s">
        <v>2531</v>
      </c>
      <c r="D29" s="4" t="s">
        <v>65</v>
      </c>
      <c r="E29" s="4" t="s">
        <v>1062</v>
      </c>
      <c r="F29" s="4" t="s">
        <v>64</v>
      </c>
      <c r="G29" s="6">
        <v>42966</v>
      </c>
      <c r="H29" s="9">
        <v>-2425</v>
      </c>
      <c r="I29" s="9">
        <v>7.4</v>
      </c>
      <c r="J29" s="7" t="s">
        <v>1140</v>
      </c>
      <c r="K29" s="9">
        <v>17945</v>
      </c>
      <c r="L29" s="6"/>
      <c r="M29" s="6"/>
    </row>
    <row r="30" spans="1:13" x14ac:dyDescent="0.25">
      <c r="A30" s="4" t="s">
        <v>270</v>
      </c>
      <c r="B30" s="7" t="s">
        <v>2516</v>
      </c>
      <c r="C30" s="7" t="s">
        <v>2517</v>
      </c>
      <c r="D30" s="4" t="s">
        <v>332</v>
      </c>
      <c r="E30" s="4" t="s">
        <v>333</v>
      </c>
      <c r="F30" s="4" t="s">
        <v>105</v>
      </c>
      <c r="G30" s="6">
        <v>42970</v>
      </c>
      <c r="H30" s="9">
        <v>-243.75</v>
      </c>
      <c r="I30" s="9">
        <v>8.8000000000000007</v>
      </c>
      <c r="J30" s="7" t="s">
        <v>1140</v>
      </c>
      <c r="K30" s="9">
        <v>2145</v>
      </c>
      <c r="L30" s="6"/>
      <c r="M30" s="6"/>
    </row>
    <row r="31" spans="1:13" x14ac:dyDescent="0.25">
      <c r="A31" s="4" t="s">
        <v>242</v>
      </c>
      <c r="B31" s="7" t="s">
        <v>2508</v>
      </c>
      <c r="C31" s="7" t="s">
        <v>2509</v>
      </c>
      <c r="D31" s="4" t="s">
        <v>98</v>
      </c>
      <c r="E31" s="4" t="s">
        <v>334</v>
      </c>
      <c r="F31" s="4" t="s">
        <v>99</v>
      </c>
      <c r="G31" s="6">
        <v>42922</v>
      </c>
      <c r="H31" s="9">
        <v>-97</v>
      </c>
      <c r="I31" s="9">
        <v>7.1</v>
      </c>
      <c r="J31" s="7" t="s">
        <v>1140</v>
      </c>
      <c r="K31" s="9">
        <v>688.7</v>
      </c>
      <c r="L31" s="6"/>
      <c r="M31" s="6"/>
    </row>
    <row r="32" spans="1:13" x14ac:dyDescent="0.25">
      <c r="A32" s="4" t="s">
        <v>323</v>
      </c>
      <c r="B32" s="7" t="s">
        <v>2528</v>
      </c>
      <c r="C32" s="7" t="s">
        <v>2529</v>
      </c>
      <c r="D32" s="4" t="s">
        <v>100</v>
      </c>
      <c r="E32" s="4" t="s">
        <v>349</v>
      </c>
      <c r="F32" s="4" t="s">
        <v>64</v>
      </c>
      <c r="G32" s="6">
        <v>42924</v>
      </c>
      <c r="H32" s="9">
        <v>-1500</v>
      </c>
      <c r="I32" s="9">
        <v>7.2</v>
      </c>
      <c r="J32" s="7" t="s">
        <v>1140</v>
      </c>
      <c r="K32" s="9">
        <v>10800</v>
      </c>
      <c r="L32" s="6"/>
      <c r="M32" s="6"/>
    </row>
    <row r="33" spans="1:13" x14ac:dyDescent="0.25">
      <c r="A33" s="4" t="s">
        <v>234</v>
      </c>
      <c r="B33" s="7" t="s">
        <v>2510</v>
      </c>
      <c r="C33" s="7" t="s">
        <v>2511</v>
      </c>
      <c r="D33" s="4" t="s">
        <v>100</v>
      </c>
      <c r="E33" s="4" t="s">
        <v>350</v>
      </c>
      <c r="F33" s="4" t="s">
        <v>64</v>
      </c>
      <c r="G33" s="6">
        <v>42924</v>
      </c>
      <c r="H33" s="9">
        <v>-375</v>
      </c>
      <c r="I33" s="9">
        <v>6</v>
      </c>
      <c r="J33" s="7" t="s">
        <v>1140</v>
      </c>
      <c r="K33" s="9">
        <v>2250</v>
      </c>
      <c r="L33" s="6"/>
      <c r="M33" s="6"/>
    </row>
    <row r="34" spans="1:13" x14ac:dyDescent="0.25">
      <c r="A34" s="4" t="s">
        <v>250</v>
      </c>
      <c r="B34" s="7" t="s">
        <v>2510</v>
      </c>
      <c r="C34" s="7" t="s">
        <v>2511</v>
      </c>
      <c r="D34" s="4" t="s">
        <v>100</v>
      </c>
      <c r="E34" s="4" t="s">
        <v>352</v>
      </c>
      <c r="F34" s="4" t="s">
        <v>64</v>
      </c>
      <c r="G34" s="6">
        <v>42969</v>
      </c>
      <c r="H34" s="9">
        <v>-750</v>
      </c>
      <c r="I34" s="9">
        <v>6</v>
      </c>
      <c r="J34" s="7" t="s">
        <v>1140</v>
      </c>
      <c r="K34" s="9">
        <v>4500</v>
      </c>
      <c r="L34" s="6"/>
      <c r="M34" s="6"/>
    </row>
    <row r="35" spans="1:13" x14ac:dyDescent="0.25">
      <c r="A35" s="4" t="s">
        <v>252</v>
      </c>
      <c r="B35" s="7" t="s">
        <v>2510</v>
      </c>
      <c r="C35" s="7" t="s">
        <v>2511</v>
      </c>
      <c r="D35" s="4" t="s">
        <v>100</v>
      </c>
      <c r="E35" s="4" t="s">
        <v>351</v>
      </c>
      <c r="F35" s="4" t="s">
        <v>64</v>
      </c>
      <c r="G35" s="6">
        <v>42979</v>
      </c>
      <c r="H35" s="9">
        <v>-375</v>
      </c>
      <c r="I35" s="9">
        <v>6</v>
      </c>
      <c r="J35" s="7" t="s">
        <v>1140</v>
      </c>
      <c r="K35" s="9">
        <v>2250</v>
      </c>
      <c r="L35" s="6"/>
      <c r="M35" s="6"/>
    </row>
    <row r="36" spans="1:13" x14ac:dyDescent="0.25">
      <c r="A36" s="4" t="s">
        <v>323</v>
      </c>
      <c r="B36" s="7" t="s">
        <v>2528</v>
      </c>
      <c r="C36" s="7" t="s">
        <v>2529</v>
      </c>
      <c r="D36" s="4" t="s">
        <v>66</v>
      </c>
      <c r="E36" s="4" t="s">
        <v>356</v>
      </c>
      <c r="F36" s="4" t="s">
        <v>64</v>
      </c>
      <c r="G36" s="6">
        <v>42924</v>
      </c>
      <c r="H36" s="9">
        <v>-3900</v>
      </c>
      <c r="I36" s="9">
        <v>7.2</v>
      </c>
      <c r="J36" s="7" t="s">
        <v>1140</v>
      </c>
      <c r="K36" s="9">
        <v>28080</v>
      </c>
      <c r="L36" s="6"/>
      <c r="M36" s="6"/>
    </row>
    <row r="37" spans="1:13" x14ac:dyDescent="0.25">
      <c r="A37" s="4" t="s">
        <v>325</v>
      </c>
      <c r="B37" s="7" t="s">
        <v>2528</v>
      </c>
      <c r="C37" s="7" t="s">
        <v>2529</v>
      </c>
      <c r="D37" s="4" t="s">
        <v>66</v>
      </c>
      <c r="E37" s="4" t="s">
        <v>357</v>
      </c>
      <c r="F37" s="4" t="s">
        <v>64</v>
      </c>
      <c r="G37" s="6">
        <v>42975</v>
      </c>
      <c r="H37" s="9">
        <v>-14917.5</v>
      </c>
      <c r="I37" s="9">
        <v>7.11</v>
      </c>
      <c r="J37" s="7" t="s">
        <v>1140</v>
      </c>
      <c r="K37" s="9">
        <v>106063.43</v>
      </c>
      <c r="L37" s="6"/>
      <c r="M37" s="6"/>
    </row>
    <row r="38" spans="1:13" x14ac:dyDescent="0.25">
      <c r="A38" s="4" t="s">
        <v>234</v>
      </c>
      <c r="B38" s="7" t="s">
        <v>2510</v>
      </c>
      <c r="C38" s="7" t="s">
        <v>2511</v>
      </c>
      <c r="D38" s="4" t="s">
        <v>66</v>
      </c>
      <c r="E38" s="4" t="s">
        <v>359</v>
      </c>
      <c r="F38" s="4" t="s">
        <v>64</v>
      </c>
      <c r="G38" s="6">
        <v>42924</v>
      </c>
      <c r="H38" s="9">
        <v>-2925</v>
      </c>
      <c r="I38" s="9">
        <v>6</v>
      </c>
      <c r="J38" s="7" t="s">
        <v>1140</v>
      </c>
      <c r="K38" s="9">
        <v>17550</v>
      </c>
      <c r="L38" s="6"/>
      <c r="M38" s="6"/>
    </row>
    <row r="39" spans="1:13" x14ac:dyDescent="0.25">
      <c r="A39" s="4" t="s">
        <v>244</v>
      </c>
      <c r="B39" s="7" t="s">
        <v>2512</v>
      </c>
      <c r="C39" s="7" t="s">
        <v>2513</v>
      </c>
      <c r="D39" s="4" t="s">
        <v>66</v>
      </c>
      <c r="E39" s="4" t="s">
        <v>360</v>
      </c>
      <c r="F39" s="4" t="s">
        <v>64</v>
      </c>
      <c r="G39" s="6">
        <v>42916</v>
      </c>
      <c r="H39" s="9">
        <v>-1170</v>
      </c>
      <c r="I39" s="9">
        <v>6.56</v>
      </c>
      <c r="J39" s="7" t="s">
        <v>1140</v>
      </c>
      <c r="K39" s="9">
        <v>7675.2</v>
      </c>
      <c r="L39" s="6"/>
      <c r="M39" s="6"/>
    </row>
    <row r="40" spans="1:13" x14ac:dyDescent="0.25">
      <c r="A40" s="4" t="s">
        <v>250</v>
      </c>
      <c r="B40" s="7" t="s">
        <v>2510</v>
      </c>
      <c r="C40" s="7" t="s">
        <v>2511</v>
      </c>
      <c r="D40" s="4" t="s">
        <v>66</v>
      </c>
      <c r="E40" s="4" t="s">
        <v>361</v>
      </c>
      <c r="F40" s="4" t="s">
        <v>64</v>
      </c>
      <c r="G40" s="6">
        <v>42969</v>
      </c>
      <c r="H40" s="9">
        <v>-9750</v>
      </c>
      <c r="I40" s="9">
        <v>6</v>
      </c>
      <c r="J40" s="7" t="s">
        <v>1140</v>
      </c>
      <c r="K40" s="9">
        <v>58500</v>
      </c>
      <c r="L40" s="6"/>
      <c r="M40" s="6"/>
    </row>
    <row r="41" spans="1:13" x14ac:dyDescent="0.25">
      <c r="A41" s="4" t="s">
        <v>252</v>
      </c>
      <c r="B41" s="7" t="s">
        <v>2510</v>
      </c>
      <c r="C41" s="7" t="s">
        <v>2511</v>
      </c>
      <c r="D41" s="4" t="s">
        <v>66</v>
      </c>
      <c r="E41" s="4" t="s">
        <v>363</v>
      </c>
      <c r="F41" s="4" t="s">
        <v>64</v>
      </c>
      <c r="G41" s="6">
        <v>42979</v>
      </c>
      <c r="H41" s="9">
        <v>-2925</v>
      </c>
      <c r="I41" s="9">
        <v>6</v>
      </c>
      <c r="J41" s="7" t="s">
        <v>1140</v>
      </c>
      <c r="K41" s="9">
        <v>17550</v>
      </c>
      <c r="L41" s="6"/>
      <c r="M41" s="6"/>
    </row>
    <row r="42" spans="1:13" x14ac:dyDescent="0.25">
      <c r="A42" s="4" t="s">
        <v>258</v>
      </c>
      <c r="B42" s="7" t="s">
        <v>2510</v>
      </c>
      <c r="C42" s="7" t="s">
        <v>2511</v>
      </c>
      <c r="D42" s="4" t="s">
        <v>66</v>
      </c>
      <c r="E42" s="4" t="s">
        <v>362</v>
      </c>
      <c r="F42" s="4" t="s">
        <v>64</v>
      </c>
      <c r="G42" s="6">
        <v>42991</v>
      </c>
      <c r="H42" s="9">
        <v>-2632.5</v>
      </c>
      <c r="I42" s="9">
        <v>6</v>
      </c>
      <c r="J42" s="7" t="s">
        <v>1140</v>
      </c>
      <c r="K42" s="9">
        <v>15795</v>
      </c>
      <c r="L42" s="6"/>
      <c r="M42" s="6"/>
    </row>
    <row r="43" spans="1:13" x14ac:dyDescent="0.25">
      <c r="A43" s="4" t="s">
        <v>254</v>
      </c>
      <c r="B43" s="7" t="s">
        <v>2510</v>
      </c>
      <c r="C43" s="7" t="s">
        <v>2511</v>
      </c>
      <c r="D43" s="4" t="s">
        <v>66</v>
      </c>
      <c r="E43" s="4" t="s">
        <v>364</v>
      </c>
      <c r="F43" s="4" t="s">
        <v>64</v>
      </c>
      <c r="G43" s="6">
        <v>42963</v>
      </c>
      <c r="H43" s="9">
        <v>-2632.5</v>
      </c>
      <c r="I43" s="9">
        <v>6</v>
      </c>
      <c r="J43" s="7" t="s">
        <v>1140</v>
      </c>
      <c r="K43" s="9">
        <v>15795</v>
      </c>
      <c r="L43" s="6"/>
      <c r="M43" s="6"/>
    </row>
    <row r="44" spans="1:13" x14ac:dyDescent="0.25">
      <c r="A44" s="4" t="s">
        <v>1061</v>
      </c>
      <c r="B44" s="7" t="s">
        <v>2530</v>
      </c>
      <c r="C44" s="7" t="s">
        <v>2531</v>
      </c>
      <c r="D44" s="4" t="s">
        <v>66</v>
      </c>
      <c r="E44" s="4" t="s">
        <v>1063</v>
      </c>
      <c r="F44" s="4" t="s">
        <v>64</v>
      </c>
      <c r="G44" s="6">
        <v>42966</v>
      </c>
      <c r="H44" s="9">
        <v>-19500</v>
      </c>
      <c r="I44" s="9">
        <v>7.4</v>
      </c>
      <c r="J44" s="7" t="s">
        <v>1140</v>
      </c>
      <c r="K44" s="9">
        <v>144300</v>
      </c>
      <c r="L44" s="6"/>
      <c r="M44" s="6"/>
    </row>
    <row r="45" spans="1:13" x14ac:dyDescent="0.25">
      <c r="A45" s="4" t="s">
        <v>242</v>
      </c>
      <c r="B45" s="7" t="s">
        <v>2508</v>
      </c>
      <c r="C45" s="7" t="s">
        <v>2509</v>
      </c>
      <c r="D45" s="4" t="s">
        <v>103</v>
      </c>
      <c r="E45" s="4" t="s">
        <v>367</v>
      </c>
      <c r="F45" s="4" t="s">
        <v>99</v>
      </c>
      <c r="G45" s="6">
        <v>42922</v>
      </c>
      <c r="H45" s="9">
        <v>-390</v>
      </c>
      <c r="I45" s="9">
        <v>7.1</v>
      </c>
      <c r="J45" s="7" t="s">
        <v>1140</v>
      </c>
      <c r="K45" s="9">
        <v>2769</v>
      </c>
      <c r="L45" s="6"/>
      <c r="M45" s="6"/>
    </row>
    <row r="46" spans="1:13" x14ac:dyDescent="0.25">
      <c r="A46" s="4" t="s">
        <v>1064</v>
      </c>
      <c r="B46" s="7" t="s">
        <v>2532</v>
      </c>
      <c r="C46" s="7" t="s">
        <v>2533</v>
      </c>
      <c r="D46" s="4" t="s">
        <v>103</v>
      </c>
      <c r="E46" s="4" t="s">
        <v>1065</v>
      </c>
      <c r="F46" s="4" t="s">
        <v>99</v>
      </c>
      <c r="G46" s="6">
        <v>42930</v>
      </c>
      <c r="H46" s="9">
        <v>-390</v>
      </c>
      <c r="I46" s="9">
        <v>7.25</v>
      </c>
      <c r="J46" s="7" t="s">
        <v>1140</v>
      </c>
      <c r="K46" s="9">
        <v>2827.5</v>
      </c>
      <c r="L46" s="6"/>
      <c r="M46" s="6"/>
    </row>
    <row r="47" spans="1:13" x14ac:dyDescent="0.25">
      <c r="A47" s="4" t="s">
        <v>244</v>
      </c>
      <c r="B47" s="7" t="s">
        <v>2512</v>
      </c>
      <c r="C47" s="7" t="s">
        <v>2513</v>
      </c>
      <c r="D47" s="4" t="s">
        <v>103</v>
      </c>
      <c r="E47" s="4" t="s">
        <v>1066</v>
      </c>
      <c r="F47" s="4" t="s">
        <v>99</v>
      </c>
      <c r="G47" s="6">
        <v>42914</v>
      </c>
      <c r="H47" s="9">
        <v>-97.5</v>
      </c>
      <c r="I47" s="9">
        <v>6.56</v>
      </c>
      <c r="J47" s="7" t="s">
        <v>1140</v>
      </c>
      <c r="K47" s="9">
        <v>639.6</v>
      </c>
      <c r="L47" s="6"/>
      <c r="M47" s="6"/>
    </row>
    <row r="48" spans="1:13" x14ac:dyDescent="0.25">
      <c r="A48" s="4" t="s">
        <v>270</v>
      </c>
      <c r="B48" s="7" t="s">
        <v>2516</v>
      </c>
      <c r="C48" s="7" t="s">
        <v>2517</v>
      </c>
      <c r="D48" s="4" t="s">
        <v>104</v>
      </c>
      <c r="E48" s="4" t="s">
        <v>371</v>
      </c>
      <c r="F48" s="4" t="s">
        <v>105</v>
      </c>
      <c r="G48" s="6">
        <v>42970</v>
      </c>
      <c r="H48" s="9">
        <v>-1462.5</v>
      </c>
      <c r="I48" s="9">
        <v>8.8000000000000007</v>
      </c>
      <c r="J48" s="7" t="s">
        <v>1140</v>
      </c>
      <c r="K48" s="9">
        <v>12870</v>
      </c>
      <c r="L48" s="6"/>
      <c r="M48" s="6"/>
    </row>
    <row r="49" spans="1:13" x14ac:dyDescent="0.25">
      <c r="A49" s="4" t="s">
        <v>1067</v>
      </c>
      <c r="B49" s="7" t="s">
        <v>2534</v>
      </c>
      <c r="C49" s="7" t="s">
        <v>2535</v>
      </c>
      <c r="D49" s="4" t="s">
        <v>40</v>
      </c>
      <c r="E49" s="4" t="s">
        <v>1068</v>
      </c>
      <c r="F49" s="4" t="s">
        <v>41</v>
      </c>
      <c r="G49" s="6">
        <v>42931</v>
      </c>
      <c r="H49" s="9">
        <v>-485</v>
      </c>
      <c r="I49" s="9">
        <v>3.78</v>
      </c>
      <c r="J49" s="7" t="s">
        <v>1140</v>
      </c>
      <c r="K49" s="9">
        <v>1833.3</v>
      </c>
      <c r="L49" s="6"/>
      <c r="M49" s="6"/>
    </row>
    <row r="50" spans="1:13" x14ac:dyDescent="0.25">
      <c r="A50" s="4" t="s">
        <v>1057</v>
      </c>
      <c r="B50" s="7" t="s">
        <v>2526</v>
      </c>
      <c r="C50" s="7" t="s">
        <v>2527</v>
      </c>
      <c r="D50" s="4" t="s">
        <v>40</v>
      </c>
      <c r="E50" s="4" t="s">
        <v>1069</v>
      </c>
      <c r="F50" s="4" t="s">
        <v>41</v>
      </c>
      <c r="G50" s="6">
        <v>42920</v>
      </c>
      <c r="H50" s="9">
        <v>-1164</v>
      </c>
      <c r="I50" s="9">
        <v>2.5099999999999998</v>
      </c>
      <c r="J50" s="7" t="s">
        <v>1140</v>
      </c>
      <c r="K50" s="9">
        <v>2921.64</v>
      </c>
      <c r="L50" s="6"/>
      <c r="M50" s="6"/>
    </row>
    <row r="51" spans="1:13" x14ac:dyDescent="0.25">
      <c r="A51" s="4" t="s">
        <v>256</v>
      </c>
      <c r="B51" s="7" t="s">
        <v>2520</v>
      </c>
      <c r="C51" s="7" t="s">
        <v>2521</v>
      </c>
      <c r="D51" s="4" t="s">
        <v>113</v>
      </c>
      <c r="E51" s="4" t="s">
        <v>418</v>
      </c>
      <c r="F51" s="4" t="s">
        <v>114</v>
      </c>
      <c r="G51" s="6">
        <v>42922</v>
      </c>
      <c r="H51" s="9">
        <v>-242.5</v>
      </c>
      <c r="I51" s="9">
        <v>2.82</v>
      </c>
      <c r="J51" s="7" t="s">
        <v>1140</v>
      </c>
      <c r="K51" s="9">
        <v>683.85</v>
      </c>
      <c r="L51" s="6"/>
      <c r="M51" s="6"/>
    </row>
    <row r="52" spans="1:13" x14ac:dyDescent="0.25">
      <c r="A52" s="4" t="s">
        <v>260</v>
      </c>
      <c r="B52" s="7" t="s">
        <v>2520</v>
      </c>
      <c r="C52" s="7" t="s">
        <v>2521</v>
      </c>
      <c r="D52" s="4" t="s">
        <v>113</v>
      </c>
      <c r="E52" s="4" t="s">
        <v>417</v>
      </c>
      <c r="F52" s="4" t="s">
        <v>114</v>
      </c>
      <c r="G52" s="6">
        <v>42929</v>
      </c>
      <c r="H52" s="9">
        <v>-242.5</v>
      </c>
      <c r="I52" s="9">
        <v>2.82</v>
      </c>
      <c r="J52" s="7" t="s">
        <v>1140</v>
      </c>
      <c r="K52" s="9">
        <v>683.85</v>
      </c>
      <c r="L52" s="6"/>
      <c r="M52" s="6"/>
    </row>
    <row r="53" spans="1:13" x14ac:dyDescent="0.25">
      <c r="A53" s="4" t="s">
        <v>246</v>
      </c>
      <c r="B53" s="7" t="s">
        <v>2518</v>
      </c>
      <c r="C53" s="7" t="s">
        <v>2519</v>
      </c>
      <c r="D53" s="4" t="s">
        <v>115</v>
      </c>
      <c r="E53" s="4" t="s">
        <v>429</v>
      </c>
      <c r="F53" s="4" t="s">
        <v>41</v>
      </c>
      <c r="G53" s="6">
        <v>42924</v>
      </c>
      <c r="H53" s="9">
        <v>-300</v>
      </c>
      <c r="I53" s="9">
        <v>2.56</v>
      </c>
      <c r="J53" s="7" t="s">
        <v>1140</v>
      </c>
      <c r="K53" s="9">
        <v>768</v>
      </c>
      <c r="L53" s="6"/>
      <c r="M53" s="6"/>
    </row>
    <row r="54" spans="1:13" x14ac:dyDescent="0.25">
      <c r="A54" s="4" t="s">
        <v>248</v>
      </c>
      <c r="B54" s="7" t="s">
        <v>2518</v>
      </c>
      <c r="C54" s="7" t="s">
        <v>2519</v>
      </c>
      <c r="D54" s="4" t="s">
        <v>115</v>
      </c>
      <c r="E54" s="4" t="s">
        <v>428</v>
      </c>
      <c r="F54" s="4" t="s">
        <v>41</v>
      </c>
      <c r="G54" s="6">
        <v>42925</v>
      </c>
      <c r="H54" s="9">
        <v>-525</v>
      </c>
      <c r="I54" s="9">
        <v>2.56</v>
      </c>
      <c r="J54" s="7" t="s">
        <v>1140</v>
      </c>
      <c r="K54" s="9">
        <v>1344</v>
      </c>
      <c r="L54" s="6"/>
      <c r="M54" s="6"/>
    </row>
    <row r="55" spans="1:13" x14ac:dyDescent="0.25">
      <c r="A55" s="4" t="s">
        <v>1067</v>
      </c>
      <c r="B55" s="7" t="s">
        <v>2534</v>
      </c>
      <c r="C55" s="7" t="s">
        <v>2535</v>
      </c>
      <c r="D55" s="4" t="s">
        <v>115</v>
      </c>
      <c r="E55" s="4" t="s">
        <v>1070</v>
      </c>
      <c r="F55" s="4" t="s">
        <v>41</v>
      </c>
      <c r="G55" s="6">
        <v>42931</v>
      </c>
      <c r="H55" s="9">
        <v>-825</v>
      </c>
      <c r="I55" s="9">
        <v>3.78</v>
      </c>
      <c r="J55" s="7" t="s">
        <v>1140</v>
      </c>
      <c r="K55" s="9">
        <v>3118.5</v>
      </c>
      <c r="L55" s="6"/>
      <c r="M55" s="6"/>
    </row>
    <row r="56" spans="1:13" x14ac:dyDescent="0.25">
      <c r="A56" s="4" t="s">
        <v>1059</v>
      </c>
      <c r="B56" s="7" t="s">
        <v>2526</v>
      </c>
      <c r="C56" s="7" t="s">
        <v>2527</v>
      </c>
      <c r="D56" s="4" t="s">
        <v>115</v>
      </c>
      <c r="E56" s="4" t="s">
        <v>1071</v>
      </c>
      <c r="F56" s="4" t="s">
        <v>41</v>
      </c>
      <c r="G56" s="6">
        <v>42919</v>
      </c>
      <c r="H56" s="9">
        <v>-450</v>
      </c>
      <c r="I56" s="9">
        <v>2.56</v>
      </c>
      <c r="J56" s="7" t="s">
        <v>1140</v>
      </c>
      <c r="K56" s="9">
        <v>1152</v>
      </c>
      <c r="L56" s="6"/>
      <c r="M56" s="6"/>
    </row>
    <row r="57" spans="1:13" x14ac:dyDescent="0.25">
      <c r="A57" s="4" t="s">
        <v>263</v>
      </c>
      <c r="B57" s="7" t="s">
        <v>2522</v>
      </c>
      <c r="C57" s="7" t="s">
        <v>2523</v>
      </c>
      <c r="D57" s="4" t="s">
        <v>116</v>
      </c>
      <c r="E57" s="4" t="s">
        <v>430</v>
      </c>
      <c r="F57" s="4" t="s">
        <v>112</v>
      </c>
      <c r="G57" s="6">
        <v>42924</v>
      </c>
      <c r="H57" s="9">
        <v>-75</v>
      </c>
      <c r="I57" s="9">
        <v>2.85</v>
      </c>
      <c r="J57" s="7" t="s">
        <v>1140</v>
      </c>
      <c r="K57" s="9">
        <v>213.75</v>
      </c>
      <c r="L57" s="6"/>
      <c r="M57" s="6"/>
    </row>
    <row r="58" spans="1:13" x14ac:dyDescent="0.25">
      <c r="A58" s="4" t="s">
        <v>1072</v>
      </c>
      <c r="B58" s="7" t="s">
        <v>2536</v>
      </c>
      <c r="C58" s="7" t="s">
        <v>2537</v>
      </c>
      <c r="D58" s="4" t="s">
        <v>116</v>
      </c>
      <c r="E58" s="4" t="s">
        <v>1073</v>
      </c>
      <c r="F58" s="4" t="s">
        <v>112</v>
      </c>
      <c r="G58" s="6">
        <v>42912</v>
      </c>
      <c r="H58" s="9">
        <v>-1050</v>
      </c>
      <c r="I58" s="9">
        <v>2.7</v>
      </c>
      <c r="J58" s="7" t="s">
        <v>1140</v>
      </c>
      <c r="K58" s="9">
        <v>2835</v>
      </c>
      <c r="L58" s="6"/>
      <c r="M58" s="6"/>
    </row>
    <row r="59" spans="1:13" x14ac:dyDescent="0.25">
      <c r="A59" s="4" t="s">
        <v>1074</v>
      </c>
      <c r="B59" s="7" t="s">
        <v>2536</v>
      </c>
      <c r="C59" s="7" t="s">
        <v>2537</v>
      </c>
      <c r="D59" s="4" t="s">
        <v>116</v>
      </c>
      <c r="E59" s="4" t="s">
        <v>1075</v>
      </c>
      <c r="F59" s="4" t="s">
        <v>112</v>
      </c>
      <c r="G59" s="6">
        <v>42926</v>
      </c>
      <c r="H59" s="9">
        <v>-1800</v>
      </c>
      <c r="I59" s="9">
        <v>2.95</v>
      </c>
      <c r="J59" s="7" t="s">
        <v>1140</v>
      </c>
      <c r="K59" s="9">
        <v>5310</v>
      </c>
      <c r="L59" s="6"/>
      <c r="M59" s="6"/>
    </row>
    <row r="60" spans="1:13" x14ac:dyDescent="0.25">
      <c r="A60" s="4" t="s">
        <v>256</v>
      </c>
      <c r="B60" s="7" t="s">
        <v>2520</v>
      </c>
      <c r="C60" s="7" t="s">
        <v>2521</v>
      </c>
      <c r="D60" s="4" t="s">
        <v>117</v>
      </c>
      <c r="E60" s="4" t="s">
        <v>441</v>
      </c>
      <c r="F60" s="4" t="s">
        <v>114</v>
      </c>
      <c r="G60" s="6">
        <v>42922</v>
      </c>
      <c r="H60" s="9">
        <v>-375</v>
      </c>
      <c r="I60" s="9">
        <v>2.82</v>
      </c>
      <c r="J60" s="7" t="s">
        <v>1140</v>
      </c>
      <c r="K60" s="9">
        <v>1057.5</v>
      </c>
      <c r="L60" s="6"/>
      <c r="M60" s="6"/>
    </row>
    <row r="61" spans="1:13" x14ac:dyDescent="0.25">
      <c r="A61" s="4" t="s">
        <v>260</v>
      </c>
      <c r="B61" s="7" t="s">
        <v>2520</v>
      </c>
      <c r="C61" s="7" t="s">
        <v>2521</v>
      </c>
      <c r="D61" s="4" t="s">
        <v>117</v>
      </c>
      <c r="E61" s="4" t="s">
        <v>442</v>
      </c>
      <c r="F61" s="4" t="s">
        <v>114</v>
      </c>
      <c r="G61" s="6">
        <v>42929</v>
      </c>
      <c r="H61" s="9">
        <v>-375</v>
      </c>
      <c r="I61" s="9">
        <v>2.82</v>
      </c>
      <c r="J61" s="7" t="s">
        <v>1140</v>
      </c>
      <c r="K61" s="9">
        <v>1057.5</v>
      </c>
      <c r="L61" s="6"/>
      <c r="M61" s="6"/>
    </row>
    <row r="62" spans="1:13" x14ac:dyDescent="0.25">
      <c r="A62" s="4" t="s">
        <v>1067</v>
      </c>
      <c r="B62" s="7" t="s">
        <v>2534</v>
      </c>
      <c r="C62" s="7" t="s">
        <v>2535</v>
      </c>
      <c r="D62" s="4" t="s">
        <v>49</v>
      </c>
      <c r="E62" s="4" t="s">
        <v>1076</v>
      </c>
      <c r="F62" s="4" t="s">
        <v>41</v>
      </c>
      <c r="G62" s="6">
        <v>42931</v>
      </c>
      <c r="H62" s="9">
        <v>-6240</v>
      </c>
      <c r="I62" s="9">
        <v>3.78</v>
      </c>
      <c r="J62" s="7" t="s">
        <v>1140</v>
      </c>
      <c r="K62" s="9">
        <v>23587.200000000001</v>
      </c>
      <c r="L62" s="6"/>
      <c r="M62" s="6"/>
    </row>
    <row r="63" spans="1:13" x14ac:dyDescent="0.25">
      <c r="A63" s="4" t="s">
        <v>1057</v>
      </c>
      <c r="B63" s="7" t="s">
        <v>2526</v>
      </c>
      <c r="C63" s="7" t="s">
        <v>2527</v>
      </c>
      <c r="D63" s="4" t="s">
        <v>49</v>
      </c>
      <c r="E63" s="4" t="s">
        <v>1077</v>
      </c>
      <c r="F63" s="4" t="s">
        <v>41</v>
      </c>
      <c r="G63" s="6">
        <v>42920</v>
      </c>
      <c r="H63" s="9">
        <v>-2340</v>
      </c>
      <c r="I63" s="9">
        <v>2.5099999999999998</v>
      </c>
      <c r="J63" s="7" t="s">
        <v>1140</v>
      </c>
      <c r="K63" s="9">
        <v>5873.4</v>
      </c>
      <c r="L63" s="6"/>
      <c r="M63" s="6"/>
    </row>
    <row r="64" spans="1:13" x14ac:dyDescent="0.25">
      <c r="A64" s="4" t="s">
        <v>1059</v>
      </c>
      <c r="B64" s="7" t="s">
        <v>2526</v>
      </c>
      <c r="C64" s="7" t="s">
        <v>2527</v>
      </c>
      <c r="D64" s="4" t="s">
        <v>49</v>
      </c>
      <c r="E64" s="4" t="s">
        <v>1078</v>
      </c>
      <c r="F64" s="4" t="s">
        <v>41</v>
      </c>
      <c r="G64" s="6">
        <v>42919</v>
      </c>
      <c r="H64" s="9">
        <v>-682.5</v>
      </c>
      <c r="I64" s="9">
        <v>2.56</v>
      </c>
      <c r="J64" s="7" t="s">
        <v>1140</v>
      </c>
      <c r="K64" s="9">
        <v>1747.2</v>
      </c>
      <c r="L64" s="6"/>
      <c r="M64" s="6"/>
    </row>
    <row r="65" spans="1:13" x14ac:dyDescent="0.25">
      <c r="A65" s="4" t="s">
        <v>263</v>
      </c>
      <c r="B65" s="7" t="s">
        <v>2522</v>
      </c>
      <c r="C65" s="7" t="s">
        <v>2523</v>
      </c>
      <c r="D65" s="4" t="s">
        <v>119</v>
      </c>
      <c r="E65" s="4" t="s">
        <v>447</v>
      </c>
      <c r="F65" s="4" t="s">
        <v>112</v>
      </c>
      <c r="G65" s="6">
        <v>42924</v>
      </c>
      <c r="H65" s="9">
        <v>-195</v>
      </c>
      <c r="I65" s="9">
        <v>2.85</v>
      </c>
      <c r="J65" s="7" t="s">
        <v>1140</v>
      </c>
      <c r="K65" s="9">
        <v>555.75</v>
      </c>
      <c r="L65" s="6"/>
      <c r="M65" s="6"/>
    </row>
    <row r="66" spans="1:13" x14ac:dyDescent="0.25">
      <c r="A66" s="4" t="s">
        <v>256</v>
      </c>
      <c r="B66" s="7" t="s">
        <v>2520</v>
      </c>
      <c r="C66" s="7" t="s">
        <v>2521</v>
      </c>
      <c r="D66" s="4" t="s">
        <v>122</v>
      </c>
      <c r="E66" s="4" t="s">
        <v>466</v>
      </c>
      <c r="F66" s="4" t="s">
        <v>123</v>
      </c>
      <c r="G66" s="6">
        <v>42922</v>
      </c>
      <c r="H66" s="9">
        <v>-5070</v>
      </c>
      <c r="I66" s="9">
        <v>2.82</v>
      </c>
      <c r="J66" s="7" t="s">
        <v>1140</v>
      </c>
      <c r="K66" s="9">
        <v>14297.4</v>
      </c>
      <c r="L66" s="6"/>
      <c r="M66" s="6"/>
    </row>
    <row r="67" spans="1:13" x14ac:dyDescent="0.25">
      <c r="A67" s="4" t="s">
        <v>260</v>
      </c>
      <c r="B67" s="7" t="s">
        <v>2520</v>
      </c>
      <c r="C67" s="7" t="s">
        <v>2521</v>
      </c>
      <c r="D67" s="4" t="s">
        <v>122</v>
      </c>
      <c r="E67" s="4" t="s">
        <v>465</v>
      </c>
      <c r="F67" s="4" t="s">
        <v>123</v>
      </c>
      <c r="G67" s="6">
        <v>42929</v>
      </c>
      <c r="H67" s="9">
        <v>-5070</v>
      </c>
      <c r="I67" s="9">
        <v>2.82</v>
      </c>
      <c r="J67" s="7" t="s">
        <v>1140</v>
      </c>
      <c r="K67" s="9">
        <v>14297.4</v>
      </c>
      <c r="L67" s="6"/>
      <c r="M67" s="6"/>
    </row>
    <row r="68" spans="1:13" x14ac:dyDescent="0.25">
      <c r="A68" s="4" t="s">
        <v>1055</v>
      </c>
      <c r="B68" s="7" t="s">
        <v>2524</v>
      </c>
      <c r="C68" s="7" t="s">
        <v>2525</v>
      </c>
      <c r="D68" s="4" t="s">
        <v>122</v>
      </c>
      <c r="E68" s="4" t="s">
        <v>1079</v>
      </c>
      <c r="F68" s="4" t="s">
        <v>123</v>
      </c>
      <c r="G68" s="6">
        <v>42914</v>
      </c>
      <c r="H68" s="9">
        <v>-3120</v>
      </c>
      <c r="I68" s="9">
        <v>2.5499999999999998</v>
      </c>
      <c r="J68" s="7" t="s">
        <v>1140</v>
      </c>
      <c r="K68" s="9">
        <v>7956</v>
      </c>
      <c r="L68" s="6"/>
      <c r="M68" s="6"/>
    </row>
    <row r="69" spans="1:13" x14ac:dyDescent="0.25">
      <c r="A69" s="4" t="s">
        <v>1080</v>
      </c>
      <c r="B69" s="7" t="s">
        <v>2538</v>
      </c>
      <c r="C69" s="7" t="s">
        <v>2539</v>
      </c>
      <c r="D69" s="4" t="s">
        <v>136</v>
      </c>
      <c r="E69" s="4" t="s">
        <v>1081</v>
      </c>
      <c r="F69" s="4" t="s">
        <v>137</v>
      </c>
      <c r="G69" s="6">
        <v>42914</v>
      </c>
      <c r="H69" s="9">
        <v>-100</v>
      </c>
      <c r="I69" s="9">
        <v>9.52</v>
      </c>
      <c r="J69" s="7" t="s">
        <v>1140</v>
      </c>
      <c r="K69" s="9">
        <v>952</v>
      </c>
      <c r="L69" s="6"/>
      <c r="M69" s="6"/>
    </row>
    <row r="70" spans="1:13" x14ac:dyDescent="0.25">
      <c r="A70" s="4" t="s">
        <v>524</v>
      </c>
      <c r="B70" s="7" t="s">
        <v>2540</v>
      </c>
      <c r="C70" s="7" t="s">
        <v>2541</v>
      </c>
      <c r="D70" s="4" t="s">
        <v>140</v>
      </c>
      <c r="E70" s="4" t="s">
        <v>525</v>
      </c>
      <c r="F70" s="4" t="s">
        <v>141</v>
      </c>
      <c r="G70" s="6">
        <v>42880</v>
      </c>
      <c r="H70" s="9">
        <v>-14.6</v>
      </c>
      <c r="I70" s="9">
        <v>0</v>
      </c>
      <c r="J70" s="7" t="s">
        <v>1140</v>
      </c>
      <c r="K70" s="9">
        <v>0</v>
      </c>
      <c r="L70" s="6"/>
      <c r="M70" s="6"/>
    </row>
    <row r="71" spans="1:13" x14ac:dyDescent="0.25">
      <c r="A71" s="4" t="s">
        <v>1082</v>
      </c>
      <c r="B71" s="7" t="s">
        <v>2540</v>
      </c>
      <c r="C71" s="7" t="s">
        <v>2541</v>
      </c>
      <c r="D71" s="4" t="s">
        <v>142</v>
      </c>
      <c r="E71" s="4" t="s">
        <v>1083</v>
      </c>
      <c r="F71" s="4" t="s">
        <v>143</v>
      </c>
      <c r="G71" s="6">
        <v>42915</v>
      </c>
      <c r="H71" s="9">
        <v>-240</v>
      </c>
      <c r="I71" s="9">
        <v>15.75</v>
      </c>
      <c r="J71" s="7" t="s">
        <v>1140</v>
      </c>
      <c r="K71" s="9">
        <v>3780</v>
      </c>
      <c r="L71" s="6"/>
      <c r="M71" s="6"/>
    </row>
    <row r="72" spans="1:13" x14ac:dyDescent="0.25">
      <c r="A72" s="4" t="s">
        <v>1084</v>
      </c>
      <c r="B72" s="7" t="s">
        <v>2540</v>
      </c>
      <c r="C72" s="7" t="s">
        <v>2541</v>
      </c>
      <c r="D72" s="4" t="s">
        <v>151</v>
      </c>
      <c r="E72" s="4" t="s">
        <v>1085</v>
      </c>
      <c r="F72" s="4" t="s">
        <v>152</v>
      </c>
      <c r="G72" s="6">
        <v>42914</v>
      </c>
      <c r="H72" s="9">
        <v>-42</v>
      </c>
      <c r="I72" s="9">
        <v>31.25</v>
      </c>
      <c r="J72" s="7" t="s">
        <v>1140</v>
      </c>
      <c r="K72" s="9">
        <v>1312.5</v>
      </c>
      <c r="L72" s="6"/>
      <c r="M72" s="6"/>
    </row>
    <row r="73" spans="1:13" x14ac:dyDescent="0.25">
      <c r="A73" s="4" t="s">
        <v>1072</v>
      </c>
      <c r="B73" s="7" t="s">
        <v>2536</v>
      </c>
      <c r="C73" s="7" t="s">
        <v>2537</v>
      </c>
      <c r="D73" s="4" t="s">
        <v>15</v>
      </c>
      <c r="E73" s="4" t="s">
        <v>1086</v>
      </c>
      <c r="F73" s="4" t="s">
        <v>16</v>
      </c>
      <c r="G73" s="6">
        <v>42912</v>
      </c>
      <c r="H73" s="9">
        <v>-1</v>
      </c>
      <c r="I73" s="9">
        <v>175</v>
      </c>
      <c r="J73" s="7" t="s">
        <v>1140</v>
      </c>
      <c r="K73" s="9">
        <v>175</v>
      </c>
      <c r="L73" s="6"/>
      <c r="M73" s="6"/>
    </row>
    <row r="74" spans="1:13" x14ac:dyDescent="0.25">
      <c r="A74" s="4" t="s">
        <v>1080</v>
      </c>
      <c r="B74" s="7" t="s">
        <v>2538</v>
      </c>
      <c r="C74" s="7" t="s">
        <v>2539</v>
      </c>
      <c r="D74" s="4" t="s">
        <v>15</v>
      </c>
      <c r="E74" s="4" t="s">
        <v>1087</v>
      </c>
      <c r="F74" s="4" t="s">
        <v>16</v>
      </c>
      <c r="G74" s="6">
        <v>42914</v>
      </c>
      <c r="H74" s="9">
        <v>-1</v>
      </c>
      <c r="I74" s="9">
        <v>280</v>
      </c>
      <c r="J74" s="7" t="s">
        <v>1140</v>
      </c>
      <c r="K74" s="9">
        <v>280</v>
      </c>
      <c r="L74" s="6"/>
      <c r="M74" s="6"/>
    </row>
    <row r="75" spans="1:13" x14ac:dyDescent="0.25">
      <c r="A75" s="4" t="s">
        <v>1088</v>
      </c>
      <c r="B75" s="7" t="s">
        <v>2510</v>
      </c>
      <c r="C75" s="7" t="s">
        <v>2511</v>
      </c>
      <c r="D75" s="4" t="s">
        <v>15</v>
      </c>
      <c r="E75" s="4" t="s">
        <v>1089</v>
      </c>
      <c r="F75" s="4" t="s">
        <v>16</v>
      </c>
      <c r="G75" s="6">
        <v>42914</v>
      </c>
      <c r="H75" s="9">
        <v>-1</v>
      </c>
      <c r="I75" s="9">
        <v>40</v>
      </c>
      <c r="J75" s="7" t="s">
        <v>1140</v>
      </c>
      <c r="K75" s="9">
        <v>40</v>
      </c>
      <c r="L75" s="6"/>
      <c r="M75" s="6"/>
    </row>
    <row r="76" spans="1:13" x14ac:dyDescent="0.25">
      <c r="A76" s="2" t="s">
        <v>9</v>
      </c>
      <c r="B76" s="2"/>
      <c r="C76" s="2"/>
      <c r="D76" s="3" t="s">
        <v>9</v>
      </c>
      <c r="E76" s="3"/>
      <c r="F76" s="3"/>
      <c r="G76" s="2"/>
      <c r="H76" s="8">
        <f>SUBTOTAL(109,AtlasReport_5_Table_1[Quantity])</f>
        <v>-108754.85</v>
      </c>
      <c r="I76" s="8"/>
      <c r="J76" s="2"/>
      <c r="K76" s="8"/>
      <c r="L76" s="5"/>
      <c r="M76" s="5"/>
    </row>
    <row r="77" spans="1:13" x14ac:dyDescent="0.25">
      <c r="A77" s="2"/>
      <c r="B77" s="2"/>
      <c r="C77" s="2"/>
      <c r="D77" s="2"/>
      <c r="E77" s="2"/>
      <c r="F77" s="2"/>
      <c r="G77" s="2"/>
      <c r="H77" s="8"/>
      <c r="I77" s="8"/>
      <c r="J77" s="2"/>
      <c r="K77" s="8"/>
      <c r="L77" s="5"/>
      <c r="M77" s="5"/>
    </row>
    <row r="78" spans="1:13" x14ac:dyDescent="0.25">
      <c r="A78" s="2"/>
      <c r="B78" s="2"/>
      <c r="C78" s="2"/>
      <c r="D78" s="2"/>
      <c r="E78" s="2"/>
      <c r="F78" s="2"/>
      <c r="G78" s="2"/>
      <c r="H78" s="8"/>
      <c r="I78" s="8"/>
      <c r="J78" s="2"/>
      <c r="K78" s="8"/>
      <c r="L78" s="5"/>
      <c r="M78" s="5"/>
    </row>
  </sheetData>
  <pageMargins left="0.70866141732283472" right="0.70866141732283472" top="0.74803149606299213" bottom="0.74803149606299213" header="0.31496062992125984" footer="0.31496062992125984"/>
  <pageSetup paperSize="9" scale="63" fitToHeight="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J46" sqref="J46"/>
    </sheetView>
  </sheetViews>
  <sheetFormatPr defaultColWidth="9.140625" defaultRowHeight="15" x14ac:dyDescent="0.25"/>
  <cols>
    <col min="1" max="1" width="10.5703125" customWidth="1"/>
    <col min="2" max="2" width="12.7109375" customWidth="1"/>
    <col min="3" max="3" width="41.85546875" customWidth="1"/>
    <col min="4" max="4" width="18.140625" customWidth="1"/>
    <col min="5" max="5" width="11" hidden="1" customWidth="1"/>
    <col min="6" max="6" width="29.85546875" customWidth="1"/>
    <col min="7" max="7" width="13.5703125" customWidth="1"/>
    <col min="8" max="8" width="15.85546875" customWidth="1"/>
    <col min="9" max="9" width="15.7109375" customWidth="1"/>
    <col min="10" max="10" width="18.140625" customWidth="1"/>
    <col min="11" max="11" width="16.7109375" customWidth="1"/>
    <col min="14" max="14" width="10.5703125" bestFit="1" customWidth="1"/>
  </cols>
  <sheetData>
    <row r="1" spans="1:15" ht="22.5" x14ac:dyDescent="0.3">
      <c r="A1" s="11" t="s">
        <v>21</v>
      </c>
      <c r="B1" s="11"/>
      <c r="C1" s="11"/>
      <c r="D1" s="11"/>
      <c r="E1" s="11"/>
      <c r="F1" s="11"/>
      <c r="G1" s="2"/>
      <c r="H1" s="8"/>
      <c r="I1" s="5"/>
      <c r="J1" s="2"/>
      <c r="K1" s="2"/>
    </row>
    <row r="2" spans="1:15" x14ac:dyDescent="0.25">
      <c r="A2" s="2" t="s">
        <v>17</v>
      </c>
      <c r="B2" s="2" t="s">
        <v>18</v>
      </c>
      <c r="C2" s="2" t="s">
        <v>19</v>
      </c>
      <c r="D2" s="2" t="s">
        <v>46</v>
      </c>
      <c r="E2" t="s">
        <v>8</v>
      </c>
      <c r="F2" s="2" t="s">
        <v>607</v>
      </c>
    </row>
    <row r="3" spans="1:15" hidden="1" x14ac:dyDescent="0.25">
      <c r="A3" s="4" t="s">
        <v>432</v>
      </c>
      <c r="B3" s="7" t="s">
        <v>2512</v>
      </c>
      <c r="C3" s="7" t="s">
        <v>2513</v>
      </c>
      <c r="D3" s="4" t="s">
        <v>1090</v>
      </c>
      <c r="E3">
        <v>-1650</v>
      </c>
      <c r="F3" s="13">
        <v>4620</v>
      </c>
    </row>
    <row r="4" spans="1:15" hidden="1" x14ac:dyDescent="0.25">
      <c r="A4" s="4" t="s">
        <v>347</v>
      </c>
      <c r="B4" s="7" t="s">
        <v>2542</v>
      </c>
      <c r="C4" s="7" t="s">
        <v>2543</v>
      </c>
      <c r="D4" s="4" t="s">
        <v>1012</v>
      </c>
      <c r="E4">
        <v>-194</v>
      </c>
      <c r="F4" s="13">
        <v>1067</v>
      </c>
    </row>
    <row r="5" spans="1:15" hidden="1" x14ac:dyDescent="0.25">
      <c r="A5" s="4" t="s">
        <v>529</v>
      </c>
      <c r="B5" s="7" t="s">
        <v>2540</v>
      </c>
      <c r="C5" s="7" t="s">
        <v>2541</v>
      </c>
      <c r="D5" s="4" t="s">
        <v>1022</v>
      </c>
      <c r="E5">
        <v>-220.8</v>
      </c>
      <c r="F5" s="13">
        <v>0</v>
      </c>
    </row>
    <row r="6" spans="1:15" hidden="1" x14ac:dyDescent="0.25">
      <c r="A6" s="4" t="s">
        <v>529</v>
      </c>
      <c r="B6" s="7" t="s">
        <v>2540</v>
      </c>
      <c r="C6" s="7" t="s">
        <v>2541</v>
      </c>
      <c r="D6" s="4" t="s">
        <v>2463</v>
      </c>
      <c r="E6">
        <v>-19.2</v>
      </c>
      <c r="F6" s="13">
        <v>0</v>
      </c>
    </row>
    <row r="7" spans="1:15" hidden="1" x14ac:dyDescent="0.25">
      <c r="A7" s="4" t="s">
        <v>233</v>
      </c>
      <c r="B7" s="7" t="s">
        <v>2534</v>
      </c>
      <c r="C7" s="7" t="s">
        <v>2535</v>
      </c>
      <c r="D7" s="4" t="s">
        <v>1010</v>
      </c>
      <c r="E7">
        <v>-1000</v>
      </c>
      <c r="F7" s="13">
        <v>1550</v>
      </c>
    </row>
    <row r="8" spans="1:15" x14ac:dyDescent="0.25">
      <c r="A8" s="4" t="s">
        <v>358</v>
      </c>
      <c r="B8" s="7" t="s">
        <v>2530</v>
      </c>
      <c r="C8" s="7" t="s">
        <v>2531</v>
      </c>
      <c r="D8" s="4" t="s">
        <v>1091</v>
      </c>
      <c r="E8">
        <v>-12347.5</v>
      </c>
      <c r="F8" s="13">
        <v>100288.5</v>
      </c>
      <c r="J8" t="s">
        <v>1091</v>
      </c>
      <c r="K8" s="15">
        <v>100288.5</v>
      </c>
      <c r="N8" s="15">
        <v>13552.5</v>
      </c>
      <c r="O8" s="30">
        <f>K8/N8</f>
        <v>7.4</v>
      </c>
    </row>
    <row r="9" spans="1:15" x14ac:dyDescent="0.25">
      <c r="A9" s="4" t="s">
        <v>358</v>
      </c>
      <c r="B9" s="7" t="s">
        <v>2530</v>
      </c>
      <c r="C9" s="7" t="s">
        <v>2531</v>
      </c>
      <c r="D9" s="4" t="s">
        <v>1101</v>
      </c>
      <c r="E9">
        <v>-1755</v>
      </c>
      <c r="F9" s="13">
        <v>13345.9</v>
      </c>
      <c r="J9" t="s">
        <v>1101</v>
      </c>
      <c r="K9">
        <v>13345.9</v>
      </c>
      <c r="N9" s="15">
        <f>1755+48.5</f>
        <v>1803.5</v>
      </c>
      <c r="O9" s="30">
        <f>K9/N9</f>
        <v>7.3999999999999995</v>
      </c>
    </row>
    <row r="10" spans="1:15" x14ac:dyDescent="0.25">
      <c r="A10" s="4" t="s">
        <v>358</v>
      </c>
      <c r="B10" s="7" t="s">
        <v>2530</v>
      </c>
      <c r="C10" s="7" t="s">
        <v>2531</v>
      </c>
      <c r="D10" s="4" t="s">
        <v>1092</v>
      </c>
      <c r="E10">
        <v>-602.5</v>
      </c>
      <c r="F10" s="13">
        <v>4458.5</v>
      </c>
      <c r="I10" t="s">
        <v>2700</v>
      </c>
      <c r="J10" s="31" t="s">
        <v>2370</v>
      </c>
      <c r="K10">
        <v>-358.9</v>
      </c>
      <c r="N10" s="15">
        <v>-48.5</v>
      </c>
      <c r="O10" s="30">
        <f>K10/N10</f>
        <v>7.3999999999999995</v>
      </c>
    </row>
    <row r="11" spans="1:15" hidden="1" x14ac:dyDescent="0.25">
      <c r="A11" s="4" t="s">
        <v>239</v>
      </c>
      <c r="B11" s="7" t="s">
        <v>2508</v>
      </c>
      <c r="C11" s="7" t="s">
        <v>2509</v>
      </c>
      <c r="D11" s="4" t="s">
        <v>1093</v>
      </c>
      <c r="E11">
        <v>-1863</v>
      </c>
      <c r="F11" s="13">
        <v>15194.25</v>
      </c>
      <c r="N11" s="15"/>
      <c r="O11" s="30" t="e">
        <f t="shared" ref="O11:O45" si="0">K11/N11</f>
        <v>#DIV/0!</v>
      </c>
    </row>
    <row r="12" spans="1:15" hidden="1" x14ac:dyDescent="0.25">
      <c r="A12" s="4" t="s">
        <v>240</v>
      </c>
      <c r="B12" s="7" t="s">
        <v>2508</v>
      </c>
      <c r="C12" s="7" t="s">
        <v>2509</v>
      </c>
      <c r="D12" s="4" t="s">
        <v>1094</v>
      </c>
      <c r="E12">
        <v>-1116</v>
      </c>
      <c r="F12" s="13">
        <v>10143.75</v>
      </c>
      <c r="N12" s="15"/>
      <c r="O12" s="30" t="e">
        <f t="shared" si="0"/>
        <v>#DIV/0!</v>
      </c>
    </row>
    <row r="13" spans="1:15" hidden="1" x14ac:dyDescent="0.25">
      <c r="A13" s="4" t="s">
        <v>267</v>
      </c>
      <c r="B13" s="7" t="s">
        <v>2542</v>
      </c>
      <c r="C13" s="7" t="s">
        <v>2543</v>
      </c>
      <c r="D13" s="4" t="s">
        <v>1096</v>
      </c>
      <c r="E13">
        <v>-1126</v>
      </c>
      <c r="F13" s="13">
        <v>7802.5</v>
      </c>
      <c r="N13" s="15"/>
      <c r="O13" s="30" t="e">
        <f t="shared" si="0"/>
        <v>#DIV/0!</v>
      </c>
    </row>
    <row r="14" spans="1:15" hidden="1" x14ac:dyDescent="0.25">
      <c r="A14" s="4" t="s">
        <v>241</v>
      </c>
      <c r="B14" s="7" t="s">
        <v>2508</v>
      </c>
      <c r="C14" s="7" t="s">
        <v>2509</v>
      </c>
      <c r="D14" s="4" t="s">
        <v>1095</v>
      </c>
      <c r="E14">
        <v>-48.5</v>
      </c>
      <c r="F14" s="13">
        <v>344.35</v>
      </c>
      <c r="N14" s="15"/>
      <c r="O14" s="30" t="e">
        <f t="shared" si="0"/>
        <v>#DIV/0!</v>
      </c>
    </row>
    <row r="15" spans="1:15" hidden="1" x14ac:dyDescent="0.25">
      <c r="A15" s="4" t="s">
        <v>411</v>
      </c>
      <c r="B15" s="7" t="s">
        <v>2514</v>
      </c>
      <c r="C15" s="7" t="s">
        <v>2515</v>
      </c>
      <c r="D15" s="4" t="s">
        <v>1016</v>
      </c>
      <c r="E15">
        <v>-291</v>
      </c>
      <c r="F15" s="13">
        <v>785.7</v>
      </c>
      <c r="N15" s="15"/>
      <c r="O15" s="30" t="e">
        <f t="shared" si="0"/>
        <v>#DIV/0!</v>
      </c>
    </row>
    <row r="16" spans="1:15" hidden="1" x14ac:dyDescent="0.25">
      <c r="A16" s="4" t="s">
        <v>411</v>
      </c>
      <c r="B16" s="7" t="s">
        <v>2514</v>
      </c>
      <c r="C16" s="7" t="s">
        <v>2515</v>
      </c>
      <c r="D16" s="4" t="s">
        <v>1106</v>
      </c>
      <c r="E16">
        <v>-12</v>
      </c>
      <c r="F16" s="13">
        <v>420</v>
      </c>
      <c r="N16" s="15"/>
      <c r="O16" s="30" t="e">
        <f t="shared" si="0"/>
        <v>#DIV/0!</v>
      </c>
    </row>
    <row r="17" spans="1:15" hidden="1" x14ac:dyDescent="0.25">
      <c r="A17" s="4" t="s">
        <v>411</v>
      </c>
      <c r="B17" s="7" t="s">
        <v>2514</v>
      </c>
      <c r="C17" s="7" t="s">
        <v>2515</v>
      </c>
      <c r="D17" s="4" t="s">
        <v>1107</v>
      </c>
      <c r="E17">
        <v>-1</v>
      </c>
      <c r="F17" s="13">
        <v>180</v>
      </c>
      <c r="N17" s="15"/>
      <c r="O17" s="30" t="e">
        <f t="shared" si="0"/>
        <v>#DIV/0!</v>
      </c>
    </row>
    <row r="18" spans="1:15" hidden="1" x14ac:dyDescent="0.25">
      <c r="A18" s="4" t="s">
        <v>414</v>
      </c>
      <c r="B18" s="7" t="s">
        <v>2544</v>
      </c>
      <c r="C18" s="7" t="s">
        <v>2545</v>
      </c>
      <c r="D18" s="4" t="s">
        <v>1018</v>
      </c>
      <c r="E18">
        <v>-5820</v>
      </c>
      <c r="F18" s="13">
        <v>12804</v>
      </c>
      <c r="N18" s="15"/>
      <c r="O18" s="30" t="e">
        <f t="shared" si="0"/>
        <v>#DIV/0!</v>
      </c>
    </row>
    <row r="19" spans="1:15" hidden="1" x14ac:dyDescent="0.25">
      <c r="A19" s="4" t="s">
        <v>272</v>
      </c>
      <c r="B19" s="7" t="s">
        <v>2546</v>
      </c>
      <c r="C19" s="7" t="s">
        <v>2547</v>
      </c>
      <c r="D19" s="4" t="s">
        <v>1097</v>
      </c>
      <c r="E19">
        <v>-368.5</v>
      </c>
      <c r="F19" s="13">
        <v>1605.75</v>
      </c>
      <c r="N19" s="15"/>
      <c r="O19" s="30" t="e">
        <f t="shared" si="0"/>
        <v>#DIV/0!</v>
      </c>
    </row>
    <row r="20" spans="1:15" hidden="1" x14ac:dyDescent="0.25">
      <c r="A20" s="4" t="s">
        <v>201</v>
      </c>
      <c r="B20" s="7" t="s">
        <v>2506</v>
      </c>
      <c r="C20" s="7" t="s">
        <v>2507</v>
      </c>
      <c r="D20" s="4" t="s">
        <v>1098</v>
      </c>
      <c r="E20">
        <v>-960</v>
      </c>
      <c r="F20" s="13">
        <v>11348.88</v>
      </c>
      <c r="N20" s="15"/>
      <c r="O20" s="30" t="e">
        <f t="shared" si="0"/>
        <v>#DIV/0!</v>
      </c>
    </row>
    <row r="21" spans="1:15" hidden="1" x14ac:dyDescent="0.25">
      <c r="A21" s="4" t="s">
        <v>262</v>
      </c>
      <c r="B21" s="7" t="s">
        <v>2548</v>
      </c>
      <c r="C21" s="7" t="s">
        <v>2549</v>
      </c>
      <c r="D21" s="4" t="s">
        <v>1099</v>
      </c>
      <c r="E21">
        <v>-6525</v>
      </c>
      <c r="F21" s="13">
        <v>70456.3</v>
      </c>
      <c r="N21" s="15"/>
      <c r="O21" s="30" t="e">
        <f t="shared" si="0"/>
        <v>#DIV/0!</v>
      </c>
    </row>
    <row r="22" spans="1:15" hidden="1" x14ac:dyDescent="0.25">
      <c r="A22" s="4" t="s">
        <v>370</v>
      </c>
      <c r="B22" s="7" t="s">
        <v>2550</v>
      </c>
      <c r="C22" s="7" t="s">
        <v>2551</v>
      </c>
      <c r="D22" s="4" t="s">
        <v>1014</v>
      </c>
      <c r="E22">
        <v>-195</v>
      </c>
      <c r="F22" s="13">
        <v>0</v>
      </c>
      <c r="N22" s="15"/>
      <c r="O22" s="30" t="e">
        <f t="shared" si="0"/>
        <v>#DIV/0!</v>
      </c>
    </row>
    <row r="23" spans="1:15" hidden="1" x14ac:dyDescent="0.25">
      <c r="A23" s="4" t="s">
        <v>318</v>
      </c>
      <c r="B23" s="7" t="s">
        <v>2552</v>
      </c>
      <c r="C23" s="7" t="s">
        <v>2553</v>
      </c>
      <c r="D23" s="4" t="s">
        <v>1100</v>
      </c>
      <c r="E23">
        <v>-2078</v>
      </c>
      <c r="F23" s="13">
        <v>16583.400000000001</v>
      </c>
      <c r="N23" s="15"/>
      <c r="O23" s="30" t="e">
        <f t="shared" si="0"/>
        <v>#DIV/0!</v>
      </c>
    </row>
    <row r="24" spans="1:15" hidden="1" x14ac:dyDescent="0.25">
      <c r="A24" s="4" t="s">
        <v>416</v>
      </c>
      <c r="B24" s="7" t="s">
        <v>2554</v>
      </c>
      <c r="C24" s="7" t="s">
        <v>2555</v>
      </c>
      <c r="D24" s="4" t="s">
        <v>1017</v>
      </c>
      <c r="E24">
        <v>-98</v>
      </c>
      <c r="F24" s="13">
        <v>331.3</v>
      </c>
      <c r="N24" s="15"/>
      <c r="O24" s="30" t="e">
        <f t="shared" si="0"/>
        <v>#DIV/0!</v>
      </c>
    </row>
    <row r="25" spans="1:15" hidden="1" x14ac:dyDescent="0.25">
      <c r="A25" s="4" t="s">
        <v>431</v>
      </c>
      <c r="B25" s="7" t="s">
        <v>2518</v>
      </c>
      <c r="C25" s="7" t="s">
        <v>2519</v>
      </c>
      <c r="D25" s="4" t="s">
        <v>1102</v>
      </c>
      <c r="E25">
        <v>-76</v>
      </c>
      <c r="F25" s="13">
        <v>227</v>
      </c>
      <c r="N25" s="15"/>
      <c r="O25" s="30" t="e">
        <f t="shared" si="0"/>
        <v>#DIV/0!</v>
      </c>
    </row>
    <row r="26" spans="1:15" hidden="1" x14ac:dyDescent="0.25">
      <c r="A26" s="4" t="s">
        <v>424</v>
      </c>
      <c r="B26" s="7" t="s">
        <v>2556</v>
      </c>
      <c r="C26" s="7" t="s">
        <v>2557</v>
      </c>
      <c r="D26" s="4" t="s">
        <v>1021</v>
      </c>
      <c r="E26">
        <v>-485</v>
      </c>
      <c r="F26" s="13">
        <v>1503.5</v>
      </c>
      <c r="N26" s="15"/>
      <c r="O26" s="30" t="e">
        <f t="shared" si="0"/>
        <v>#DIV/0!</v>
      </c>
    </row>
    <row r="27" spans="1:15" hidden="1" x14ac:dyDescent="0.25">
      <c r="A27" s="4" t="s">
        <v>480</v>
      </c>
      <c r="B27" s="7" t="s">
        <v>2558</v>
      </c>
      <c r="C27" s="7" t="s">
        <v>2559</v>
      </c>
      <c r="D27" s="4" t="s">
        <v>1103</v>
      </c>
      <c r="E27">
        <v>-125</v>
      </c>
      <c r="F27" s="13">
        <v>1793.75</v>
      </c>
      <c r="N27" s="15"/>
      <c r="O27" s="30" t="e">
        <f t="shared" si="0"/>
        <v>#DIV/0!</v>
      </c>
    </row>
    <row r="28" spans="1:15" hidden="1" x14ac:dyDescent="0.25">
      <c r="A28" s="4" t="s">
        <v>387</v>
      </c>
      <c r="B28" s="7" t="s">
        <v>2528</v>
      </c>
      <c r="C28" s="7" t="s">
        <v>2529</v>
      </c>
      <c r="D28" s="4" t="s">
        <v>1104</v>
      </c>
      <c r="E28">
        <v>-679</v>
      </c>
      <c r="F28" s="13">
        <v>1969.1</v>
      </c>
      <c r="N28" s="15"/>
      <c r="O28" s="30" t="e">
        <f t="shared" si="0"/>
        <v>#DIV/0!</v>
      </c>
    </row>
    <row r="29" spans="1:15" hidden="1" x14ac:dyDescent="0.25">
      <c r="A29" s="4" t="s">
        <v>265</v>
      </c>
      <c r="B29" s="7" t="s">
        <v>2542</v>
      </c>
      <c r="C29" s="7" t="s">
        <v>2543</v>
      </c>
      <c r="D29" s="4" t="s">
        <v>1105</v>
      </c>
      <c r="E29">
        <v>-3353.5</v>
      </c>
      <c r="F29" s="13">
        <v>22533.25</v>
      </c>
      <c r="N29" s="15"/>
      <c r="O29" s="30" t="e">
        <f t="shared" si="0"/>
        <v>#DIV/0!</v>
      </c>
    </row>
    <row r="30" spans="1:15" hidden="1" x14ac:dyDescent="0.25">
      <c r="A30" s="4" t="s">
        <v>1088</v>
      </c>
      <c r="B30" s="7" t="s">
        <v>2510</v>
      </c>
      <c r="C30" s="7" t="s">
        <v>2511</v>
      </c>
      <c r="D30" s="4" t="s">
        <v>1108</v>
      </c>
      <c r="E30">
        <v>-97</v>
      </c>
      <c r="F30" s="13">
        <v>0</v>
      </c>
      <c r="N30" s="15"/>
      <c r="O30" s="30" t="e">
        <f t="shared" si="0"/>
        <v>#DIV/0!</v>
      </c>
    </row>
    <row r="31" spans="1:15" hidden="1" x14ac:dyDescent="0.25">
      <c r="A31" s="4" t="s">
        <v>1088</v>
      </c>
      <c r="B31" s="7" t="s">
        <v>2510</v>
      </c>
      <c r="C31" s="7" t="s">
        <v>2511</v>
      </c>
      <c r="D31" s="4" t="s">
        <v>2464</v>
      </c>
      <c r="E31">
        <v>-1</v>
      </c>
      <c r="F31" s="13">
        <v>40</v>
      </c>
      <c r="N31" s="15"/>
      <c r="O31" s="30" t="e">
        <f t="shared" si="0"/>
        <v>#DIV/0!</v>
      </c>
    </row>
    <row r="32" spans="1:15" hidden="1" x14ac:dyDescent="0.25">
      <c r="A32" s="4" t="s">
        <v>1109</v>
      </c>
      <c r="B32" s="7" t="s">
        <v>2524</v>
      </c>
      <c r="C32" s="7" t="s">
        <v>2525</v>
      </c>
      <c r="D32" s="4" t="s">
        <v>1110</v>
      </c>
      <c r="E32">
        <v>-1756</v>
      </c>
      <c r="F32" s="13">
        <v>5699.7</v>
      </c>
      <c r="N32" s="15"/>
      <c r="O32" s="30" t="e">
        <f t="shared" si="0"/>
        <v>#DIV/0!</v>
      </c>
    </row>
    <row r="33" spans="1:15" hidden="1" x14ac:dyDescent="0.25">
      <c r="A33" s="4" t="s">
        <v>1111</v>
      </c>
      <c r="B33" s="7" t="s">
        <v>2508</v>
      </c>
      <c r="C33" s="7" t="s">
        <v>2509</v>
      </c>
      <c r="D33" s="4" t="s">
        <v>1112</v>
      </c>
      <c r="E33">
        <v>-1460</v>
      </c>
      <c r="F33" s="13">
        <v>10366</v>
      </c>
      <c r="N33" s="15"/>
      <c r="O33" s="30" t="e">
        <f t="shared" si="0"/>
        <v>#DIV/0!</v>
      </c>
    </row>
    <row r="34" spans="1:15" hidden="1" x14ac:dyDescent="0.25">
      <c r="A34" s="4" t="s">
        <v>1113</v>
      </c>
      <c r="B34" s="7" t="s">
        <v>2560</v>
      </c>
      <c r="C34" s="7" t="s">
        <v>2561</v>
      </c>
      <c r="D34" s="4" t="s">
        <v>1114</v>
      </c>
      <c r="E34">
        <v>-97.5</v>
      </c>
      <c r="F34" s="13">
        <v>1057.8800000000001</v>
      </c>
      <c r="N34" s="15"/>
      <c r="O34" s="30" t="e">
        <f t="shared" si="0"/>
        <v>#DIV/0!</v>
      </c>
    </row>
    <row r="35" spans="1:15" hidden="1" x14ac:dyDescent="0.25">
      <c r="A35" s="4" t="s">
        <v>1115</v>
      </c>
      <c r="B35" s="7" t="s">
        <v>2542</v>
      </c>
      <c r="C35" s="7" t="s">
        <v>2543</v>
      </c>
      <c r="D35" s="4" t="s">
        <v>1116</v>
      </c>
      <c r="E35">
        <v>-291</v>
      </c>
      <c r="F35" s="13">
        <v>1600.5</v>
      </c>
      <c r="N35" s="15"/>
      <c r="O35" s="30" t="e">
        <f t="shared" si="0"/>
        <v>#DIV/0!</v>
      </c>
    </row>
    <row r="36" spans="1:15" hidden="1" x14ac:dyDescent="0.25">
      <c r="A36" s="4" t="s">
        <v>1115</v>
      </c>
      <c r="B36" s="7" t="s">
        <v>2542</v>
      </c>
      <c r="C36" s="7" t="s">
        <v>2543</v>
      </c>
      <c r="D36" s="4" t="s">
        <v>1117</v>
      </c>
      <c r="E36">
        <v>-194</v>
      </c>
      <c r="F36" s="13">
        <v>1067</v>
      </c>
      <c r="N36" s="15"/>
      <c r="O36" s="30" t="e">
        <f t="shared" si="0"/>
        <v>#DIV/0!</v>
      </c>
    </row>
    <row r="37" spans="1:15" hidden="1" x14ac:dyDescent="0.25">
      <c r="A37" s="4" t="s">
        <v>1118</v>
      </c>
      <c r="B37" s="7" t="s">
        <v>2528</v>
      </c>
      <c r="C37" s="7" t="s">
        <v>2529</v>
      </c>
      <c r="D37" s="4" t="s">
        <v>1119</v>
      </c>
      <c r="E37">
        <v>-292</v>
      </c>
      <c r="F37" s="13">
        <v>903.9</v>
      </c>
      <c r="N37" s="15"/>
      <c r="O37" s="30" t="e">
        <f t="shared" si="0"/>
        <v>#DIV/0!</v>
      </c>
    </row>
    <row r="38" spans="1:15" hidden="1" x14ac:dyDescent="0.25">
      <c r="A38" s="4" t="s">
        <v>1120</v>
      </c>
      <c r="B38" s="7" t="s">
        <v>2562</v>
      </c>
      <c r="C38" s="7" t="s">
        <v>2563</v>
      </c>
      <c r="D38" s="4" t="s">
        <v>1121</v>
      </c>
      <c r="E38">
        <v>-4.4000000000000004</v>
      </c>
      <c r="F38" s="13">
        <v>94.54</v>
      </c>
      <c r="N38" s="15"/>
      <c r="O38" s="30" t="e">
        <f t="shared" si="0"/>
        <v>#DIV/0!</v>
      </c>
    </row>
    <row r="39" spans="1:15" hidden="1" x14ac:dyDescent="0.25">
      <c r="A39" s="4" t="s">
        <v>1122</v>
      </c>
      <c r="B39" s="7" t="s">
        <v>2564</v>
      </c>
      <c r="C39" s="7" t="s">
        <v>2565</v>
      </c>
      <c r="D39" s="4" t="s">
        <v>1123</v>
      </c>
      <c r="E39">
        <v>-60</v>
      </c>
      <c r="F39" s="13">
        <v>99</v>
      </c>
      <c r="N39" s="15"/>
      <c r="O39" s="30" t="e">
        <f t="shared" si="0"/>
        <v>#DIV/0!</v>
      </c>
    </row>
    <row r="40" spans="1:15" hidden="1" x14ac:dyDescent="0.25">
      <c r="A40" s="4" t="s">
        <v>1124</v>
      </c>
      <c r="B40" s="7" t="s">
        <v>2566</v>
      </c>
      <c r="C40" s="7" t="s">
        <v>2567</v>
      </c>
      <c r="D40" s="4" t="s">
        <v>1125</v>
      </c>
      <c r="E40">
        <v>-1073.5</v>
      </c>
      <c r="F40" s="13">
        <v>8364.3799999999992</v>
      </c>
      <c r="N40" s="15"/>
      <c r="O40" s="30" t="e">
        <f t="shared" si="0"/>
        <v>#DIV/0!</v>
      </c>
    </row>
    <row r="41" spans="1:15" hidden="1" x14ac:dyDescent="0.25">
      <c r="A41" s="4" t="s">
        <v>1126</v>
      </c>
      <c r="B41" s="7" t="s">
        <v>2568</v>
      </c>
      <c r="C41" s="7" t="s">
        <v>2569</v>
      </c>
      <c r="D41" s="4" t="s">
        <v>1127</v>
      </c>
      <c r="E41">
        <v>-11</v>
      </c>
      <c r="F41" s="13">
        <v>497.5</v>
      </c>
      <c r="N41" s="15"/>
      <c r="O41" s="30" t="e">
        <f t="shared" si="0"/>
        <v>#DIV/0!</v>
      </c>
    </row>
    <row r="42" spans="1:15" hidden="1" x14ac:dyDescent="0.25">
      <c r="A42" s="4" t="s">
        <v>1126</v>
      </c>
      <c r="B42" s="7" t="s">
        <v>2568</v>
      </c>
      <c r="C42" s="7" t="s">
        <v>2569</v>
      </c>
      <c r="D42" s="4" t="s">
        <v>1128</v>
      </c>
      <c r="E42">
        <v>-1</v>
      </c>
      <c r="F42" s="13">
        <v>45</v>
      </c>
      <c r="N42" s="15"/>
      <c r="O42" s="30" t="e">
        <f t="shared" si="0"/>
        <v>#DIV/0!</v>
      </c>
    </row>
    <row r="43" spans="1:15" x14ac:dyDescent="0.25">
      <c r="A43" s="2" t="s">
        <v>9</v>
      </c>
      <c r="B43" s="2"/>
      <c r="C43" s="2"/>
      <c r="D43" s="3"/>
      <c r="E43">
        <f>SUBTOTAL(109,AtlasReport_2_Table_1[Quantity])</f>
        <v>-14705</v>
      </c>
      <c r="F43" s="14">
        <f>SUBTOTAL(109,AtlasReport_2_Table_1[120010 balance])</f>
        <v>118092.9</v>
      </c>
      <c r="H43">
        <v>-9275.9</v>
      </c>
      <c r="J43" s="31" t="s">
        <v>2372</v>
      </c>
      <c r="K43">
        <v>-4458.5</v>
      </c>
      <c r="N43" s="15">
        <v>-602.5</v>
      </c>
      <c r="O43" s="30">
        <f t="shared" si="0"/>
        <v>7.4</v>
      </c>
    </row>
    <row r="44" spans="1:15" x14ac:dyDescent="0.25">
      <c r="A44" s="2"/>
      <c r="B44" s="2"/>
      <c r="C44" s="2"/>
      <c r="D44" s="2"/>
      <c r="F44" s="2"/>
      <c r="J44" t="s">
        <v>1092</v>
      </c>
      <c r="K44">
        <v>4458.5</v>
      </c>
      <c r="N44" s="15">
        <v>602.5</v>
      </c>
      <c r="O44" s="30">
        <f t="shared" si="0"/>
        <v>7.4</v>
      </c>
    </row>
    <row r="45" spans="1:15" x14ac:dyDescent="0.25">
      <c r="A45" s="2"/>
      <c r="B45" s="2"/>
      <c r="C45" s="2"/>
      <c r="D45" s="2"/>
      <c r="E45" s="2"/>
      <c r="F45" s="15">
        <v>308801.83</v>
      </c>
      <c r="H45">
        <f>AtlasReport_2_Table_1[[#Totals],[120010 balance]]/7.4</f>
        <v>15958.499999999998</v>
      </c>
      <c r="J45" s="31" t="s">
        <v>2477</v>
      </c>
      <c r="K45">
        <v>-4458.5</v>
      </c>
      <c r="N45" s="15">
        <v>-602.5</v>
      </c>
      <c r="O45" s="30">
        <f t="shared" si="0"/>
        <v>7.4</v>
      </c>
    </row>
    <row r="47" spans="1:15" x14ac:dyDescent="0.25">
      <c r="F47">
        <v>-22390.25000000016</v>
      </c>
      <c r="H47">
        <f>H43/7.4</f>
        <v>-1253.5</v>
      </c>
      <c r="J47">
        <v>111000324</v>
      </c>
      <c r="K47">
        <v>0</v>
      </c>
    </row>
    <row r="50" spans="9:13" x14ac:dyDescent="0.25">
      <c r="I50" t="s">
        <v>66</v>
      </c>
      <c r="J50" s="15">
        <v>12950</v>
      </c>
      <c r="K50">
        <v>7.4</v>
      </c>
      <c r="M50">
        <f>J50*K50</f>
        <v>95830</v>
      </c>
    </row>
    <row r="51" spans="9:13" x14ac:dyDescent="0.25">
      <c r="I51" t="s">
        <v>66</v>
      </c>
      <c r="J51" s="15">
        <v>1755</v>
      </c>
      <c r="K51">
        <v>7.4</v>
      </c>
      <c r="M51">
        <f>K51*J51</f>
        <v>12987</v>
      </c>
    </row>
    <row r="52" spans="9:13" x14ac:dyDescent="0.25">
      <c r="I52" t="s">
        <v>66</v>
      </c>
      <c r="J52" s="15">
        <v>602.5</v>
      </c>
      <c r="M52" t="s">
        <v>2699</v>
      </c>
    </row>
    <row r="53" spans="9:13" x14ac:dyDescent="0.25">
      <c r="J53" s="15">
        <f>SUM(J50:J52)</f>
        <v>15307.5</v>
      </c>
    </row>
  </sheetData>
  <pageMargins left="0.70866141732283472" right="0.70866141732283472" top="0.74803149606299213" bottom="0.74803149606299213" header="0.31496062992125984" footer="0.31496062992125984"/>
  <pageSetup paperSize="9" scale="67" fitToHeight="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20.28515625" customWidth="1"/>
    <col min="3" max="3" width="43.42578125" customWidth="1"/>
    <col min="4" max="4" width="14.85546875" customWidth="1"/>
    <col min="5" max="5" width="11.7109375" customWidth="1"/>
    <col min="6" max="6" width="22" customWidth="1"/>
    <col min="7" max="7" width="15.7109375" customWidth="1"/>
    <col min="8" max="8" width="13.5703125" customWidth="1"/>
    <col min="9" max="9" width="11.7109375" customWidth="1"/>
    <col min="10" max="10" width="22.7109375" customWidth="1"/>
  </cols>
  <sheetData>
    <row r="1" spans="1:10" ht="22.5" x14ac:dyDescent="0.3">
      <c r="A1" s="11" t="s">
        <v>30</v>
      </c>
      <c r="B1" s="11"/>
      <c r="C1" s="11"/>
      <c r="D1" s="11"/>
      <c r="E1" s="11"/>
      <c r="F1" s="11"/>
      <c r="G1" s="11"/>
      <c r="H1" s="2"/>
      <c r="I1" s="2"/>
      <c r="J1" s="2"/>
    </row>
    <row r="2" spans="1:10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  <c r="G2" s="5" t="s">
        <v>39</v>
      </c>
    </row>
    <row r="3" spans="1:10" x14ac:dyDescent="0.25">
      <c r="A3" s="7" t="s">
        <v>1054</v>
      </c>
      <c r="B3" s="7"/>
      <c r="C3" s="7"/>
      <c r="D3" s="6"/>
      <c r="E3" s="9"/>
      <c r="F3" s="9"/>
      <c r="G3" s="6"/>
    </row>
    <row r="4" spans="1:10" x14ac:dyDescent="0.25">
      <c r="A4" s="2" t="s">
        <v>9</v>
      </c>
      <c r="B4" s="2" t="s">
        <v>9</v>
      </c>
      <c r="C4" s="2"/>
      <c r="D4" s="5"/>
      <c r="E4" s="8">
        <f>SUBTOTAL(109,AtlasReport_3_Table_1[Quantity])</f>
        <v>0</v>
      </c>
      <c r="F4" s="8">
        <f>SUBTOTAL(109,AtlasReport_3_Table_1[Physical cost amount])</f>
        <v>0</v>
      </c>
      <c r="G4" s="5"/>
    </row>
    <row r="5" spans="1:10" x14ac:dyDescent="0.25">
      <c r="A5" s="2"/>
      <c r="B5" s="2"/>
      <c r="C5" s="2"/>
      <c r="D5" s="5"/>
      <c r="E5" s="8"/>
      <c r="F5" s="8"/>
      <c r="G5" s="5"/>
    </row>
    <row r="6" spans="1:10" x14ac:dyDescent="0.25">
      <c r="A6" s="2"/>
      <c r="B6" s="2"/>
      <c r="C6" s="2"/>
      <c r="D6" s="5"/>
      <c r="E6" s="8"/>
      <c r="F6" s="8"/>
      <c r="G6" s="5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38.5703125" customWidth="1"/>
    <col min="3" max="3" width="41.85546875" customWidth="1"/>
    <col min="4" max="4" width="14.85546875" customWidth="1"/>
    <col min="5" max="5" width="11" customWidth="1"/>
    <col min="6" max="6" width="22" customWidth="1"/>
    <col min="7" max="7" width="15.85546875" bestFit="1" customWidth="1"/>
    <col min="8" max="8" width="13.5703125" bestFit="1" customWidth="1"/>
    <col min="9" max="9" width="11" bestFit="1" customWidth="1"/>
    <col min="10" max="10" width="22.7109375" bestFit="1" customWidth="1"/>
  </cols>
  <sheetData>
    <row r="1" spans="1:6" ht="22.5" x14ac:dyDescent="0.3">
      <c r="A1" s="11" t="s">
        <v>32</v>
      </c>
      <c r="B1" s="11"/>
      <c r="C1" s="11"/>
      <c r="D1" s="11"/>
      <c r="E1" s="11"/>
      <c r="F1" s="11"/>
    </row>
    <row r="2" spans="1:6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</row>
    <row r="3" spans="1:6" x14ac:dyDescent="0.25">
      <c r="A3" s="7" t="s">
        <v>1054</v>
      </c>
      <c r="B3" s="7"/>
      <c r="C3" s="7"/>
      <c r="D3" s="6"/>
      <c r="E3" s="9"/>
      <c r="F3" s="9"/>
    </row>
    <row r="4" spans="1:6" x14ac:dyDescent="0.25">
      <c r="A4" s="2" t="s">
        <v>9</v>
      </c>
      <c r="B4" s="2" t="s">
        <v>9</v>
      </c>
      <c r="C4" s="2"/>
      <c r="D4" s="5"/>
      <c r="E4" s="8">
        <f>SUBTOTAL(109,AtlasReport_6_Table_1[Quantity])</f>
        <v>0</v>
      </c>
      <c r="F4" s="8">
        <f>SUBTOTAL(109,AtlasReport_6_Table_1[Physical cost amount])</f>
        <v>0</v>
      </c>
    </row>
    <row r="5" spans="1:6" x14ac:dyDescent="0.25">
      <c r="A5" s="2"/>
      <c r="B5" s="2"/>
      <c r="C5" s="2"/>
      <c r="D5" s="5"/>
      <c r="E5" s="8"/>
      <c r="F5" s="8"/>
    </row>
    <row r="6" spans="1:6" x14ac:dyDescent="0.25">
      <c r="A6" s="2"/>
      <c r="B6" s="2"/>
      <c r="C6" s="2"/>
      <c r="D6" s="5"/>
      <c r="E6" s="8"/>
      <c r="F6" s="8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workbookViewId="0">
      <selection activeCell="D35" sqref="D35"/>
    </sheetView>
  </sheetViews>
  <sheetFormatPr defaultColWidth="9.140625" defaultRowHeight="15" x14ac:dyDescent="0.25"/>
  <cols>
    <col min="1" max="1" width="50.5703125" customWidth="1"/>
    <col min="2" max="2" width="14.85546875" customWidth="1"/>
    <col min="3" max="3" width="29.85546875" customWidth="1"/>
    <col min="4" max="4" width="14.7109375" customWidth="1"/>
    <col min="5" max="5" width="11" customWidth="1"/>
    <col min="6" max="6" width="15.7109375" customWidth="1"/>
    <col min="7" max="7" width="14.85546875" customWidth="1"/>
  </cols>
  <sheetData>
    <row r="1" spans="1:7" ht="22.5" x14ac:dyDescent="0.3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2" t="s">
        <v>31</v>
      </c>
      <c r="B2" s="2" t="s">
        <v>2</v>
      </c>
      <c r="C2" s="2" t="s">
        <v>12</v>
      </c>
      <c r="D2" s="2" t="s">
        <v>4</v>
      </c>
      <c r="E2" s="8" t="s">
        <v>8</v>
      </c>
      <c r="F2" s="5" t="s">
        <v>39</v>
      </c>
      <c r="G2" s="5" t="s">
        <v>5</v>
      </c>
    </row>
    <row r="3" spans="1:7" x14ac:dyDescent="0.25">
      <c r="A3" s="7" t="s">
        <v>1054</v>
      </c>
      <c r="B3" s="7"/>
      <c r="C3" s="7"/>
      <c r="D3" s="7"/>
      <c r="E3" s="9"/>
      <c r="F3" s="6"/>
      <c r="G3" s="6"/>
    </row>
    <row r="4" spans="1:7" x14ac:dyDescent="0.25">
      <c r="A4" s="2" t="s">
        <v>9</v>
      </c>
      <c r="B4" s="2" t="s">
        <v>9</v>
      </c>
      <c r="C4" s="2"/>
      <c r="D4" s="2"/>
      <c r="E4" s="8">
        <f>SUBTOTAL(109,AtlasReport_7_Table_1[Quantity])</f>
        <v>0</v>
      </c>
      <c r="F4" s="5"/>
      <c r="G4" s="5"/>
    </row>
    <row r="5" spans="1:7" x14ac:dyDescent="0.25">
      <c r="A5" s="2"/>
      <c r="B5" s="2"/>
      <c r="C5" s="2"/>
      <c r="D5" s="2"/>
      <c r="E5" s="8"/>
      <c r="F5" s="5"/>
      <c r="G5" s="5"/>
    </row>
    <row r="6" spans="1:7" x14ac:dyDescent="0.25">
      <c r="A6" s="2"/>
      <c r="B6" s="2"/>
      <c r="C6" s="2"/>
      <c r="D6" s="2"/>
      <c r="E6" s="8"/>
      <c r="F6" s="5"/>
      <c r="G6" s="5"/>
    </row>
  </sheetData>
  <pageMargins left="0.70866141732283472" right="0.70866141732283472" top="0.74803149606299213" bottom="0.74803149606299213" header="0.31496062992125984" footer="0.31496062992125984"/>
  <pageSetup paperSize="9" scale="86" fitToHeight="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D61" workbookViewId="0">
      <selection activeCell="L3" sqref="L3:M17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6.7109375" customWidth="1"/>
    <col min="12" max="12" width="18.85546875" bestFit="1" customWidth="1"/>
    <col min="13" max="13" width="20" bestFit="1" customWidth="1"/>
  </cols>
  <sheetData>
    <row r="1" spans="1:13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607</v>
      </c>
      <c r="L2" t="s">
        <v>2389</v>
      </c>
      <c r="M2" t="s">
        <v>2462</v>
      </c>
    </row>
    <row r="3" spans="1:13" x14ac:dyDescent="0.25">
      <c r="A3" s="4" t="s">
        <v>432</v>
      </c>
      <c r="B3" s="7" t="s">
        <v>2512</v>
      </c>
      <c r="C3" s="7" t="s">
        <v>2513</v>
      </c>
      <c r="D3" s="4" t="s">
        <v>116</v>
      </c>
      <c r="E3" s="4" t="s">
        <v>112</v>
      </c>
      <c r="F3" s="6">
        <v>42914</v>
      </c>
      <c r="G3" s="4" t="s">
        <v>606</v>
      </c>
      <c r="H3" s="9">
        <v>1650</v>
      </c>
      <c r="I3" s="6"/>
      <c r="J3" s="4" t="s">
        <v>1090</v>
      </c>
      <c r="K3" s="7">
        <v>4620</v>
      </c>
      <c r="L3" s="10" t="s">
        <v>71</v>
      </c>
    </row>
    <row r="4" spans="1:13" x14ac:dyDescent="0.25">
      <c r="A4" s="4" t="s">
        <v>233</v>
      </c>
      <c r="B4" s="7" t="s">
        <v>2534</v>
      </c>
      <c r="C4" s="7" t="s">
        <v>2535</v>
      </c>
      <c r="D4" s="4" t="s">
        <v>90</v>
      </c>
      <c r="E4" s="4" t="s">
        <v>91</v>
      </c>
      <c r="F4" s="6">
        <v>42892</v>
      </c>
      <c r="G4" s="4" t="s">
        <v>606</v>
      </c>
      <c r="H4" s="9">
        <v>1000</v>
      </c>
      <c r="I4" s="6"/>
      <c r="J4" s="4" t="s">
        <v>1010</v>
      </c>
      <c r="K4" s="7">
        <v>1550</v>
      </c>
      <c r="L4" s="10" t="s">
        <v>71</v>
      </c>
    </row>
    <row r="5" spans="1:13" x14ac:dyDescent="0.25">
      <c r="A5" s="4" t="s">
        <v>358</v>
      </c>
      <c r="B5" s="7" t="s">
        <v>2530</v>
      </c>
      <c r="C5" s="7" t="s">
        <v>2531</v>
      </c>
      <c r="D5" s="4" t="s">
        <v>66</v>
      </c>
      <c r="E5" s="4" t="s">
        <v>64</v>
      </c>
      <c r="F5" s="6">
        <v>42914</v>
      </c>
      <c r="G5" s="4" t="s">
        <v>606</v>
      </c>
      <c r="H5" s="9">
        <v>12950</v>
      </c>
      <c r="I5" s="6"/>
      <c r="J5" s="4" t="s">
        <v>1091</v>
      </c>
      <c r="K5" s="7">
        <v>100288.5</v>
      </c>
      <c r="L5" s="10" t="s">
        <v>71</v>
      </c>
    </row>
    <row r="6" spans="1:13" x14ac:dyDescent="0.25">
      <c r="A6" s="4" t="s">
        <v>358</v>
      </c>
      <c r="B6" s="7" t="s">
        <v>2530</v>
      </c>
      <c r="C6" s="7" t="s">
        <v>2531</v>
      </c>
      <c r="D6" s="4" t="s">
        <v>66</v>
      </c>
      <c r="E6" s="4" t="s">
        <v>64</v>
      </c>
      <c r="F6" s="6">
        <v>42914</v>
      </c>
      <c r="G6" s="4" t="s">
        <v>606</v>
      </c>
      <c r="H6" s="9">
        <v>602.5</v>
      </c>
      <c r="I6" s="6"/>
      <c r="J6" s="4" t="s">
        <v>1092</v>
      </c>
      <c r="K6" s="7">
        <v>4458.5</v>
      </c>
      <c r="L6" s="10" t="s">
        <v>71</v>
      </c>
    </row>
    <row r="7" spans="1:13" x14ac:dyDescent="0.25">
      <c r="A7" s="4" t="s">
        <v>239</v>
      </c>
      <c r="B7" s="7" t="s">
        <v>2508</v>
      </c>
      <c r="C7" s="7" t="s">
        <v>2509</v>
      </c>
      <c r="D7" s="4" t="s">
        <v>332</v>
      </c>
      <c r="E7" s="4" t="s">
        <v>105</v>
      </c>
      <c r="F7" s="6">
        <v>42909</v>
      </c>
      <c r="G7" s="4" t="s">
        <v>606</v>
      </c>
      <c r="H7" s="9">
        <v>145.5</v>
      </c>
      <c r="I7" s="6"/>
      <c r="J7" s="4" t="s">
        <v>1093</v>
      </c>
      <c r="K7" s="7">
        <v>15194.25</v>
      </c>
      <c r="L7" s="10" t="s">
        <v>71</v>
      </c>
    </row>
    <row r="8" spans="1:13" x14ac:dyDescent="0.25">
      <c r="A8" s="4" t="s">
        <v>239</v>
      </c>
      <c r="B8" s="7" t="s">
        <v>2508</v>
      </c>
      <c r="C8" s="7" t="s">
        <v>2509</v>
      </c>
      <c r="D8" s="4" t="s">
        <v>332</v>
      </c>
      <c r="E8" s="4" t="s">
        <v>105</v>
      </c>
      <c r="F8" s="6">
        <v>42909</v>
      </c>
      <c r="G8" s="4" t="s">
        <v>606</v>
      </c>
      <c r="H8" s="9">
        <v>0.75</v>
      </c>
      <c r="I8" s="6"/>
      <c r="J8" s="4" t="s">
        <v>1093</v>
      </c>
      <c r="K8" s="7">
        <v>15194.25</v>
      </c>
      <c r="L8" s="10" t="s">
        <v>71</v>
      </c>
    </row>
    <row r="9" spans="1:13" x14ac:dyDescent="0.25">
      <c r="A9" s="4" t="s">
        <v>239</v>
      </c>
      <c r="B9" s="7" t="s">
        <v>2508</v>
      </c>
      <c r="C9" s="7" t="s">
        <v>2509</v>
      </c>
      <c r="D9" s="4" t="s">
        <v>104</v>
      </c>
      <c r="E9" s="4" t="s">
        <v>105</v>
      </c>
      <c r="F9" s="6">
        <v>42909</v>
      </c>
      <c r="G9" s="4" t="s">
        <v>606</v>
      </c>
      <c r="H9" s="9">
        <v>1715.75</v>
      </c>
      <c r="I9" s="6"/>
      <c r="J9" s="4" t="s">
        <v>1093</v>
      </c>
      <c r="K9" s="7">
        <v>15194.25</v>
      </c>
      <c r="L9" s="10" t="s">
        <v>71</v>
      </c>
    </row>
    <row r="10" spans="1:13" x14ac:dyDescent="0.25">
      <c r="A10" s="4" t="s">
        <v>239</v>
      </c>
      <c r="B10" s="7" t="s">
        <v>2508</v>
      </c>
      <c r="C10" s="7" t="s">
        <v>2509</v>
      </c>
      <c r="D10" s="4" t="s">
        <v>235</v>
      </c>
      <c r="E10" s="4" t="s">
        <v>237</v>
      </c>
      <c r="F10" s="6">
        <v>42909</v>
      </c>
      <c r="G10" s="4" t="s">
        <v>606</v>
      </c>
      <c r="H10" s="9">
        <v>1</v>
      </c>
      <c r="I10" s="6"/>
      <c r="J10" s="4" t="s">
        <v>1093</v>
      </c>
      <c r="K10" s="7">
        <v>15194.25</v>
      </c>
      <c r="L10" s="10" t="s">
        <v>71</v>
      </c>
    </row>
    <row r="11" spans="1:13" x14ac:dyDescent="0.25">
      <c r="A11" s="4" t="s">
        <v>240</v>
      </c>
      <c r="B11" s="7" t="s">
        <v>2508</v>
      </c>
      <c r="C11" s="7" t="s">
        <v>2509</v>
      </c>
      <c r="D11" s="4" t="s">
        <v>332</v>
      </c>
      <c r="E11" s="4" t="s">
        <v>105</v>
      </c>
      <c r="F11" s="6">
        <v>42909</v>
      </c>
      <c r="G11" s="4" t="s">
        <v>606</v>
      </c>
      <c r="H11" s="9">
        <v>145.5</v>
      </c>
      <c r="I11" s="6"/>
      <c r="J11" s="4" t="s">
        <v>1094</v>
      </c>
      <c r="K11" s="7">
        <v>10143.75</v>
      </c>
      <c r="L11" s="10" t="s">
        <v>71</v>
      </c>
    </row>
    <row r="12" spans="1:13" x14ac:dyDescent="0.25">
      <c r="A12" s="4" t="s">
        <v>240</v>
      </c>
      <c r="B12" s="7" t="s">
        <v>2508</v>
      </c>
      <c r="C12" s="7" t="s">
        <v>2509</v>
      </c>
      <c r="D12" s="4" t="s">
        <v>332</v>
      </c>
      <c r="E12" s="4" t="s">
        <v>105</v>
      </c>
      <c r="F12" s="6">
        <v>42909</v>
      </c>
      <c r="G12" s="4" t="s">
        <v>606</v>
      </c>
      <c r="H12" s="9">
        <v>0.75</v>
      </c>
      <c r="I12" s="6"/>
      <c r="J12" s="4" t="s">
        <v>1094</v>
      </c>
      <c r="K12" s="7">
        <v>10143.75</v>
      </c>
      <c r="L12" s="10" t="s">
        <v>71</v>
      </c>
    </row>
    <row r="13" spans="1:13" x14ac:dyDescent="0.25">
      <c r="A13" s="4" t="s">
        <v>240</v>
      </c>
      <c r="B13" s="7" t="s">
        <v>2508</v>
      </c>
      <c r="C13" s="7" t="s">
        <v>2509</v>
      </c>
      <c r="D13" s="4" t="s">
        <v>104</v>
      </c>
      <c r="E13" s="4" t="s">
        <v>105</v>
      </c>
      <c r="F13" s="6">
        <v>42909</v>
      </c>
      <c r="G13" s="4" t="s">
        <v>606</v>
      </c>
      <c r="H13" s="9">
        <v>968.75</v>
      </c>
      <c r="I13" s="6"/>
      <c r="J13" s="4" t="s">
        <v>1094</v>
      </c>
      <c r="K13" s="7">
        <v>10143.75</v>
      </c>
      <c r="L13" s="10" t="s">
        <v>71</v>
      </c>
    </row>
    <row r="14" spans="1:13" x14ac:dyDescent="0.25">
      <c r="A14" s="4" t="s">
        <v>240</v>
      </c>
      <c r="B14" s="7" t="s">
        <v>2508</v>
      </c>
      <c r="C14" s="7" t="s">
        <v>2509</v>
      </c>
      <c r="D14" s="4" t="s">
        <v>235</v>
      </c>
      <c r="E14" s="4" t="s">
        <v>237</v>
      </c>
      <c r="F14" s="6">
        <v>42909</v>
      </c>
      <c r="G14" s="4" t="s">
        <v>606</v>
      </c>
      <c r="H14" s="9">
        <v>1</v>
      </c>
      <c r="I14" s="6"/>
      <c r="J14" s="4" t="s">
        <v>1094</v>
      </c>
      <c r="K14" s="7">
        <v>10143.75</v>
      </c>
      <c r="L14" s="10" t="s">
        <v>71</v>
      </c>
    </row>
    <row r="15" spans="1:13" x14ac:dyDescent="0.25">
      <c r="A15" s="4" t="s">
        <v>241</v>
      </c>
      <c r="B15" s="7" t="s">
        <v>2508</v>
      </c>
      <c r="C15" s="7" t="s">
        <v>2509</v>
      </c>
      <c r="D15" s="4" t="s">
        <v>98</v>
      </c>
      <c r="E15" s="4" t="s">
        <v>99</v>
      </c>
      <c r="F15" s="6">
        <v>42914</v>
      </c>
      <c r="G15" s="4" t="s">
        <v>606</v>
      </c>
      <c r="H15" s="9">
        <v>48.5</v>
      </c>
      <c r="I15" s="6"/>
      <c r="J15" s="4" t="s">
        <v>1095</v>
      </c>
      <c r="K15" s="7">
        <v>344.35</v>
      </c>
      <c r="L15" s="10" t="s">
        <v>71</v>
      </c>
    </row>
    <row r="16" spans="1:13" x14ac:dyDescent="0.25">
      <c r="A16" s="4" t="s">
        <v>411</v>
      </c>
      <c r="B16" s="7" t="s">
        <v>2514</v>
      </c>
      <c r="C16" s="7" t="s">
        <v>2515</v>
      </c>
      <c r="D16" s="4" t="s">
        <v>111</v>
      </c>
      <c r="E16" s="4" t="s">
        <v>112</v>
      </c>
      <c r="F16" s="6">
        <v>42893</v>
      </c>
      <c r="G16" s="4" t="s">
        <v>606</v>
      </c>
      <c r="H16" s="9">
        <v>291</v>
      </c>
      <c r="I16" s="6"/>
      <c r="J16" s="4" t="s">
        <v>1016</v>
      </c>
      <c r="K16" s="7">
        <v>785.7</v>
      </c>
      <c r="L16" s="10" t="s">
        <v>71</v>
      </c>
    </row>
    <row r="17" spans="1:12" x14ac:dyDescent="0.25">
      <c r="A17" s="4" t="s">
        <v>267</v>
      </c>
      <c r="B17" s="7" t="s">
        <v>2542</v>
      </c>
      <c r="C17" s="7" t="s">
        <v>2543</v>
      </c>
      <c r="D17" s="4" t="s">
        <v>101</v>
      </c>
      <c r="E17" s="4" t="s">
        <v>99</v>
      </c>
      <c r="F17" s="6">
        <v>42914</v>
      </c>
      <c r="G17" s="4" t="s">
        <v>606</v>
      </c>
      <c r="H17" s="9">
        <v>1125</v>
      </c>
      <c r="I17" s="6"/>
      <c r="J17" s="4" t="s">
        <v>1096</v>
      </c>
      <c r="K17" s="7">
        <v>7802.5</v>
      </c>
      <c r="L17" s="10" t="s">
        <v>71</v>
      </c>
    </row>
    <row r="18" spans="1:12" x14ac:dyDescent="0.25">
      <c r="A18" s="4" t="s">
        <v>267</v>
      </c>
      <c r="B18" s="7" t="s">
        <v>2542</v>
      </c>
      <c r="C18" s="7" t="s">
        <v>2543</v>
      </c>
      <c r="D18" s="4" t="s">
        <v>235</v>
      </c>
      <c r="E18" s="4" t="s">
        <v>237</v>
      </c>
      <c r="F18" s="6">
        <v>42914</v>
      </c>
      <c r="G18" s="4" t="s">
        <v>606</v>
      </c>
      <c r="H18" s="9">
        <v>1</v>
      </c>
      <c r="I18" s="6"/>
      <c r="J18" s="4" t="s">
        <v>1096</v>
      </c>
      <c r="K18" s="7">
        <v>7802.5</v>
      </c>
      <c r="L18" s="10" t="s">
        <v>71</v>
      </c>
    </row>
    <row r="19" spans="1:12" x14ac:dyDescent="0.25">
      <c r="A19" s="4" t="s">
        <v>529</v>
      </c>
      <c r="B19" s="7" t="s">
        <v>2540</v>
      </c>
      <c r="C19" s="7" t="s">
        <v>2541</v>
      </c>
      <c r="D19" s="4" t="s">
        <v>140</v>
      </c>
      <c r="E19" s="4" t="s">
        <v>141</v>
      </c>
      <c r="F19" s="6">
        <v>42895</v>
      </c>
      <c r="G19" s="4" t="s">
        <v>606</v>
      </c>
      <c r="H19" s="9">
        <v>120</v>
      </c>
      <c r="I19" s="6"/>
      <c r="J19" s="4" t="s">
        <v>1022</v>
      </c>
      <c r="K19" s="7">
        <v>0</v>
      </c>
      <c r="L19" s="10" t="s">
        <v>71</v>
      </c>
    </row>
    <row r="20" spans="1:12" x14ac:dyDescent="0.25">
      <c r="A20" s="4" t="s">
        <v>529</v>
      </c>
      <c r="B20" s="7" t="s">
        <v>2540</v>
      </c>
      <c r="C20" s="7" t="s">
        <v>2541</v>
      </c>
      <c r="D20" s="4" t="s">
        <v>140</v>
      </c>
      <c r="E20" s="4" t="s">
        <v>141</v>
      </c>
      <c r="F20" s="6">
        <v>42895</v>
      </c>
      <c r="G20" s="4" t="s">
        <v>606</v>
      </c>
      <c r="H20" s="9">
        <v>100.8</v>
      </c>
      <c r="I20" s="6"/>
      <c r="J20" s="4" t="s">
        <v>1022</v>
      </c>
      <c r="K20" s="7">
        <v>0</v>
      </c>
      <c r="L20" s="10" t="s">
        <v>71</v>
      </c>
    </row>
    <row r="21" spans="1:12" x14ac:dyDescent="0.25">
      <c r="A21" s="4" t="s">
        <v>414</v>
      </c>
      <c r="B21" s="7" t="s">
        <v>2544</v>
      </c>
      <c r="C21" s="7" t="s">
        <v>2545</v>
      </c>
      <c r="D21" s="4" t="s">
        <v>111</v>
      </c>
      <c r="E21" s="4" t="s">
        <v>112</v>
      </c>
      <c r="F21" s="6">
        <v>42899</v>
      </c>
      <c r="G21" s="4" t="s">
        <v>606</v>
      </c>
      <c r="H21" s="9">
        <v>5820</v>
      </c>
      <c r="I21" s="6"/>
      <c r="J21" s="4" t="s">
        <v>1018</v>
      </c>
      <c r="K21" s="7">
        <v>12804</v>
      </c>
      <c r="L21" s="10" t="s">
        <v>71</v>
      </c>
    </row>
    <row r="22" spans="1:12" x14ac:dyDescent="0.25">
      <c r="A22" s="4" t="s">
        <v>272</v>
      </c>
      <c r="B22" s="7" t="s">
        <v>2546</v>
      </c>
      <c r="C22" s="7" t="s">
        <v>2547</v>
      </c>
      <c r="D22" s="4" t="s">
        <v>113</v>
      </c>
      <c r="E22" s="4" t="s">
        <v>114</v>
      </c>
      <c r="F22" s="6">
        <v>42909</v>
      </c>
      <c r="G22" s="4" t="s">
        <v>606</v>
      </c>
      <c r="H22" s="9">
        <v>145.5</v>
      </c>
      <c r="I22" s="6"/>
      <c r="J22" s="4" t="s">
        <v>1097</v>
      </c>
      <c r="K22" s="7">
        <v>1605.75</v>
      </c>
      <c r="L22" s="10" t="s">
        <v>71</v>
      </c>
    </row>
    <row r="23" spans="1:12" x14ac:dyDescent="0.25">
      <c r="A23" s="4" t="s">
        <v>272</v>
      </c>
      <c r="B23" s="7" t="s">
        <v>2546</v>
      </c>
      <c r="C23" s="7" t="s">
        <v>2547</v>
      </c>
      <c r="D23" s="4" t="s">
        <v>122</v>
      </c>
      <c r="E23" s="4" t="s">
        <v>123</v>
      </c>
      <c r="F23" s="6">
        <v>42909</v>
      </c>
      <c r="G23" s="4" t="s">
        <v>606</v>
      </c>
      <c r="H23" s="9">
        <v>222</v>
      </c>
      <c r="I23" s="6"/>
      <c r="J23" s="4" t="s">
        <v>1097</v>
      </c>
      <c r="K23" s="7">
        <v>1605.75</v>
      </c>
      <c r="L23" s="10" t="s">
        <v>71</v>
      </c>
    </row>
    <row r="24" spans="1:12" x14ac:dyDescent="0.25">
      <c r="A24" s="4" t="s">
        <v>272</v>
      </c>
      <c r="B24" s="7" t="s">
        <v>2546</v>
      </c>
      <c r="C24" s="7" t="s">
        <v>2547</v>
      </c>
      <c r="D24" s="4" t="s">
        <v>235</v>
      </c>
      <c r="E24" s="4" t="s">
        <v>237</v>
      </c>
      <c r="F24" s="6">
        <v>42909</v>
      </c>
      <c r="G24" s="4" t="s">
        <v>606</v>
      </c>
      <c r="H24" s="9">
        <v>1</v>
      </c>
      <c r="I24" s="6"/>
      <c r="J24" s="4" t="s">
        <v>1097</v>
      </c>
      <c r="K24" s="7">
        <v>1605.75</v>
      </c>
      <c r="L24" s="10" t="s">
        <v>71</v>
      </c>
    </row>
    <row r="25" spans="1:12" x14ac:dyDescent="0.25">
      <c r="A25" s="4" t="s">
        <v>201</v>
      </c>
      <c r="B25" s="7" t="s">
        <v>2506</v>
      </c>
      <c r="C25" s="7" t="s">
        <v>2507</v>
      </c>
      <c r="D25" s="4" t="s">
        <v>80</v>
      </c>
      <c r="E25" s="4" t="s">
        <v>81</v>
      </c>
      <c r="F25" s="6">
        <v>42914</v>
      </c>
      <c r="G25" s="4" t="s">
        <v>606</v>
      </c>
      <c r="H25" s="9">
        <v>960</v>
      </c>
      <c r="I25" s="6"/>
      <c r="J25" s="4" t="s">
        <v>1098</v>
      </c>
      <c r="K25" s="7">
        <v>11348.88</v>
      </c>
      <c r="L25" s="10" t="s">
        <v>71</v>
      </c>
    </row>
    <row r="26" spans="1:12" x14ac:dyDescent="0.25">
      <c r="A26" s="4" t="s">
        <v>347</v>
      </c>
      <c r="B26" s="7" t="s">
        <v>2542</v>
      </c>
      <c r="C26" s="7" t="s">
        <v>2543</v>
      </c>
      <c r="D26" s="4" t="s">
        <v>98</v>
      </c>
      <c r="E26" s="4" t="s">
        <v>99</v>
      </c>
      <c r="F26" s="6">
        <v>42900</v>
      </c>
      <c r="G26" s="4" t="s">
        <v>606</v>
      </c>
      <c r="H26" s="9">
        <v>194</v>
      </c>
      <c r="I26" s="6"/>
      <c r="J26" s="4" t="s">
        <v>1012</v>
      </c>
      <c r="K26" s="7">
        <v>1067</v>
      </c>
      <c r="L26" s="10" t="s">
        <v>71</v>
      </c>
    </row>
    <row r="27" spans="1:12" x14ac:dyDescent="0.25">
      <c r="A27" s="4" t="s">
        <v>262</v>
      </c>
      <c r="B27" s="7" t="s">
        <v>2548</v>
      </c>
      <c r="C27" s="7" t="s">
        <v>2549</v>
      </c>
      <c r="D27" s="4" t="s">
        <v>332</v>
      </c>
      <c r="E27" s="4" t="s">
        <v>105</v>
      </c>
      <c r="F27" s="6">
        <v>42909</v>
      </c>
      <c r="G27" s="4" t="s">
        <v>606</v>
      </c>
      <c r="H27" s="9">
        <v>1259</v>
      </c>
      <c r="I27" s="6"/>
      <c r="J27" s="4" t="s">
        <v>1099</v>
      </c>
      <c r="K27" s="7">
        <v>70456.3</v>
      </c>
      <c r="L27" s="10" t="s">
        <v>71</v>
      </c>
    </row>
    <row r="28" spans="1:12" x14ac:dyDescent="0.25">
      <c r="A28" s="4" t="s">
        <v>262</v>
      </c>
      <c r="B28" s="7" t="s">
        <v>2548</v>
      </c>
      <c r="C28" s="7" t="s">
        <v>2549</v>
      </c>
      <c r="D28" s="4" t="s">
        <v>104</v>
      </c>
      <c r="E28" s="4" t="s">
        <v>105</v>
      </c>
      <c r="F28" s="6">
        <v>42909</v>
      </c>
      <c r="G28" s="4" t="s">
        <v>606</v>
      </c>
      <c r="H28" s="9">
        <v>5265</v>
      </c>
      <c r="I28" s="6"/>
      <c r="J28" s="4" t="s">
        <v>1099</v>
      </c>
      <c r="K28" s="7">
        <v>70456.3</v>
      </c>
      <c r="L28" s="10" t="s">
        <v>71</v>
      </c>
    </row>
    <row r="29" spans="1:12" x14ac:dyDescent="0.25">
      <c r="A29" s="4" t="s">
        <v>370</v>
      </c>
      <c r="B29" s="7" t="s">
        <v>2550</v>
      </c>
      <c r="C29" s="7" t="s">
        <v>2551</v>
      </c>
      <c r="D29" s="4" t="s">
        <v>103</v>
      </c>
      <c r="E29" s="4" t="s">
        <v>99</v>
      </c>
      <c r="F29" s="6">
        <v>42901</v>
      </c>
      <c r="G29" s="4" t="s">
        <v>606</v>
      </c>
      <c r="H29" s="9">
        <v>195</v>
      </c>
      <c r="I29" s="6"/>
      <c r="J29" s="4" t="s">
        <v>1014</v>
      </c>
      <c r="K29" s="7">
        <v>0</v>
      </c>
      <c r="L29" s="10" t="s">
        <v>71</v>
      </c>
    </row>
    <row r="30" spans="1:12" x14ac:dyDescent="0.25">
      <c r="A30" s="4" t="s">
        <v>318</v>
      </c>
      <c r="B30" s="7" t="s">
        <v>2552</v>
      </c>
      <c r="C30" s="7" t="s">
        <v>2553</v>
      </c>
      <c r="D30" s="4" t="s">
        <v>65</v>
      </c>
      <c r="E30" s="4" t="s">
        <v>64</v>
      </c>
      <c r="F30" s="6">
        <v>42909</v>
      </c>
      <c r="G30" s="4" t="s">
        <v>606</v>
      </c>
      <c r="H30" s="9">
        <v>291</v>
      </c>
      <c r="I30" s="6"/>
      <c r="J30" s="4" t="s">
        <v>1100</v>
      </c>
      <c r="K30" s="7">
        <v>16583.400000000001</v>
      </c>
      <c r="L30" s="10" t="s">
        <v>71</v>
      </c>
    </row>
    <row r="31" spans="1:12" x14ac:dyDescent="0.25">
      <c r="A31" s="4" t="s">
        <v>318</v>
      </c>
      <c r="B31" s="7" t="s">
        <v>2552</v>
      </c>
      <c r="C31" s="7" t="s">
        <v>2553</v>
      </c>
      <c r="D31" s="4" t="s">
        <v>66</v>
      </c>
      <c r="E31" s="4" t="s">
        <v>64</v>
      </c>
      <c r="F31" s="6">
        <v>42909</v>
      </c>
      <c r="G31" s="4" t="s">
        <v>606</v>
      </c>
      <c r="H31" s="9">
        <v>1787</v>
      </c>
      <c r="I31" s="6"/>
      <c r="J31" s="4" t="s">
        <v>1100</v>
      </c>
      <c r="K31" s="7">
        <v>16583.400000000001</v>
      </c>
      <c r="L31" s="10" t="s">
        <v>71</v>
      </c>
    </row>
    <row r="32" spans="1:12" x14ac:dyDescent="0.25">
      <c r="A32" s="4" t="s">
        <v>358</v>
      </c>
      <c r="B32" s="7" t="s">
        <v>2530</v>
      </c>
      <c r="C32" s="7" t="s">
        <v>2531</v>
      </c>
      <c r="D32" s="4" t="s">
        <v>66</v>
      </c>
      <c r="E32" s="4" t="s">
        <v>64</v>
      </c>
      <c r="F32" s="6">
        <v>42914</v>
      </c>
      <c r="G32" s="4" t="s">
        <v>606</v>
      </c>
      <c r="H32" s="9">
        <v>1755</v>
      </c>
      <c r="I32" s="6"/>
      <c r="J32" s="4" t="s">
        <v>1101</v>
      </c>
      <c r="K32" s="7">
        <v>13345.9</v>
      </c>
      <c r="L32" s="10" t="s">
        <v>71</v>
      </c>
    </row>
    <row r="33" spans="1:12" x14ac:dyDescent="0.25">
      <c r="A33" s="4" t="s">
        <v>416</v>
      </c>
      <c r="B33" s="7" t="s">
        <v>2554</v>
      </c>
      <c r="C33" s="7" t="s">
        <v>2555</v>
      </c>
      <c r="D33" s="4" t="s">
        <v>111</v>
      </c>
      <c r="E33" s="4" t="s">
        <v>112</v>
      </c>
      <c r="F33" s="6">
        <v>42907</v>
      </c>
      <c r="G33" s="4" t="s">
        <v>606</v>
      </c>
      <c r="H33" s="9">
        <v>97</v>
      </c>
      <c r="I33" s="6"/>
      <c r="J33" s="4" t="s">
        <v>1017</v>
      </c>
      <c r="K33" s="7">
        <v>331.3</v>
      </c>
      <c r="L33" s="10" t="s">
        <v>71</v>
      </c>
    </row>
    <row r="34" spans="1:12" x14ac:dyDescent="0.25">
      <c r="A34" s="4" t="s">
        <v>416</v>
      </c>
      <c r="B34" s="7" t="s">
        <v>2554</v>
      </c>
      <c r="C34" s="7" t="s">
        <v>2555</v>
      </c>
      <c r="D34" s="4" t="s">
        <v>15</v>
      </c>
      <c r="E34" s="4" t="s">
        <v>16</v>
      </c>
      <c r="F34" s="6">
        <v>42907</v>
      </c>
      <c r="G34" s="4" t="s">
        <v>606</v>
      </c>
      <c r="H34" s="9">
        <v>1</v>
      </c>
      <c r="I34" s="6"/>
      <c r="J34" s="4" t="s">
        <v>1017</v>
      </c>
      <c r="K34" s="7">
        <v>331.3</v>
      </c>
      <c r="L34" s="10" t="s">
        <v>71</v>
      </c>
    </row>
    <row r="35" spans="1:12" x14ac:dyDescent="0.25">
      <c r="A35" s="4" t="s">
        <v>431</v>
      </c>
      <c r="B35" s="7" t="s">
        <v>2518</v>
      </c>
      <c r="C35" s="7" t="s">
        <v>2519</v>
      </c>
      <c r="D35" s="4" t="s">
        <v>116</v>
      </c>
      <c r="E35" s="4" t="s">
        <v>112</v>
      </c>
      <c r="F35" s="6">
        <v>42909</v>
      </c>
      <c r="G35" s="4" t="s">
        <v>606</v>
      </c>
      <c r="H35" s="9">
        <v>75</v>
      </c>
      <c r="I35" s="6"/>
      <c r="J35" s="4" t="s">
        <v>1102</v>
      </c>
      <c r="K35" s="7">
        <v>227</v>
      </c>
      <c r="L35" s="10" t="s">
        <v>71</v>
      </c>
    </row>
    <row r="36" spans="1:12" x14ac:dyDescent="0.25">
      <c r="A36" s="4" t="s">
        <v>431</v>
      </c>
      <c r="B36" s="7" t="s">
        <v>2518</v>
      </c>
      <c r="C36" s="7" t="s">
        <v>2519</v>
      </c>
      <c r="D36" s="4" t="s">
        <v>15</v>
      </c>
      <c r="E36" s="4" t="s">
        <v>16</v>
      </c>
      <c r="F36" s="6">
        <v>42909</v>
      </c>
      <c r="G36" s="4" t="s">
        <v>606</v>
      </c>
      <c r="H36" s="9">
        <v>1</v>
      </c>
      <c r="I36" s="6"/>
      <c r="J36" s="4" t="s">
        <v>1102</v>
      </c>
      <c r="K36" s="7">
        <v>227</v>
      </c>
      <c r="L36" s="10" t="s">
        <v>71</v>
      </c>
    </row>
    <row r="37" spans="1:12" x14ac:dyDescent="0.25">
      <c r="A37" s="4" t="s">
        <v>262</v>
      </c>
      <c r="B37" s="7" t="s">
        <v>2548</v>
      </c>
      <c r="C37" s="7" t="s">
        <v>2549</v>
      </c>
      <c r="D37" s="4" t="s">
        <v>235</v>
      </c>
      <c r="E37" s="4" t="s">
        <v>237</v>
      </c>
      <c r="F37" s="6">
        <v>42909</v>
      </c>
      <c r="G37" s="4" t="s">
        <v>606</v>
      </c>
      <c r="H37" s="9">
        <v>1</v>
      </c>
      <c r="I37" s="6"/>
      <c r="J37" s="4" t="s">
        <v>1099</v>
      </c>
      <c r="K37" s="7">
        <v>70456.3</v>
      </c>
      <c r="L37" s="10" t="s">
        <v>71</v>
      </c>
    </row>
    <row r="38" spans="1:12" x14ac:dyDescent="0.25">
      <c r="A38" s="4" t="s">
        <v>415</v>
      </c>
      <c r="B38" s="7" t="s">
        <v>2570</v>
      </c>
      <c r="C38" s="7" t="s">
        <v>2571</v>
      </c>
      <c r="D38" s="4" t="s">
        <v>111</v>
      </c>
      <c r="E38" s="4" t="s">
        <v>112</v>
      </c>
      <c r="F38" s="6">
        <v>42907</v>
      </c>
      <c r="G38" s="4" t="s">
        <v>606</v>
      </c>
      <c r="H38" s="9">
        <v>1358</v>
      </c>
      <c r="I38" s="6"/>
      <c r="J38" s="4" t="s">
        <v>1020</v>
      </c>
      <c r="K38" s="7">
        <v>3734.5</v>
      </c>
      <c r="L38" s="10" t="s">
        <v>71</v>
      </c>
    </row>
    <row r="39" spans="1:12" x14ac:dyDescent="0.25">
      <c r="A39" s="4" t="s">
        <v>424</v>
      </c>
      <c r="B39" s="7" t="s">
        <v>2556</v>
      </c>
      <c r="C39" s="7" t="s">
        <v>2557</v>
      </c>
      <c r="D39" s="4" t="s">
        <v>113</v>
      </c>
      <c r="E39" s="4" t="s">
        <v>114</v>
      </c>
      <c r="F39" s="6">
        <v>42907</v>
      </c>
      <c r="G39" s="4" t="s">
        <v>606</v>
      </c>
      <c r="H39" s="9">
        <v>485</v>
      </c>
      <c r="I39" s="6"/>
      <c r="J39" s="4" t="s">
        <v>1021</v>
      </c>
      <c r="K39" s="7">
        <v>1503.5</v>
      </c>
      <c r="L39" s="10" t="s">
        <v>71</v>
      </c>
    </row>
    <row r="40" spans="1:12" x14ac:dyDescent="0.25">
      <c r="A40" s="4" t="s">
        <v>480</v>
      </c>
      <c r="B40" s="7" t="s">
        <v>2558</v>
      </c>
      <c r="C40" s="7" t="s">
        <v>2559</v>
      </c>
      <c r="D40" s="4" t="s">
        <v>126</v>
      </c>
      <c r="E40" s="4" t="s">
        <v>127</v>
      </c>
      <c r="F40" s="6">
        <v>42914</v>
      </c>
      <c r="G40" s="4" t="s">
        <v>606</v>
      </c>
      <c r="H40" s="9">
        <v>100</v>
      </c>
      <c r="I40" s="6"/>
      <c r="J40" s="4" t="s">
        <v>1103</v>
      </c>
      <c r="K40" s="7">
        <v>1793.75</v>
      </c>
      <c r="L40" s="10" t="s">
        <v>71</v>
      </c>
    </row>
    <row r="41" spans="1:12" x14ac:dyDescent="0.25">
      <c r="A41" s="4" t="s">
        <v>480</v>
      </c>
      <c r="B41" s="7" t="s">
        <v>2558</v>
      </c>
      <c r="C41" s="7" t="s">
        <v>2559</v>
      </c>
      <c r="D41" s="4" t="s">
        <v>151</v>
      </c>
      <c r="E41" s="4" t="s">
        <v>152</v>
      </c>
      <c r="F41" s="6">
        <v>42914</v>
      </c>
      <c r="G41" s="4" t="s">
        <v>606</v>
      </c>
      <c r="H41" s="9">
        <v>25</v>
      </c>
      <c r="I41" s="6"/>
      <c r="J41" s="4" t="s">
        <v>1103</v>
      </c>
      <c r="K41" s="7">
        <v>1793.75</v>
      </c>
      <c r="L41" s="10" t="s">
        <v>71</v>
      </c>
    </row>
    <row r="42" spans="1:12" x14ac:dyDescent="0.25">
      <c r="A42" s="4" t="s">
        <v>387</v>
      </c>
      <c r="B42" s="7" t="s">
        <v>2528</v>
      </c>
      <c r="C42" s="7" t="s">
        <v>2529</v>
      </c>
      <c r="D42" s="4" t="s">
        <v>111</v>
      </c>
      <c r="E42" s="4" t="s">
        <v>112</v>
      </c>
      <c r="F42" s="6">
        <v>42909</v>
      </c>
      <c r="G42" s="4" t="s">
        <v>606</v>
      </c>
      <c r="H42" s="9">
        <v>679</v>
      </c>
      <c r="I42" s="6"/>
      <c r="J42" s="4" t="s">
        <v>1104</v>
      </c>
      <c r="K42" s="7">
        <v>1969.1</v>
      </c>
      <c r="L42" s="10" t="s">
        <v>71</v>
      </c>
    </row>
    <row r="43" spans="1:12" x14ac:dyDescent="0.25">
      <c r="A43" s="4" t="s">
        <v>265</v>
      </c>
      <c r="B43" s="7" t="s">
        <v>2542</v>
      </c>
      <c r="C43" s="7" t="s">
        <v>2543</v>
      </c>
      <c r="D43" s="4" t="s">
        <v>98</v>
      </c>
      <c r="E43" s="4" t="s">
        <v>99</v>
      </c>
      <c r="F43" s="6">
        <v>42914</v>
      </c>
      <c r="G43" s="4" t="s">
        <v>606</v>
      </c>
      <c r="H43" s="9">
        <v>194</v>
      </c>
      <c r="I43" s="6"/>
      <c r="J43" s="4" t="s">
        <v>1105</v>
      </c>
      <c r="K43" s="7">
        <v>22533.25</v>
      </c>
      <c r="L43" s="10" t="s">
        <v>71</v>
      </c>
    </row>
    <row r="44" spans="1:12" x14ac:dyDescent="0.25">
      <c r="A44" s="4" t="s">
        <v>265</v>
      </c>
      <c r="B44" s="7" t="s">
        <v>2542</v>
      </c>
      <c r="C44" s="7" t="s">
        <v>2543</v>
      </c>
      <c r="D44" s="4" t="s">
        <v>101</v>
      </c>
      <c r="E44" s="4" t="s">
        <v>99</v>
      </c>
      <c r="F44" s="6">
        <v>42914</v>
      </c>
      <c r="G44" s="4" t="s">
        <v>606</v>
      </c>
      <c r="H44" s="9">
        <v>525</v>
      </c>
      <c r="I44" s="6"/>
      <c r="J44" s="4" t="s">
        <v>1105</v>
      </c>
      <c r="K44" s="7">
        <v>22533.25</v>
      </c>
      <c r="L44" s="10" t="s">
        <v>71</v>
      </c>
    </row>
    <row r="45" spans="1:12" x14ac:dyDescent="0.25">
      <c r="A45" s="4" t="s">
        <v>265</v>
      </c>
      <c r="B45" s="7" t="s">
        <v>2542</v>
      </c>
      <c r="C45" s="7" t="s">
        <v>2543</v>
      </c>
      <c r="D45" s="4" t="s">
        <v>103</v>
      </c>
      <c r="E45" s="4" t="s">
        <v>99</v>
      </c>
      <c r="F45" s="6">
        <v>42914</v>
      </c>
      <c r="G45" s="4" t="s">
        <v>606</v>
      </c>
      <c r="H45" s="9">
        <v>2632.5</v>
      </c>
      <c r="I45" s="6"/>
      <c r="J45" s="4" t="s">
        <v>1105</v>
      </c>
      <c r="K45" s="7">
        <v>22533.25</v>
      </c>
      <c r="L45" s="10" t="s">
        <v>71</v>
      </c>
    </row>
    <row r="46" spans="1:12" x14ac:dyDescent="0.25">
      <c r="A46" s="4" t="s">
        <v>265</v>
      </c>
      <c r="B46" s="7" t="s">
        <v>2542</v>
      </c>
      <c r="C46" s="7" t="s">
        <v>2543</v>
      </c>
      <c r="D46" s="4" t="s">
        <v>235</v>
      </c>
      <c r="E46" s="4" t="s">
        <v>237</v>
      </c>
      <c r="F46" s="6">
        <v>42914</v>
      </c>
      <c r="G46" s="4" t="s">
        <v>606</v>
      </c>
      <c r="H46" s="9">
        <v>1</v>
      </c>
      <c r="I46" s="6"/>
      <c r="J46" s="4" t="s">
        <v>1105</v>
      </c>
      <c r="K46" s="7">
        <v>22533.25</v>
      </c>
      <c r="L46" s="10" t="s">
        <v>71</v>
      </c>
    </row>
    <row r="47" spans="1:12" x14ac:dyDescent="0.25">
      <c r="A47" s="4" t="s">
        <v>411</v>
      </c>
      <c r="B47" s="7" t="s">
        <v>2514</v>
      </c>
      <c r="C47" s="7" t="s">
        <v>2515</v>
      </c>
      <c r="D47" s="4" t="s">
        <v>235</v>
      </c>
      <c r="E47" s="4" t="s">
        <v>237</v>
      </c>
      <c r="F47" s="6">
        <v>42909</v>
      </c>
      <c r="G47" s="4" t="s">
        <v>606</v>
      </c>
      <c r="H47" s="9">
        <v>12</v>
      </c>
      <c r="I47" s="6"/>
      <c r="J47" s="4" t="s">
        <v>1106</v>
      </c>
      <c r="K47" s="7">
        <v>420</v>
      </c>
      <c r="L47" s="10" t="s">
        <v>71</v>
      </c>
    </row>
    <row r="48" spans="1:12" x14ac:dyDescent="0.25">
      <c r="A48" s="4" t="s">
        <v>411</v>
      </c>
      <c r="B48" s="7" t="s">
        <v>2514</v>
      </c>
      <c r="C48" s="7" t="s">
        <v>2515</v>
      </c>
      <c r="D48" s="4" t="s">
        <v>235</v>
      </c>
      <c r="E48" s="4" t="s">
        <v>237</v>
      </c>
      <c r="F48" s="6">
        <v>42909</v>
      </c>
      <c r="G48" s="4" t="s">
        <v>606</v>
      </c>
      <c r="H48" s="9">
        <v>1</v>
      </c>
      <c r="I48" s="6"/>
      <c r="J48" s="4" t="s">
        <v>1107</v>
      </c>
      <c r="K48" s="7">
        <v>180</v>
      </c>
      <c r="L48" s="10" t="s">
        <v>71</v>
      </c>
    </row>
    <row r="49" spans="1:12" x14ac:dyDescent="0.25">
      <c r="A49" s="4" t="s">
        <v>1088</v>
      </c>
      <c r="B49" s="7" t="s">
        <v>2510</v>
      </c>
      <c r="C49" s="7" t="s">
        <v>2511</v>
      </c>
      <c r="D49" s="4" t="s">
        <v>113</v>
      </c>
      <c r="E49" s="4" t="s">
        <v>114</v>
      </c>
      <c r="F49" s="6">
        <v>42909</v>
      </c>
      <c r="G49" s="4" t="s">
        <v>606</v>
      </c>
      <c r="H49" s="9">
        <v>97</v>
      </c>
      <c r="I49" s="6"/>
      <c r="J49" s="4" t="s">
        <v>1108</v>
      </c>
      <c r="K49" s="7">
        <v>0</v>
      </c>
      <c r="L49" s="10" t="s">
        <v>71</v>
      </c>
    </row>
    <row r="50" spans="1:12" x14ac:dyDescent="0.25">
      <c r="A50" s="4" t="s">
        <v>1109</v>
      </c>
      <c r="B50" s="7" t="s">
        <v>2524</v>
      </c>
      <c r="C50" s="7" t="s">
        <v>2525</v>
      </c>
      <c r="D50" s="4" t="s">
        <v>122</v>
      </c>
      <c r="E50" s="4" t="s">
        <v>123</v>
      </c>
      <c r="F50" s="6">
        <v>42909</v>
      </c>
      <c r="G50" s="4" t="s">
        <v>606</v>
      </c>
      <c r="H50" s="9">
        <v>1755</v>
      </c>
      <c r="I50" s="6"/>
      <c r="J50" s="4" t="s">
        <v>1110</v>
      </c>
      <c r="K50" s="7">
        <v>5699.7</v>
      </c>
      <c r="L50" s="10" t="s">
        <v>71</v>
      </c>
    </row>
    <row r="51" spans="1:12" x14ac:dyDescent="0.25">
      <c r="A51" s="4" t="s">
        <v>1109</v>
      </c>
      <c r="B51" s="7" t="s">
        <v>2524</v>
      </c>
      <c r="C51" s="7" t="s">
        <v>2525</v>
      </c>
      <c r="D51" s="4" t="s">
        <v>235</v>
      </c>
      <c r="E51" s="4" t="s">
        <v>237</v>
      </c>
      <c r="F51" s="6">
        <v>42909</v>
      </c>
      <c r="G51" s="4" t="s">
        <v>606</v>
      </c>
      <c r="H51" s="9">
        <v>1</v>
      </c>
      <c r="I51" s="6"/>
      <c r="J51" s="4" t="s">
        <v>1110</v>
      </c>
      <c r="K51" s="7">
        <v>5699.7</v>
      </c>
      <c r="L51" s="10" t="s">
        <v>71</v>
      </c>
    </row>
    <row r="52" spans="1:12" x14ac:dyDescent="0.25">
      <c r="A52" s="4" t="s">
        <v>1111</v>
      </c>
      <c r="B52" s="7" t="s">
        <v>2508</v>
      </c>
      <c r="C52" s="7" t="s">
        <v>2509</v>
      </c>
      <c r="D52" s="4" t="s">
        <v>103</v>
      </c>
      <c r="E52" s="4" t="s">
        <v>99</v>
      </c>
      <c r="F52" s="6">
        <v>42914</v>
      </c>
      <c r="G52" s="4" t="s">
        <v>606</v>
      </c>
      <c r="H52" s="9">
        <v>975</v>
      </c>
      <c r="I52" s="6"/>
      <c r="J52" s="4" t="s">
        <v>1112</v>
      </c>
      <c r="K52" s="7">
        <v>10366</v>
      </c>
      <c r="L52" s="10" t="s">
        <v>71</v>
      </c>
    </row>
    <row r="53" spans="1:12" x14ac:dyDescent="0.25">
      <c r="A53" s="4" t="s">
        <v>1111</v>
      </c>
      <c r="B53" s="7" t="s">
        <v>2508</v>
      </c>
      <c r="C53" s="7" t="s">
        <v>2509</v>
      </c>
      <c r="D53" s="4" t="s">
        <v>98</v>
      </c>
      <c r="E53" s="4" t="s">
        <v>99</v>
      </c>
      <c r="F53" s="6">
        <v>42914</v>
      </c>
      <c r="G53" s="4" t="s">
        <v>606</v>
      </c>
      <c r="H53" s="9">
        <v>485</v>
      </c>
      <c r="I53" s="6"/>
      <c r="J53" s="4" t="s">
        <v>1112</v>
      </c>
      <c r="K53" s="7">
        <v>10366</v>
      </c>
      <c r="L53" s="10" t="s">
        <v>71</v>
      </c>
    </row>
    <row r="54" spans="1:12" x14ac:dyDescent="0.25">
      <c r="A54" s="4" t="s">
        <v>1113</v>
      </c>
      <c r="B54" s="7" t="s">
        <v>2560</v>
      </c>
      <c r="C54" s="7" t="s">
        <v>2561</v>
      </c>
      <c r="D54" s="4" t="s">
        <v>61</v>
      </c>
      <c r="E54" s="4" t="s">
        <v>60</v>
      </c>
      <c r="F54" s="6">
        <v>42914</v>
      </c>
      <c r="G54" s="4" t="s">
        <v>606</v>
      </c>
      <c r="H54" s="9">
        <v>97.5</v>
      </c>
      <c r="I54" s="6"/>
      <c r="J54" s="4" t="s">
        <v>1114</v>
      </c>
      <c r="K54" s="7">
        <v>1057.8800000000001</v>
      </c>
      <c r="L54" s="10" t="s">
        <v>71</v>
      </c>
    </row>
    <row r="55" spans="1:12" x14ac:dyDescent="0.25">
      <c r="A55" s="4" t="s">
        <v>1115</v>
      </c>
      <c r="B55" s="7" t="s">
        <v>2542</v>
      </c>
      <c r="C55" s="7" t="s">
        <v>2543</v>
      </c>
      <c r="D55" s="4" t="s">
        <v>98</v>
      </c>
      <c r="E55" s="4" t="s">
        <v>99</v>
      </c>
      <c r="F55" s="6">
        <v>42914</v>
      </c>
      <c r="G55" s="4" t="s">
        <v>606</v>
      </c>
      <c r="H55" s="9">
        <v>291</v>
      </c>
      <c r="I55" s="6"/>
      <c r="J55" s="4" t="s">
        <v>1116</v>
      </c>
      <c r="K55" s="7">
        <v>1600.5</v>
      </c>
      <c r="L55" s="10" t="s">
        <v>71</v>
      </c>
    </row>
    <row r="56" spans="1:12" x14ac:dyDescent="0.25">
      <c r="A56" s="4" t="s">
        <v>1115</v>
      </c>
      <c r="B56" s="7" t="s">
        <v>2542</v>
      </c>
      <c r="C56" s="7" t="s">
        <v>2543</v>
      </c>
      <c r="D56" s="4" t="s">
        <v>98</v>
      </c>
      <c r="E56" s="4" t="s">
        <v>99</v>
      </c>
      <c r="F56" s="6">
        <v>42914</v>
      </c>
      <c r="G56" s="4" t="s">
        <v>606</v>
      </c>
      <c r="H56" s="9">
        <v>194</v>
      </c>
      <c r="I56" s="6"/>
      <c r="J56" s="4" t="s">
        <v>1117</v>
      </c>
      <c r="K56" s="7">
        <v>1067</v>
      </c>
      <c r="L56" s="10" t="s">
        <v>71</v>
      </c>
    </row>
    <row r="57" spans="1:12" x14ac:dyDescent="0.25">
      <c r="A57" s="4" t="s">
        <v>1118</v>
      </c>
      <c r="B57" s="7" t="s">
        <v>2528</v>
      </c>
      <c r="C57" s="7" t="s">
        <v>2529</v>
      </c>
      <c r="D57" s="4" t="s">
        <v>111</v>
      </c>
      <c r="E57" s="4" t="s">
        <v>112</v>
      </c>
      <c r="F57" s="6">
        <v>42914</v>
      </c>
      <c r="G57" s="4" t="s">
        <v>606</v>
      </c>
      <c r="H57" s="9">
        <v>291</v>
      </c>
      <c r="I57" s="6"/>
      <c r="J57" s="4" t="s">
        <v>1119</v>
      </c>
      <c r="K57" s="7">
        <v>903.9</v>
      </c>
      <c r="L57" s="10" t="s">
        <v>71</v>
      </c>
    </row>
    <row r="58" spans="1:12" x14ac:dyDescent="0.25">
      <c r="A58" s="4" t="s">
        <v>1118</v>
      </c>
      <c r="B58" s="7" t="s">
        <v>2528</v>
      </c>
      <c r="C58" s="7" t="s">
        <v>2529</v>
      </c>
      <c r="D58" s="4" t="s">
        <v>15</v>
      </c>
      <c r="E58" s="4" t="s">
        <v>16</v>
      </c>
      <c r="F58" s="6">
        <v>42914</v>
      </c>
      <c r="G58" s="4" t="s">
        <v>606</v>
      </c>
      <c r="H58" s="9">
        <v>1</v>
      </c>
      <c r="I58" s="6"/>
      <c r="J58" s="4" t="s">
        <v>1119</v>
      </c>
      <c r="K58" s="7">
        <v>903.9</v>
      </c>
      <c r="L58" s="10" t="s">
        <v>71</v>
      </c>
    </row>
    <row r="59" spans="1:12" x14ac:dyDescent="0.25">
      <c r="A59" s="4" t="s">
        <v>1120</v>
      </c>
      <c r="B59" s="7" t="s">
        <v>2562</v>
      </c>
      <c r="C59" s="7" t="s">
        <v>2563</v>
      </c>
      <c r="D59" s="4" t="s">
        <v>126</v>
      </c>
      <c r="E59" s="4" t="s">
        <v>127</v>
      </c>
      <c r="F59" s="6">
        <v>42914</v>
      </c>
      <c r="G59" s="4" t="s">
        <v>606</v>
      </c>
      <c r="H59" s="9">
        <v>3.4</v>
      </c>
      <c r="I59" s="6"/>
      <c r="J59" s="4" t="s">
        <v>1121</v>
      </c>
      <c r="K59" s="7">
        <v>94.54</v>
      </c>
      <c r="L59" s="10" t="s">
        <v>71</v>
      </c>
    </row>
    <row r="60" spans="1:12" x14ac:dyDescent="0.25">
      <c r="A60" s="4" t="s">
        <v>265</v>
      </c>
      <c r="B60" s="7" t="s">
        <v>2542</v>
      </c>
      <c r="C60" s="7" t="s">
        <v>2543</v>
      </c>
      <c r="D60" s="4" t="s">
        <v>235</v>
      </c>
      <c r="E60" s="4" t="s">
        <v>237</v>
      </c>
      <c r="F60" s="6">
        <v>42914</v>
      </c>
      <c r="G60" s="4" t="s">
        <v>606</v>
      </c>
      <c r="H60" s="9">
        <v>1</v>
      </c>
      <c r="I60" s="6"/>
      <c r="J60" s="4" t="s">
        <v>1105</v>
      </c>
      <c r="K60" s="7">
        <v>22533.25</v>
      </c>
      <c r="L60" s="10" t="s">
        <v>71</v>
      </c>
    </row>
    <row r="61" spans="1:12" x14ac:dyDescent="0.25">
      <c r="A61" s="4" t="s">
        <v>1122</v>
      </c>
      <c r="B61" s="7" t="s">
        <v>2564</v>
      </c>
      <c r="C61" s="7" t="s">
        <v>2565</v>
      </c>
      <c r="D61" s="4" t="s">
        <v>561</v>
      </c>
      <c r="E61" s="4" t="s">
        <v>562</v>
      </c>
      <c r="F61" s="6">
        <v>42914</v>
      </c>
      <c r="G61" s="4" t="s">
        <v>606</v>
      </c>
      <c r="H61" s="9">
        <v>60</v>
      </c>
      <c r="I61" s="6"/>
      <c r="J61" s="4" t="s">
        <v>1123</v>
      </c>
      <c r="K61" s="7">
        <v>99</v>
      </c>
      <c r="L61" s="10" t="s">
        <v>71</v>
      </c>
    </row>
    <row r="62" spans="1:12" x14ac:dyDescent="0.25">
      <c r="A62" s="4" t="s">
        <v>1124</v>
      </c>
      <c r="B62" s="7" t="s">
        <v>2566</v>
      </c>
      <c r="C62" s="7" t="s">
        <v>2567</v>
      </c>
      <c r="D62" s="4" t="s">
        <v>66</v>
      </c>
      <c r="E62" s="4" t="s">
        <v>64</v>
      </c>
      <c r="F62" s="6">
        <v>42914</v>
      </c>
      <c r="G62" s="4" t="s">
        <v>606</v>
      </c>
      <c r="H62" s="9">
        <v>1072.5</v>
      </c>
      <c r="I62" s="6"/>
      <c r="J62" s="4" t="s">
        <v>1125</v>
      </c>
      <c r="K62" s="7">
        <v>8364.3799999999992</v>
      </c>
      <c r="L62" s="10" t="s">
        <v>71</v>
      </c>
    </row>
    <row r="63" spans="1:12" x14ac:dyDescent="0.25">
      <c r="A63" s="4" t="s">
        <v>1124</v>
      </c>
      <c r="B63" s="7" t="s">
        <v>2566</v>
      </c>
      <c r="C63" s="7" t="s">
        <v>2567</v>
      </c>
      <c r="D63" s="4" t="s">
        <v>235</v>
      </c>
      <c r="E63" s="4" t="s">
        <v>237</v>
      </c>
      <c r="F63" s="6">
        <v>42914</v>
      </c>
      <c r="G63" s="4" t="s">
        <v>606</v>
      </c>
      <c r="H63" s="9">
        <v>1</v>
      </c>
      <c r="I63" s="6"/>
      <c r="J63" s="4" t="s">
        <v>1125</v>
      </c>
      <c r="K63" s="7">
        <v>8364.3799999999992</v>
      </c>
      <c r="L63" s="10" t="s">
        <v>71</v>
      </c>
    </row>
    <row r="64" spans="1:12" x14ac:dyDescent="0.25">
      <c r="A64" s="4" t="s">
        <v>1126</v>
      </c>
      <c r="B64" s="7" t="s">
        <v>2568</v>
      </c>
      <c r="C64" s="7" t="s">
        <v>2569</v>
      </c>
      <c r="D64" s="4" t="s">
        <v>151</v>
      </c>
      <c r="E64" s="4" t="s">
        <v>152</v>
      </c>
      <c r="F64" s="6">
        <v>42914</v>
      </c>
      <c r="G64" s="4" t="s">
        <v>606</v>
      </c>
      <c r="H64" s="9">
        <v>10</v>
      </c>
      <c r="I64" s="6"/>
      <c r="J64" s="4" t="s">
        <v>1127</v>
      </c>
      <c r="K64" s="7">
        <v>497.5</v>
      </c>
      <c r="L64" s="10" t="s">
        <v>71</v>
      </c>
    </row>
    <row r="65" spans="1:12" x14ac:dyDescent="0.25">
      <c r="A65" s="4" t="s">
        <v>1126</v>
      </c>
      <c r="B65" s="7" t="s">
        <v>2568</v>
      </c>
      <c r="C65" s="7" t="s">
        <v>2569</v>
      </c>
      <c r="D65" s="4" t="s">
        <v>52</v>
      </c>
      <c r="E65" s="4" t="s">
        <v>51</v>
      </c>
      <c r="F65" s="6">
        <v>42914</v>
      </c>
      <c r="G65" s="4" t="s">
        <v>606</v>
      </c>
      <c r="H65" s="9">
        <v>1</v>
      </c>
      <c r="I65" s="6"/>
      <c r="J65" s="4" t="s">
        <v>1127</v>
      </c>
      <c r="K65" s="7">
        <v>497.5</v>
      </c>
      <c r="L65" s="10" t="s">
        <v>71</v>
      </c>
    </row>
    <row r="66" spans="1:12" x14ac:dyDescent="0.25">
      <c r="A66" s="4" t="s">
        <v>1126</v>
      </c>
      <c r="B66" s="7" t="s">
        <v>2568</v>
      </c>
      <c r="C66" s="7" t="s">
        <v>2569</v>
      </c>
      <c r="D66" s="4" t="s">
        <v>15</v>
      </c>
      <c r="E66" s="4" t="s">
        <v>16</v>
      </c>
      <c r="F66" s="6">
        <v>42914</v>
      </c>
      <c r="G66" s="4" t="s">
        <v>606</v>
      </c>
      <c r="H66" s="9">
        <v>1</v>
      </c>
      <c r="I66" s="6"/>
      <c r="J66" s="4" t="s">
        <v>1128</v>
      </c>
      <c r="K66" s="7">
        <v>45</v>
      </c>
      <c r="L66" s="10" t="s">
        <v>71</v>
      </c>
    </row>
    <row r="67" spans="1:12" x14ac:dyDescent="0.25">
      <c r="A67" s="4" t="s">
        <v>1120</v>
      </c>
      <c r="B67" s="7" t="s">
        <v>2562</v>
      </c>
      <c r="C67" s="7" t="s">
        <v>2563</v>
      </c>
      <c r="D67" s="4" t="s">
        <v>15</v>
      </c>
      <c r="E67" s="4" t="s">
        <v>16</v>
      </c>
      <c r="F67" s="6">
        <v>42914</v>
      </c>
      <c r="G67" s="4" t="s">
        <v>606</v>
      </c>
      <c r="H67" s="9">
        <v>1</v>
      </c>
      <c r="I67" s="6"/>
      <c r="J67" s="4" t="s">
        <v>1121</v>
      </c>
      <c r="K67" s="7">
        <v>94.54</v>
      </c>
      <c r="L67" s="10" t="s">
        <v>71</v>
      </c>
    </row>
    <row r="68" spans="1:12" x14ac:dyDescent="0.25">
      <c r="A68" s="2" t="s">
        <v>9</v>
      </c>
      <c r="B68" s="2"/>
      <c r="C68" s="2"/>
      <c r="D68" s="3" t="s">
        <v>9</v>
      </c>
      <c r="E68" s="3"/>
      <c r="F68" s="5"/>
      <c r="G68" s="3"/>
      <c r="H68" s="8">
        <f>SUBTOTAL(109,AtlasReport_8_Table_1[Quantity])</f>
        <v>50288.200000000004</v>
      </c>
      <c r="I68" s="5"/>
      <c r="J68" s="3"/>
      <c r="K68" s="2"/>
      <c r="L68" s="10"/>
    </row>
    <row r="69" spans="1:12" x14ac:dyDescent="0.25">
      <c r="A69" s="2"/>
      <c r="B69" s="2"/>
      <c r="C69" s="2"/>
      <c r="D69" s="2"/>
      <c r="E69" s="2"/>
      <c r="F69" s="5"/>
      <c r="G69" s="2"/>
      <c r="H69" s="8"/>
      <c r="I69" s="5"/>
      <c r="J69" s="2"/>
      <c r="K69" s="2"/>
    </row>
    <row r="70" spans="1:12" x14ac:dyDescent="0.25">
      <c r="A70" s="2"/>
      <c r="B70" s="2"/>
      <c r="C70" s="2"/>
      <c r="D70" s="2"/>
      <c r="E70" s="2"/>
      <c r="F70" s="5"/>
      <c r="G70" s="2"/>
      <c r="H70" s="8"/>
      <c r="I70" s="5"/>
      <c r="J70" s="2"/>
      <c r="K70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wYWU3YjM5Mi1kOGIyLTQzMTYtOTQ2Zi00MDEwNjY2NjI3ZmY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AAAAAAAAAAAAF1v///0BHbG9iZVNvZnR3YXJlLkF0bGFzNDAuQXRsYXNDb21tb24uVHlwZS5Db2x1bW4rQ3Jvc3NUYWJDb2x1bW5UeXBlAQAAAAd2YWx1ZV9fAAgOAAAAAAAAAAoBAAAAAAAAAAAAAAAAAAYrAAAAJGQ0ZjI2ZjBhLTRjZjItNDMwMS05Zjk4LWMwODAzMjI1MDBkZAYsAAAAHFRhYmxlLkludmVudFRyYW5zLlRyYW5zUmVmSWQKCgoKARUAAAAUAAAACS0AAAAJLgAAAAkvAAAABjAAAAAGSXRlbUlkBjEAAAALSXRlbSBudW1iZXIGMgAAAAZTdHJpbmcJJQAAAAY0AAAAJDllNjgxYzdiLThlMTYtNGU2OS05MTVjLTk4ZjRmNTJiMDE2ZQHL////2f////////8BAAAAAcr////Y////AAAAAAHJ////1////wIAAAAAAAAAAAHI////1v///wAAAAAKAQAAAAAAAAAAAQAAAAAGOQAAACRlZTg4NjYxNC1jODI3LTRiMjMtOTY4My01MGFhMTFiYjljZDEGOgAAABhUYWJsZS5JbnZlbnRUcmFucy5JdGVtSWQKCgoKARYAAAAUAAAACTsAAAAJPAAAAAk9AAAABj4AAAAISXRlbU5hbWUGPwAAAAlJdGVtIG5hbWUGQAAAAAZTdHJpbmcJJQAAAAZCAAAAJDcyMDBhOWJhLThjYjEtNGVlMy05YTM5LTU0ODNlYmMwZWVlMgG9////2f////////8CAAAAAbz////Y////AAAAAAG7////1////wIAAAAAAAAAAAG6////1v///wAAAAAKAQAAAAAAAAAAAgAAAAAGRwAAACRiOWY5ZjY5Ny00OThkLTQ2NmYtYjY2Ny01Njk3ZmNjNjhmMzYGSAAAADNUYWJsZS5JbnZlbnRUcmFucy5JdGVtSWR+VGFibGUuSW52ZW50VGFibGUuSXRlbU5hbWUKCgoKARcAAAAUAAAACUkAAAAJSgAAAAlLAAAABkwAAAAJVHJhbnNUeXBlBk0AAAAJUmVmZXJlbmNlBk4AAAAERW51bQklAAAABlAAAAAkMWE2ZWQwZjgtOGJkMy00NjJlLWE0OWYtMTJkYmIxOWY2MjY5Aa/////Z/////////wMAAAABrv///9j///8AAAAAAa3////X////AAAAAAAAAAAAAaz////W////AAAAAAoBAAAAAAAAAAADAAAAAAZVAAAAJGEzNTUxYWU4LTM5MGItNDY4OC1hNzYwLTQ3ZGEwMzc4NWMxNAZWAAAAG1RhYmxlLkludmVudFRyYW5zLlRyYW5zVHlwZQoKCgoBGAAAABQAAAAJVwAAAAlYAAAACVkAAAAGWgAAAANRdHkGWwAAAAhRdWFudGl0eQZcAAAABFJlYWwJJQAAAAZeAAAAJGVhNDQ0ZGIxLTEwOGUtNGRjYS1hZTY4LTQ3NzZjMzBhZjg0YgGh////2f///wEAAAAEAAAAAaD////Y////AAAAAAGf////1////wIAAAAAAAAAAAGe////1v///wAAAAAKAQAAAAAAAAAABAAAAAAGYwAAACQ5NjUwN2IwOS1iNDRiLTRiYjYtODJmOS1mNWE1Y2M4ZjUyYmMGZAAAABVUYWJsZS5JbnZlbnRUcmFucy5RdHkKCgoKARkAAAAUAAAACWUAAAAJZgAAAAlnAAAABmgAAAANRGF0ZUZpbmFuY2lhbAZpAAAADkZpbmFuY2lhbCBkYXRlBmoAAAAERGF0ZQklAAAABmwAAAAkOTBhZmQ1ZWMtMjViYS00OGVkLWE4N2YtMTJmNjJkZmFjODg4AZP////Z/////////wUAAAABkv///9j///8AAAAAAZH////X////AgAAAAAAAAAAAZD////W////AAAAAAoBAAAAAAAAAAAFAAAAAAZxAAAAJDA0OTY3YWY2LTVjZTAtNDQ5Mi05NzRmLWZkNmExMzQ2MTM1ZQZyAAAAH1RhYmxlLkludmVudFRyYW5zLkRhdGVGaW5hbmNpYWwKCgoKARoAAAAUAAAACXMAAAAJdAAAAAl1AAAABnYAAAAMRGF0ZVBoeXNpY2FsBncAAAANUGh5c2ljYWwgZGF0ZQZ4AAAABERhdGUJJQAAAAZ6AAAAJGIyMTNmMzg4LTdiZjQtNGJjMC04Y2ZlLWFlYzI5ZTNiMDVlMQGF////2f////////8GAAAAAYT////Y////AAAAAAGD////1////wIAAAAAAAAAAAGC////1v///wAAAAAKAQAAAAAAAAAABgAAAAAGfwAAACQ5NzRhNGRhOS1iYjNjLTQwOTItOTI2ZS04OWIxZmU2M2IzYTYGgAAAAB5UYWJsZS5JbnZlbnRUcmFucy5EYXRlUGh5c2ljYWwKCgoKBR0AAAA4R2xvYmVTb2Z0d2FyZS5BdGxhczQwLkF0bGFzQ29tbW9uQ2xpZW50LlJlcG9ydC5SZWZlcmVuY2UBAAAACl9yZWZlcmVuY2UHCBsAAAAJgQAAAAceAAAAAAEAAAAEAAAABDxHbG9iZVNvZnR3YXJlLkF0bGFzNDAuQXRsYXNDb21tb25DbGllbnQuRGF0YVNvdXJjZUZpZWxkVmFsdWUbAAAACYIAAAAJgwAAAAmEAAAACYUAAAAEH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hgAAAAEAAAABAAAABCA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oQAAAAmHAAAABwAAAAmIAAAABC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mJAAAABwAAAAmKAAAAAS0AAAAfAAAACYsAAAABAAAAAQAAAAEuAAAAIAAAAJ8AAAAJhwAAAAcAAAAJjQAAAAEvAAAAIQAAAJoAAAAJiQAAAAcAAAAJjwAAAAE7AAAAHwAAAAmQAAAAAQAAAAEAAAABPAAAACAAAACdAAAACYcAAAAHAAAACZIAAAABPQAAACEAAACaAAAACYkAAAAHAAAACZQAAAABSQAAAB8AAAAJlQAAAAEAAAABAAAAAUoAAAAgAAAAngAAAAmHAAAABwAAAAmXAAAAAUsAAAAhAAAAmgAAAAmJAAAABwAAAAmZAAAAAVcAAAAfAAAACZoAAAABAAAAAQAAAAFYAAAAIAAAAJ4AAAAJhwAAAAcAAAAJnAAAAAFZAAAAIQAAAJoAAAAJiQAAAAcAAAAJngAAAAFlAAAAHwAAAAmfAAAAAQAAAAEAAAABZgAAACAAAABsAAAACaAAAAAHAAAACaEAAAABZwAAACEAAABpAAAACaIAAAAHAAAACaMAAAABcwAAAB8AAAAJpAAAAAEAAAABAAAAAXQAAAAgAAAAbAAAAAmgAAAABwAAAAmmAAAAAXUAAAAhAAAAaQAAAAmiAAAABwAAAAmoAAAAD4EAAAABAAAACAEAAAAFggAAADxHbG9iZVNvZnR3YXJlLkF0bGFzNDAuQXRsYXNDb21tb25DbGllbnQuRGF0YVNvdXJjZUZpZWxkVmFsdWUEAAAAEl9pc0RyaWxsRG93bkZpbHRlcgZfZHNLZXkKX2ZpZWxkbmFtZQtfZmllbGRWYWx1ZQABAQEBGwAAAAAGqQAAABFUYWJsZS5JbnZlbnRUcmFucwaqAAAACkRhdGFBcmVhSWQJBgAAAAGDAAAAggAAAAAJqQAAAAatAAAADURhdGVGaW5hbmNpYWwGrgAAABwwNy4wMS4yMDE3IC4uIDEyLjMxLjIwOTksICIiAYQAAACCAAAAAAmpAAAABrAAAAAMRGF0ZVBoeXNpY2FsBrEAAAAcMDcuMDEuMjAxNyAuLiAxMi4zMS4yMDk5LCAiIgGFAAAAggAAAAAJqQAAAAazAAAACVRyYW5zVHlwZQa0AAAAE1Byb2R1Y3Rpb24sUHJvZExpbmUHhgAAAAABAAAABAAAAAQ3R2xvYmVTb2Z0d2FyZS5BdGxhczQwLkF0bGFzQ29tbW9uLlR5cGUuRmllbGRPdXRwdXRGaWVsZA4AAAAJtQAAAA0DBIc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4g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K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Un///8yR2xvYmVTb2Z0d2FyZS5BdGxhczQwLkF0bGFzQ29tbW9uLkNvbHVtbkF0dHJpYnV0ZXMBAAAAB3ZhbHVlX18ACA4AAAAQAAAABrgAAAAETm9uZQFH////Sv///wFG////Sf///yQAAAAJIwAAAAFE////Sv///wFD////Sf///wkAAAAJJQAAAAFB////Sv///wFA////Sf///wsAAAAGwQAAAAEwAT7///9K////AT3///9J////BAAAAAbEAAAAB0dlbmVyYWwBO////0r///8BOv///0n///8CAAAABscAAAABMQE4////Sv///wE3////Sf///wAAAAAGygAAAAU0OS44Ng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GAAAABuMAAAAFVG90YWwBHP///0r///8BG////0n///8QAAAACbgAAAABGf///0r///8BGP///0n///8JAAAACSUAAAABFv///0r///8BFf///0n///8LAAAABuwAAAABMQET////Sv///wES////Sf///wQAAAAG7wAAAAdHZW5lcmFsARD///9K////AQ////9J////AgAAAAbyAAAAATEBDf///0r///8BDP///0n///8AAAAABvUAAAAFMTQuMTQ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///Nf///wnMAAAACc0AAAABB////zX///8JzwAAAAnNAAAAAQT///81////CdIAAAAG/gAAAAUtNDE0MgEB////Nf///wnVAAAABgEBAAAHQ2FsaWJyaQH+/v//Nf///wnYAAAABgQBAAABMAH7/v//Nf///wnbAAAABgcBAAACMTEB+P7//zX///8J3gAAAAYKAQAAB1JlZ3VsYXIHkAAAAAABAAAABAAAAAQ3R2xvYmVTb2Z0d2FyZS5BdGxhczQwLkF0bGFzQ29tbW9uLlR5cGUuRmllbGRPdXRwdXRGaWVsZA4AAAAJCwEAAA0DB5I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0/v//Sv///wHz/v//Sf///wkAAAAJJQAAAAHx/v//Sv///wHw/v//Sf///wsAAAAGEQEAAAEyAe7+//9K////Ae3+//9J////BAAAAAYUAQAAB0dlbmVyYWwB6/7//0r///8B6v7//0n///8CAAAABhcBAAABMQHo/v//Sv///wHn/v//Sf///wAAAAAGGgEAAAUyOS4xNA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4AAAAAcz+//9K////Acv+//9J////CQAAAAklAAAAAcn+//9K////Acj+//9J////CwAAAAY5AQAAATMBxv7//0r///8Bxf7//0n///8EAAAABjwBAAAHR2VuZXJhbAHD/v//Sv///wHC/v//Sf///wIAAAAGPwEAAAExAcD+//9K////Ab/+//9J////AAAAAAZCAQAAA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UxMC4yO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BoAAAAIcAAAA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IbS9kL3l5eXkBdv7//0r///8Bdf7//0n///8CAAAABowBAAABMQFz/v//Sv///wFy/v//Sf///wAAAAAGjwEAAAIxNQGiAAAADAAAAA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+//81////BpEBAAAIRm9udEJvbGQJzQAAAAFt/v//Nf///waUAQAACkZvbnRJdGFsaWMJzQAAAAFq/v//Nf///waXAQAADUZvbnRVbmRlcmxpbmUGmAEAAAUtNDE0MgFn/v//Nf///waaAQAACEZvbnROYW1lBpsBAAAHQ2FsaWJyaQFk/v//Nf///wadAQAACUZvbnRDb2xvcgaeAQAAATABYf7//zX///8GoAEAAAhGb250U2l6ZQahAQAAAjExAV7+//81////BqMBAAAJRm9udFN0eWxlBqQBAAAHUmVndWxhcgekAAAAAAEAAAAEAAAABDdHbG9iZVNvZnR3YXJlLkF0bGFzNDAuQXRsYXNDb21tb24uVHlwZS5GaWVsZE91dHB1dEZpZWxkDgAAAAmlAQAADQMHp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r+//9K////AVn+//9J////CQAAAAklAAAAAVf+//9K////AVb+//9J////CwAAAAarAQAAATYBVP7//0r///8BU/7//0n///8EAAAABq4BAAAIbS9kL3l5eXkBUf7//0r///8BUP7//0n///8CAAAABrEBAAABMQFO/v//Sv///wFN/v//Sf///wAAAAAGtAEAAAUxNC4xNA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+//81////CZEBAAAJzQAAAAFI/v//Nf///wmUAQAACc0AAAABRf7//zX///8JlwEAAAa9AQAABS00MTQyAUL+//81////CZoBAAAGwAEAAAdDYWxpYnJpAT/+//81////CZ0BAAAGwwEAAAEwATz+//81////CaABAAAGxgEAAAIxMQE5/v//Nf///wmjAQAABsk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2/v//2f////////8ABssBAAAGU3RyaW5nBswBAAAGTnVtYmVyCc0BAAABMv7//9f///8AAAAABTH+//85R2xvYmVTb2Z0d2FyZS5BdGxhczQwLkF0bGFzQ29tbW9uLk51bWJlclNlcXVlbmNlQ29uZGl0aW9uAQAAAAd2YWx1ZV9fAAgOAAAAAQAAAAAABtABAAARVGFibGUuSW52ZW50VHJhbnMJIgAAAAklAAAACv////8J0AEAAAoJIgAAAAoKCgklAAAACdYBAAAJJQAAAAHgAAAAtQAAAAEo/v//2f////////8ABtkBAAAGU3RyaW5nBtoBAAALSXRlbSBudW1iZXIJzQEAAAEk/v//1////wIAAAABI/7//zH+//8BAAAAAAAJ0AEAAAkwAAAACSUAAAAK/////wnQAQAACgkwAAAACgoKCSUAAAAJ5AEAAAklAAAAAQsBAAC1AAAAARr+///Z/////////wAG5wEAAAZTdHJpbmcG6AEAAAlJdGVtIG5hbWUJ6QEAAAEW/v//1////wIAAAABFf7//zH+//8BAAAAAAAG7AEAACpUYWJsZS5JbnZlbnRUcmFucy5JdGVtSWR+VGFibGUuSW52ZW50VGFibGUJPgAAAAklAAAACv////8J7AEAAAoJPgAAAAbxAQAABkl0ZW1JZAbyAQAAC0ludmVudFRyYW5zCgklAAAACfQBAAAJJQAAAAEwAQAAtQAAAAEK/v//2f////////8ABvcBAAAERW51bQb4AQAACVJlZmVyZW5jZQnNAQAAAQb+///X////AAAAAAEF/v//Mf7//wEAAAAAAAnQAQAACUwAAAAJJQAAAAr/////CdABAAAKCUwAAAAKCgoJJQAAAAkCAgAACSUAAAABWAEAALUAAAAB/P3//9n/////////AAYFAgAABFJlYWwGBgIAAAhRdWFudGl0eQnNAQAAAfj9///X////AgAAAAH3/f//Mf7//wEAAAAAAAnQAQAACVoAAAAJJQAAAAr/////CdABAAAKCVoAAAAKCgoJJQAAAAkQAgAACSUAAAABgAEAALUAAAAB7v3//9n/////////AAYTAgAABERhdGUGFAIAAA5GaW5hbmNpYWwgZGF0ZQkVAgAAAer9///X////AgAAAAHp/f//Mf7//wEAAAAAAAYYAgAAEVRhYmxlLkludmVudFRyYW5zCWgAAAAJJQAAAAr/////CRgCAAAKCWgAAAAKCgoJJQAAAAkeAgAACSUAAAABpQEAALUAAAAB4P3//9n/////////AAYhAgAABERhdGUGIgIAAA1QaHlzaWNhbCBkYXRlCRUCAAAB3P3//9f///8CAAAAAdv9//8x/v//AQAAAAAACRgCAAAJdgAAAAklAAAACv////8JGA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3tX5pka9JkGIdGWqDBrlFQklAAAACSUAAAAJNgIAAAnQAQAACgoKCgoBAAAABcj9//80R2xvYmVTb2Z0d2FyZS5BdGxhczQwLkF0bGFzQ29tbW9uLkRhdGFTb3VyY2VKb2luTW9kZQEAAAAHdmFsdWVfXwAIDgAAAAAAAAAFx/3//zVHbG9iZVNvZnR3YXJlLkF0bGFzNDAuQXRsYXNDb21tb24uRGF0YVNvdXJjZUZldGNoTW9kZQEAAAAHdmFsdWVfXwAIDgAAAAAAAAAACToCAAAB1gEAACEAAAA9AAAACYkAAAADAAAACTwCAAAB5AEAACEAAAA9AAAACYkAAAADAAAACT4CAAAB6QEAAM0BAAD/////Bj8CAAALSW52ZW50VGFibGUGQAIAAAVJdGVtcwklAAAACSUAAAAJJQAAAAG+/f//z/3//wAAAAAJQwIAAAlEAgAAAbv9///M/f//nEW84gp6YU2I1vvOSZ13eQklAAAACSUAAAAJRwIAAAnsAQAABkkCAAALSW52ZW50VHJhbnMGSgIAABFUYWJsZS5JbnZlbnRUcmFucwZLAgAAGFRhYmxlLkludmVudFRyYW5zLkl0ZW1JZAZMAgAABkl0ZW1JZAZNAgAABkl0ZW1JZAEAAAABsv3//8j9//8AAAAAAbH9///H/f//AAAAAAAJUAIAAAH0AQAAIQAAADoAAAAJiQAAAAMAAAAJUgIAAAECAgAAIQAAAD0AAAAJiQAAAAMAAAAJVAIAAAEQAgAAIQAAAD0AAAAJiQAAAAMAAAAJVgIAAAEVAgAAzQEAAP////8GVwIAAAtJbnZlbnRUcmFucwZYAgAAFkludmVudG9yeSB0cmFuc2FjdGlvbnMJJQAAAAklAAAACSUAAAABpv3//8/9//8AAAAACVsCAAAJXAIAAAGj/f//zP3//0EL49z/FltKunyB6xj0fJsJJQAAAAklAAAACV8CAAAJGAIAAAoKCgoKAQAAAAGf/f//yP3//wAAAAABnv3//8f9//8AAAAAAAljAgAAAR4CAAAhAAAAIAAAAAmiAAAAAwAAAAllAgAAASwCAAAhAAAAIAAAAAmiAAAAAwAAAAlnAgAABD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QAAAACWgCAAARAAAACWkCAAAEM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mJAAAAEQAAAAlrAgAABD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DAAAACWgCAAADAAAACW0CAAAEO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bgIAAAAAAAAHP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Nf///wZwAgAACEhlbHBUZXh0BnECAAA1T3JkZXIgbnVtYmVyLCBwcm9qZWN0IG51bWJlciwgcHJvZHVjdGlvbiBudW1iZXIsIGV0Yy4Bjv3//zX///8GcwIAAAVMYWJlbAnMAQAAAYv9//81////BnYCAAAEVHlwZQnLAQAABz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zX///8JcAIAAAZ6AgAADklkZW50aWZ5IGl0ZW0uAYX9//81////CXMCAAAJ2gEAAAGC/f//Nf///wl2AgAACdkBAAABQwIAADICAAABAAAACYkAAAADAAAACYICAAAERA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AAAAAAAAAARH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iQAAAAAAAAABUAIAADoCAAAAAAAACYUCAAAAAAAAB1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3//zX///8JcwIAAAnoAQAAAXf9//81////CXYCAAA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81////CXACAAAGjgIAADJTcGVjaWZ5IHRoZSBtb2R1bGUgdGhhdCBnZW5lcmF0ZWQgdGhlIHRyYW5zYWN0aW9uLgFx/f//Nf///wlzAgAACfgBAAABbv3//zX///8JdgIAAAn3AQAAB1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3//zX///8JcAIAAAaXAgAAJFF1YW50aXR5IGF0dGFjaGVkIHRvIHRoZSB0cmFuc2FjdGlvbgFo/f//Nf///wlzAgAACQYCAAABZf3//zX///8JdgIAAAkFAgAAAVsCAAAyAgAABgAAAAmeAgAABwAAAAmfAgAAAVwCAAAzAgAAAwAAAAmiAAAAAwAAAAmhAgAAAV8CAAA2AgAAAQAAAAmeAgAAAwAAAAmjAgAAAWMCAAA6AgAAAAAAAAmkAgAAAAAAAAd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9//81////BqYCAAAFTGFiZWwJFAIAAAFY/f//Nf///wapAgAABFR5cGUJEwIAAAdn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81////CaYCAAAJIgIAAAFS/f//Nf///wmpAgAACSECAAABaAIAAAwAAAAHaQI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T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sgIAABhUYWJsZS5JbnZlbnRUcmFucy5JdGVtSWQJ4AAAAAFM/f//T/3//wa1AgAAG1RhYmxlLkludmVudFRyYW5zLlRyYW5zVHlwZQkwAQAAAUn9//9P/f//BrgCAAAcVGFibGUuSW52ZW50VHJhbnMuVHJhbnNSZWZJZAm1AAAAAUb9//9P/f//BrsCAAAVVGFibGUuSW52ZW50VHJhbnMuUXR5CVgBAAAHaw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EP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vgIAAB9UYWJsZS5JbnZlbnRUcmFucy5EYXRlRmluYW5jaWFsCb8CAAABQP3//0P9//8GwQIAAB1UYWJsZS5JbnZlbnRUcmFucy5TdGF0dXNJc3N1ZQnCAgAAAT39//9D/f//BsQCAAAYVGFibGUuSW52ZW50VHJhbnMuSXRlbUlkCcUCAAABOv3//0P9//8GxwIAAB9UYWJsZS5JbnZlbnRUcmFucy5JbnZlbnRUcmFuc0lkCcgCAAABN/3//0P9//8GygIAABxUYWJsZS5JbnZlbnRUcmFucy5UcmFuc1JlZklkCcsCAAABNP3//0P9//8GzQIAAB5UYWJsZS5JbnZlbnRUcmFucy5EYXRlUGh5c2ljYWwJzgIAAAEx/f//Q/3//wbQAgAAH1RhYmxlLkludmVudFRyYW5zLlN0YXR1c1JlY2VpcHQJ0QIAAAEu/f//Q/3//wbTAgAAG1RhYmxlLkludmVudFRyYW5zLlRyYW5zVHlwZQnUAgAAB20C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Cv9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ewBAAAJ6QEAAARu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g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P3//0/9//8G2QIAADNUYWJsZS5JbnZlbnRUcmFucy5JdGVtSWR+VGFibGUuSW52ZW50VGFibGUuSXRlbU5hbWUJCwEAAAGFAgAAbgIAAAGeAgAADAAAAAefA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l/f//T/3//wbcAgAAHFRhYmxlLkludmVudFRyYW5zLlRyYW5zUmVmSWQJtQAAAAEi/f//T/3//wbfAgAAGFRhYmxlLkludmVudFRyYW5zLkl0ZW1JZAngAAAAAR/9//9P/f//BuICAAAbVGFibGUuSW52ZW50VHJhbnMuVHJhbnNUeXBlCTABAAABHP3//0/9//8G5QIAABVUYWJsZS5JbnZlbnRUcmFucy5RdHkJWAEAAAEZ/f//T/3//wboAgAAH1RhYmxlLkludmVudFRyYW5zLkRhdGVGaW5hbmNpYWwJgAEAAAEW/f//T/3//wbrAgAAHlRhYmxlLkludmVudFRyYW5zLkRhdGVQaHlzaWNhbAmlAQAAB6E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T/f//Q/3//wbuAgAAH1RhYmxlLkludmVudFRyYW5zLkRhdGVGaW5hbmNpYWwJvwIAAAEQ/f//Q/3//wbxAgAAHlRhYmxlLkludmVudFRyYW5zLkRhdGVQaHlzaWNhbAnOAgAAAQ39//9D/f//BvQCAAAbVGFibGUuSW52ZW50VHJhbnMuVHJhbnNUeXBlCdQCAAAHo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Cv3//yv9//8J7AEAAAnpAQAAAaQCAABuAgAABb8C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nQAQAACa0AAAAJJQAAAAmuAAAA/////wnQAQAACgmtAAAACgoKCSUAAAAJAAMAAAklAAAAAcICAAC/AgAACdABAAAGAwMAAAtTdGF0dXNJc3N1ZQklAAAACSUAAAD/////CdABAAAKCQMDAAAKCgoJJQAAAAkIAwAACSUAAAABxQIAAL8CAAAJ0AEAAAYLAwAABkl0ZW1JZAklAAAACSUAAAD/////CdABAAAKCQsDAAAKCgoJJQAAAAkQAwAACSUAAAAByAIAAL8CAAAJ0AEAAAYTAwAADUludmVudFRyYW5zSWQJJQAAAAklAAAA/////wnQAQAACgkTAwAACgoKCSUAAAAJGAMAAAklAAAAAcsCAAC/AgAACdABAAAGGwMAAApUcmFuc1JlZklkCSUAAAAJJQAAAP////8J0AEAAAoJGwMAAAoKCgklAAAACSADAAAJJQAAAAHOAgAAvwIAAAnQAQAACbAAAAAJJQAAAAmxAAAA/////wnQAQAACgmwAAAACgoKCSUAAAAJKQMAAAklAAAAAdECAAC/AgAACdABAAAGLAMAAA1TdGF0dXNSZWNlaXB0CSUAAAAJJQAAAP////8J0AEAAAoJLAMAAAoKCgklAAAACTEDAAAJJQAAAAHUAgAAvwIAAAnQAQAACbMAAAAJJQAAAAm0AAAA/////wnQAQAABjgDAAALSW52ZW50VHJhbnMJswAAAAoKCgklAAAACTsDAAAJJQAAAAEAAwAAIQAAAD4AAAAJiQAAAAMAAAAJPgMAAAEIAwAAIQAAAAIAAAAJiQAAAAMAAAAJQAMAAAEQAwAAIQAAAAIAAAAJiQAAAAMAAAAJQgMAAAEYAwAAIQAAAAIAAAAJiQAAAAMAAAAJRAMAAAEgAwAAIQAAAAIAAAAJiQAAAAMAAAAJRgMAAAEpAwAAIQAAAD4AAAAJiQAAAAMAAAAJSAMAAAExAwAAIQAAAAIAAAAJiQAAAAMAAAAJSgMAAAE7AwAAIQAAADwAAAAJiQAAAAMAAAAJTAMAAAc+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81////CXYCAAAJEwIAAAGw/P//Nf///wlzAgAACRQCAAABrfz//zX///8GVAMAAAhSZWZlcnNUbwZVAwAADD1FeGNsdWRlRGF0ZQ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8//81////CXYCAAAGWAMAAARFbnVtAaf8//81////CXMCAAAGWwMAAAxJc3N1ZSBzdGF0dXMHQ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Nf///wl2AgAABl4DAAAGU3RyaW5nAaH8//81////CXMCAAAGYQMAAAtJdGVtIG51bWJlcgdE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78//81////CXYCAAAGZAMAAAZTdHJpbmcBm/z//zX///8JcwIAAAZnAwAABkxvdCBJRA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8//81////CXYCAAAGagMAAAZTdHJpbmcBlfz//zX///8JcwIAAAZtAwAABk51bWJlcg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L8//81////CXYCAAAJIQIAAAGP/P//Nf///wlzAgAACSICAAABjPz//zX///8JVAMAAAZ2AwAADD1FeGNsdWRlRGF0ZQd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8//81////CXYCAAAGeQMAAARFbnVtAYb8//81////CXMCAAAGfAMAAA5SZWNlaXB0IHN0YXR1cwdM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8//81////CXYCAAAJ9wEAAAGA/P//Nf///wlzAgAACfgBAAAL</Report>
</Atlas>
</file>

<file path=customXml/item10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82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tQcm9kIG51bWJlcgYjAAAABlN0cmluZwYkAAAAAAYlAAAAJDg2Nzk0OGUzLWYwN2QtNGFjMS1iNzZjLWRmYzM5ODRjODk0MgXa////LUdsb2JlU29mdHdhcmUuQXRsYXM0MC5BdGxhc0NvbW1vbi5BZ2dyZWdhdGlvbgEAAAAHdmFsdWVfXwAIDgAAAP////8AAAAABdn///8sR2xvYmVTb2Z0d2FyZS5BdGxhczQwLkF0bGFzQ29tbW9uLkNvbHVtblR5cGUBAAAAB3ZhbHVlX18ACA4AAAAAAAAABdj///8rR2xvYmVTb2Z0d2FyZS5BdGxhczQwLkF0bGFzQ29tbW9uLlNvcnRPcmRlcgEAAAAHdmFsdWVfXwAIDgAAAAIAAAAAAAAAAAXX////QEdsb2JlU29mdHdhcmUuQXRsYXM0MC5BdGxhc0NvbW1vbi5UeXBlLkNvbHVtbitDcm9zc1RhYkNvbHVtblR5cGUBAAAAB3ZhbHVlX18ACA4AAAAAAAAACgEAAAAAAAAAAAAAAAAABioAAAAkMjBiZjc3NzctZGUxZC00NzA2LWJjNDMtNmNkOTRhYTExMDcyBisAAAAcVGFibGUuSW52ZW50VHJhbnMuVHJhbnNSZWZJZAoKCgoBFQAAABQAAAAJLAAAAAktAAAACS4AAAAGLwAAAAZJdGVtSWQGMAAAAAtJdGVtIG51bWJlcgYxAAAABlN0cmluZwkkAAAABjMAAAAkMzFmYmFhNGQtNWQ1NS00MWU3LWJkZjAtMGJkNzNiOTgyYmVjAcz////a/////////wEAAAABy////9n///8AAAAAAcr////Y////AgAAAAAAAAAAAcn////X////AAAAAAoBAAAAAAAAAAABAAAAAAY4AAAAJDE5MjI2MGRjLTY4NTUtNGNmNC04MzlmLTQ2ZjFkYTBhYjM3YgY5AAAAGFRhYmxlLkludmVudFRyYW5zLkl0ZW1JZAoKCgoBFgAAABQAAAAJOgAAAAk7AAAACTwAAAAGPQAAAAhJdGVtTmFtZQY+AAAACUl0ZW0gbmFtZQY/AAAABlN0cmluZwkkAAAABkEAAAAkMjdlMGY4ODYtMmFlNS00OTJhLTk4OGUtZDRhY2NkMjc4NTU5Ab7////a/////////wIAAAABvf///9n///8AAAAAAbz////Y////AgAAAAAAAAAAAbv////X////AAAAAAoBAAAAAAAAAAACAAAAAAZGAAAAJDkxNGVmOTczLTJjMzAtNDIxYy1hMDhkLWI2OGNjMDRmYjU2YQZHAAAAM1RhYmxlLkludmVudFRyYW5zLkl0ZW1JZH5UYWJsZS5JbnZlbnRUYWJsZS5JdGVtTmFtZQoKCgoBFwAAABQAAAAJSAAAAAlJAAAACUoAAAAGSwAAAAxEYXRlUGh5c2ljYWwGTAAAAA1QaHlzaWNhbCBkYXRlBk0AAAAERGF0ZQkkAAAABk8AAAAkNjE4ODJlNmYtY2VkMC00NTk5LTllMjQtN2YxZDdmODE1ZmEzAbD////a/////////wMAAAABr////9n///8AAAAAAa7////Y////AgAAAAAAAAAAAa3////X////AAAAAAoBAAAAAAAAAAADAAAAAAZUAAAAJGNlNjc3YmRjLTE0OTUtNDAxOC05NzkyLWI4ZTI4OTY5YzcxYQZVAAAAHlRhYmxlLkludmVudFRyYW5zLkRhdGVQaHlzaWNhbAoKCgoBGAAAABQAAAAJVgAAAAlXAAAACVgAAAAGWQAAAANRdHkGWgAAAAhRdWFudGl0eQZbAAAABFJlYWwJJAAAAAZdAAAAJGVlYmMxYWQyLWNjOTQtNGEyNy04YjdmLTJmOTFjYmIwZjkzMgGi////2v///wEAAAAEAAAAAaH////Z////AAAAAAGg////2P///wIAAAAAAAAAAAGf////1////wAAAAAKAQAAAAAAAAAABAAAAAAGYgAAACQzZmZjOTI1Ni1jYTQ4LTRhYWEtOTY1Ny1iNzcwZjY2MWVjNmIGYwAAABVUYWJsZS5JbnZlbnRUcmFucy5RdHkKCgoKARkAAAAUAAAACWQAAAAJZQAAAAlmAAAABmcAAAASQ29zdEFtb3VudFBoeXNpY2FsBmgAAAAUUGh5c2ljYWwgY29zdCBhbW91bnQGaQAAAARSZWFsCSQAAAAGawAAACRjNGM0MWJjYS01OTE3LTRhNTItYjRhNy01ZDNhNmJmZDY2MWMBlP///9r///8BAAAABQAAAAGT////2f///wAAAAABkv///9j///8CAAAAAAAAAAABkf///9f///8AAAAACgEAAAAAAAAAAAUAAAAABnAAAAAkYWUwNjQ3MjktOGE0Yi00YmYwLWI2YTAtYWNkNTE3YTE0YzRjBnEAAAAkVGFibGUuSW52ZW50VHJhbnMuQ29zdEFtb3VudFBoeXNpY2FsCgoKCgUcAAAAOEdsb2JlU29mdHdhcmUuQXRsYXM0MC5BdGxhc0NvbW1vbkNsaWVudC5SZXBvcnQuUmVmZXJlbmNlAQAAAApfcmVmZXJlbmNlBwgaAAAACXIAAAAHHQAAAAABAAAABAAAAAQ8R2xvYmVTb2Z0d2FyZS5BdGxhczQwLkF0bGFzQ29tbW9uQ2xpZW50LkRhdGFTb3VyY2VGaWVsZFZhbHVlGgAAAAlzAAAACXQAAAAJdQAAAAl2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c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EAAAAJeAAAAAcAAAAJeQ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egAAAAcAAAAJewAAAAEsAAAAHgAAAAl8AAAAAQAAAAEAAAABLQAAAB8AAACfAAAACXgAAAAHAAAACX4AAAABLgAAACAAAACaAAAACXoAAAAHAAAACYAAAAABOgAAAB4AAAAJgQAAAAEAAAABAAAAATsAAAAfAAAAlgAAAAl4AAAABwAAAAmDAAAAATwAAAAgAAAAkwAAAAl6AAAABwAAAAmFAAAAAUgAAAAeAAAACYYAAAABAAAAAQAAAAFJAAAAHwAAAJ4AAAAJeAAAAAcAAAAJiAAAAAFKAAAAIAAAAJoAAAAJegAAAAcAAAAJigAAAAFWAAAAHgAAAAmLAAAAAQAAAAEAAAABVwAAAB8AAACeAAAACXgAAAAHAAAACY0AAAABWAAAACAAAACaAAAACXoAAAAHAAAACY8AAAABZAAAAB4AAAAJkAAAAAEAAAABAAAAAWUAAAAfAAAAlgAAAAl4AAAABwAAAAmSAAAAAWYAAAAgAAAAkwAAAAl6AAAABwAAAAmUAAAAD3IAAAABAAAACAEAAAAFcwAAADxHbG9iZVNvZnR3YXJlLkF0bGFzNDAuQXRsYXNDb21tb25DbGllbnQuRGF0YVNvdXJjZUZpZWxkVmFsdWUEAAAAEl9pc0RyaWxsRG93bkZpbHRlcgZfZHNLZXkKX2ZpZWxkbmFtZQtfZmllbGRWYWx1ZQABAQEBGgAAAAAGlQAAABFUYWJsZS5JbnZlbnRUcmFucwaWAAAACkRhdGFBcmVhSWQJBgAAAAF0AAAAcwAAAAAJlQAAAAaZAAAADURhdGVGaW5hbmNpYWwGmgAAABwwNy4wMS4yMDE3IC4uIDEyLjMxLjIwOTksICIiAXUAAABzAAAAAAmVAAAABpwAAAAMRGF0ZVBoeXNpY2FsBp0AAAAYMDEuMDEuMjAwOCAuLiAwNi4zMC4yMDE3AXYAAABzAAAAAAmVAAAABp8AAAAJVHJhbnNUeXBlBqAAAAAKUHJvZHVjdGlvbgd3AAAAAAEAAAAEAAAABDdHbG9iZVNvZnR3YXJlLkF0bGFzNDAuQXRsYXNDb21tb24uVHlwZS5GaWVsZE91dHB1dEZpZWxkDgAAAAmhAAAADQMEe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e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7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Xf///zJHbG9iZVNvZnR3YXJlLkF0bGFzNDAuQXRsYXNDb21tb24uQ29sdW1uQXR0cmlidXRlcwEAAAAHdmFsdWVfXwAIDgAAABAAAAAGpAAAAAROb25lAVv///9e////AVr///9d////CQAAAAkkAAAAAVj///9e////AVf///9d////CwAAAAaqAAAAATABVf///17///8BVP///13///8kAAAACSIAAAABUv///17///8BUf///13///8EAAAABrAAAAAHR2VuZXJhbAFP////Xv///wFO////Xf///wIAAAAGswAAAAExAUz///9e////AUv///9d////AAAAAAa2AAAABTEyLjQzAXoAAAAMAAAAB3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S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4AAAACEZvbnRCb2xkBrkAAAAFRmFsc2UBRv///0n///8GuwAAAApGb250SXRhbGljCbkAAAABQ////0n///8GvgAAAA1Gb250VW5kZXJsaW5lBr8AAAAFLTQxNDIBQP///0n///8GwQAAAAhGb250TmFtZQbCAAAAB0NhbGlicmkBPf///0n///8GxAAAAAlGb250Q29sb3IGxQAAAAEwATr///9J////BscAAAAIRm9udFNpemUGyAAAAAIxMQE3////Sf///wbKAAAACUZvbnRTdHlsZQbLAAAAB1JlZ3VsYXIHfAAAAAABAAAABAAAAAQ3R2xvYmVTb2Z0d2FyZS5BdGxhczQwLkF0bGFzQ29tbW9uLlR5cGUuRmllbGRPdXRwdXRGaWVsZA4AAAAJzAAAAA0DB34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z////Xv///wEy////Xf///wYAAAAGzwAAAAVUb3RhbAEw////Xv///wEv////Xf///xAAAAAJpAAAAAEt////Xv///wEs////Xf///wkAAAAJJAAAAAEq////Xv///wEp////Xf///wsAAAAG2AAAAAExASf///9e////ASb///9d////BAAAAAbbAAAAB0dlbmVyYWwBJP///17///8BI////13///8CAAAABt4AAAABMQEh////Xv///wEg////Xf///wAAAAAG4QAAAAUzNy44NgeA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///9J////CbgAAAAJuQAAAAEb////Sf///wm7AAAACbkAAAABGP///0n///8JvgAAAAbqAAAABS00MTQyARX///9J////CcEAAAAG7QAAAAdDYWxpYnJpARL///9J////CcQAAAAG8AAAAAEwAQ////9J////CccAAAAG8wAAAAIxMQEM////Sf///wnKAAAABvYAAAAHUmVndWxhcgeBAAAAAAEAAAAEAAAABDdHbG9iZVNvZnR3YXJlLkF0bGFzNDAuQXRsYXNDb21tb24uVHlwZS5GaWVsZE91dHB1dEZpZWxkDgAAAAn3AAAADQMHg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j///9e////AQf///9d////CQAAAAkkAAAAAQX///9e////AQT///9d////CwAAAAb9AAAAATIBAv///17///8BAf///13///8EAAAABgABAAAHR2VuZXJhbAH//v//Xv///wH+/v//Xf///wIAAAAGAwEAAAExAfz+//9e////Afv+//9d////AAAAAAYGAQAABTQxLjE0B4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f7//0n///8GCAEAAAhGb250Qm9sZAm5AAAAAfb+//9J////BgsBAAAKRm9udEl0YWxpYwm5AAAAAfP+//9J////Bg4BAAANRm9udFVuZGVybGluZQYPAQAABS00MTQyAfD+//9J////BhEBAAAIRm9udE5hbWUGEgEAAAdDYWxpYnJpAe3+//9J////BhQBAAAJRm9udENvbG9yBhUBAAABMAHq/v//Sf///wYXAQAACEZvbnRTaXplBhgBAAACMTEB5/7//0n///8GGgEAAAlGb250U3R5bGUGGwEAAAdSZWd1bGFyB4YAAAAAAQAAAAQAAAAEN0dsb2JlU29mdHdhcmUuQXRsYXM0MC5BdGxhc0NvbW1vbi5UeXBlLkZpZWxkT3V0cHV0RmllbGQOAAAACRwBAAANAwe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4/7//17///8B4v7//13///8QAAAACaQAAAAB4P7//17///8B3/7//13///8JAAAACSQAAAAB3f7//17///8B3P7//13///8LAAAABiUBAAABMwHa/v//Xv///wHZ/v//Xf///wQAAAAGKAEAAAhtL2QveXl5eQHX/v//Xv///wHW/v//Xf///wIAAAAGKwEAAAExAdT+//9e////AdP+//9d////AAAAAAYuAQAABTE0LjE0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f7//0n///8JuAAAAAm5AAAAAc7+//9J////CbsAAAAJuQAAAAHL/v//Sf///wm+AAAABjcBAAAFLTQxNDIByP7//0n///8JwQAAAAY6AQAAB0NhbGlicmkBxf7//0n///8JxAAAAAY9AQAAATABwv7//0n///8JxwAAAAZAAQAAAjExAb/+//9J////CcoAAAAGQwEAAAdSZWd1bGFyB4sAAAAAAQAAAAQAAAAEN0dsb2JlU29mdHdhcmUuQXRsYXM0MC5BdGxhc0NvbW1vbi5UeXBlLkZpZWxkT3V0cHV0RmllbGQOAAAACUQB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/7//17///8Buv7//13///8QAAAACaQAAAABuP7//17///8Bt/7//13///8JAAAACSQAAAABtf7//17///8BtP7//13///8LAAAABk0BAAABNAGy/v//Xv///wGx/v//Xf///wQAAAAGUAEAADBfICogIywjIzAuMDBfIDtfICogLSMsIyMwLjAwXyA7XyAqICItIj8/XyA7XyBAXyABr/7//17///8Brv7//13///8CAAAABlMBAAABMQGs/v//Xv///wGr/v//Xf///wAAAAAGVgEAAAUxMC4yOQ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n+//9J////CbgAAAAJuQAAAAGm/v//Sf///wm7AAAACbkAAAABo/7//0n///8JvgAAAAZfAQAABS00MTQyAaD+//9J////CcEAAAAGYgEAAAdDYWxpYnJpAZ3+//9J////CcQAAAAGZQEAAAEwAZr+//9J////CccAAAAGaAEAAAIxMQGX/v//Sf///wnKAAAABmsBAAAHUmVndWxhcgeQAAAAAAEAAAAEAAAABDdHbG9iZVNvZnR3YXJlLkF0bGFzNDAuQXRsYXNDb21tb24uVHlwZS5GaWVsZE91dHB1dEZpZWxkDgAAAAlsAQAADQM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P+//9e////AZL+//9d////CQAAAAkkAAAAAZD+//9e////AY/+//9d////CwAAAAZyAQAAATUBjf7//17///8BjP7//13///8EAAAABnUBAAAwXyAqICMsIyMwLjAwXyA7XyAqIC0jLCMjMC4wMF8gO18gKiAiLSI/P18gO18gQF8gAYr+//9e////AYn+//9d////AgAAAAZ4AQAAATEBh/7//17///8Bhv7//13///8AAAAABnsBAAAFMjEuMjkHl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Sf///wkIAQAACbkAAAABgf7//0n///8JCwEAAAm5AAAAAX7+//9J////CQ4BAAAGhAEAAAUtNDE0MgF7/v//Sf///wkRAQAABocBAAAHQ2FsaWJyaQF4/v//Sf///wkUAQAABooBAAABMAF1/v//Sf///wkXAQAABo0BAAACMTEBcv7//0n///8JGgEAAAaQAQAAB1JlZ3VsYXIFo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b/7//9r/////////AAaSAQAABlN0cmluZwaTAQAABk51bWJlcgmUAQAAAWv+///Y////AgAAAAVq/v//OUdsb2JlU29mdHdhcmUuQXRsYXM0MC5BdGxhc0NvbW1vbi5OdW1iZXJTZXF1ZW5jZUNvbmRpdGlvbgEAAAAHdmFsdWVfXwAIDgAAAAEAAAAAAAaXAQAAEVRhYmxlLkludmVudFRyYW5zCSEAAAAJJAAAAAr/////CZcBAAAKCSEAAAAKCgoJJAAAAAmdAQAACSQAAAABzAAAAKEAAAABYf7//9r/////////AAagAQAABlN0cmluZwahAQAAC0l0ZW0gbnVtYmVyCZQBAAABXf7//9j///8CAAAAAVz+//9q/v//AQAAAAAACZcBAAAJLwAAAAkkAAAACv////8JlwEAAAoJLwAAAAoKCgkkAAAACasBAAAJJAAAAAH3AAAAoQAAAAFT/v//2v////////8ABq4BAAAGU3RyaW5nBq8BAAAJSXRlbSBuYW1lCbABAAABT/7//9j///8CAAAAAU7+//9q/v//AQAAAAAABrMBAAAqVGFibGUuSW52ZW50VHJhbnMuSXRlbUlkflRhYmxlLkludmVudFRhYmxlCT0AAAAJJAAAAAr/////CbMBAAAKCT0AAAAGuAEAAAZJdGVtSWQGuQEAAAtJbnZlbnRUcmFucwoJJAAAAAm7AQAACSQAAAABHAEAAKEAAAABQ/7//9r/////////AAa+AQAABERhdGUGvwEAAA1QaHlzaWNhbCBkYXRlCZQBAAABP/7//9j///8CAAAAAT7+//9q/v//AQAAAAAACZcBAAAJSwAAAAkkAAAACv////8JlwEAAAoJSwAAAAoKCgkkAAAACckBAAAJJAAAAAFEAQAAoQAAAAE1/v//2v////////8ABswBAAAEUmVhbAbNAQAACFF1YW50aXR5CZQBAAABMf7//9j///8CAAAAATD+//9q/v//AQAAAAAACZcBAAAJWQAAAAkkAAAACv////8JlwEAAAoJWQAAAAoKCgkkAAAACdcBAAAJJAAAAAFsAQAAoQAAAAEn/v//2v////////8ABtoBAAAEUmVhbAbbAQAAFFBoeXNpY2FsIGNvc3QgYW1vdW50CdwBAAABI/7//9j///8CAAAAASL+//9q/v//AQAAAAAABt8BAAARVGFibGUuSW52ZW50VHJhbnMJZwAAAAkkAAAACv////8J3wEAAAoJZwAAAAoKCgkkAAAACeUBAAAJJAAAAAWU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ucBAAALSW52ZW50VHJhbnMG6AEAABZJbnZlbnRvcnkgdHJhbnNhY3Rpb25zCSQAAAAJJAAAAAkkAAAABRb+//8wR2xvYmVTb2Z0d2FyZS5BdGxhczQwLkF0bGFzQ29tbW9uLkRhdGFTb3VyY2VUeXBlAQAAAAd2YWx1ZV9fAAgOAAAAAAAAAAnrAQAACewBAAAEE/7//wtTeXN0ZW0uR3VpZAsAAAACX2ECX2ICX2MCX2QCX2UCX2YCX2cCX2gCX2kCX2oCX2sAAAAAAAAAAAAAAAgHBwICAgICAgICoeDk94NSGESvb6GYq1dZ5gkkAAAACSQAAAAJ7wEAAAmXAQAACgoKCgoBAAAABQ/+//80R2xvYmVTb2Z0d2FyZS5BdGxhczQwLkF0bGFzQ29tbW9uLkRhdGFTb3VyY2VKb2luTW9kZQEAAAAHdmFsdWVfXwAIDgAAAAAAAAAFDv7//zVHbG9iZVNvZnR3YXJlLkF0bGFzNDAuQXRsYXNDb21tb24uRGF0YVNvdXJjZUZldGNoTW9kZQEAAAAHdmFsdWVfXwAIDgAAAAAAAAAACfMBAAABnQEAACAAAAA9AAAACXoAAAADAAAACfUBAAABqwEAACAAAAA9AAAACXoAAAADAAAACfcBAAABsAEAAJQBAAD/////BvgBAAALSW52ZW50VGFibGUG+QEAAAVJdGVtcwkkAAAACSQAAAAJJAAAAAEF/v//Fv7//wAAAAAJ/AEAAAn9AQAAAQL+//8T/v//CHb2TjT9lU6hIs4agrU3GAkkAAAACSQAAAAJAAIAAAmzAQAABgICAAALSW52ZW50VHJhbnMGAwIAABFUYWJsZS5JbnZlbnRUcmFucwYEAgAAGFRhYmxlLkludmVudFRyYW5zLkl0ZW1JZAYFAgAABkl0ZW1JZAYGAgAABkl0ZW1JZAEAAAAB+f3//w/+//8AAAAAAfj9//8O/v//AAAAAAAJCQIAAAG7AQAAIAAAADQAAAAJegAAAAMAAAAJCwIAAAHJAQAAIAAAAD0AAAAJegAAAAMAAAAJDQIAAAHXAQAAIAAAAD0AAAAJegAAAAMAAAAJDwIAAAHcAQAAlAEAAP////8GEAIAAAtJbnZlbnRUcmFucwYRAgAAFkludmVudG9yeSB0cmFuc2FjdGlvbnMJJAAAAAkkAAAACSQAAAAB7f3//xb+//8AAAAACRQCAAAJFQIAAAHq/f//E/7///fkQKWmTwdCnfK2HC9jbtkJJAAAAAkkAAAACRgCAAAJ3wEAAAoKCgoKAQAAAAHm/f//D/7//wAAAAAB5f3//w7+//8AAAAAAAkcAgAAAeUBAAAgAAAANAAAAAl6AAAAAwAAAAkeAgAABOs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R8CAAARAAAACSACAAAE7A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6AAAAEQAAAAkiAgAABO8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gAAAAAAAATz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kAgAAAAAAAAf1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9//9J////BiYCAAAISGVscFRleHQGJwIAADVPcmRlciBudW1iZXIsIHByb2plY3QgbnVtYmVyLCBwcm9kdWN0aW9uIG51bWJlciwgZXRjLgHY/f//Sf///wYpAgAABUxhYmVsCZMBAAAB1f3//0n///8GLAIAAARUeXBlCZIBAAAH9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/f//Sf///wkmAgAABjACAAAOSWRlbnRpZnkgaXRlbS4Bz/3//0n///8JKQIAAAmhAQAAAcz9//9J////CSwCAAAJoAEAAAH8AQAA6wEAAAEAAAAJegAAAAMAAAAJOAIAAAT9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TkCAAAAAAAAAQACAADvAQAAAAAAAAl6AAAAAAAAAAEJAgAA8wEAAAAAAAAJOwIAAAAAAAAHC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f//Sf///wkpAgAACa8BAAABwf3//0n///8JLAIAAAmuAQAABw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3//0n///8JJgIAAAZEAgAAHERhdGUgb2YgcGh5c2ljYWwgdHJhbnNhY3Rpb24Bu/3//0n///8JKQIAAAm/AQAAAbj9//9J////CSwCAAAJvgEAAAcP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9//9J////CSYCAAAGTQIAACRRdWFudGl0eSBhdHRhY2hlZCB0byB0aGUgdHJhbnNhY3Rpb24Bsv3//0n///8JKQIAAAnNAQAAAa/9//9J////CSwCAAAJzAEAAAEUAgAA6wEAABEAAAAJVAIAABEAAAAJVQIAAAEVAgAA7AEAAAMAAAAJegAAAAMAAAAJVwIAAAQY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lUAgAAAwAAAAlZAgAAARwCAADzAQAAAAAAAAlaAgAAAAAAAAc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J////CSkCAAAJ2wEAAAGi/f//Sf///wksAgAACdoBAAABHwIAAAwAAAAHIA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YgIAABhUYWJsZS5JbnZlbnRUcmFucy5JdGVtSWQJzAAAAAGc/f//n/3//wZlAgAAH1RhYmxlLkludmVudFRyYW5zLkludmVudFRyYW5zSWQJZgIAAAGZ/f//n/3//wZoAgAAG1RhYmxlLkludmVudFRyYW5zLlRyYW5zVHlwZQlpAgAAAZb9//+f/f//BmsCAAAcVGFibGUuSW52ZW50VHJhbnMuVHJhbnNSZWZJZAmhAAAAAZP9//+f/f//Bm4CAAAeVGFibGUuSW52ZW50VHJhbnMuRGF0ZVBoeXNpY2FsCRwBAAABkP3//5/9//8GcQIAAB9UYWJsZS5JbnZlbnRUcmFucy5EYXRlRmluYW5jaWFsCXICAAABjf3//5/9//8GdAIAAB9UYWJsZS5JbnZlbnRUcmFucy5TdGF0dXNSZWNlaXB0CXUCAAABiv3//5/9//8GdwIAAB1UYWJsZS5JbnZlbnRUcmFucy5TdGF0dXNJc3N1ZQl4AgAAAYf9//+f/f//BnoCAAAVVGFibGUuSW52ZW50VHJhbnMuUXR5CUQBAAABhP3//5/9//8GfQIAACJUYWJsZS5JbnZlbnRUcmFucy5Db3N0QW1vdW50UG9zdGVkCX4CAAAHIg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IH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gAIAAB9UYWJsZS5JbnZlbnRUcmFucy5EYXRlRmluYW5jaWFsCYECAAABfv3//4H9//8GgwIAAB1UYWJsZS5JbnZlbnRUcmFucy5TdGF0dXNJc3N1ZQmEAgAAAXv9//+B/f//BoYCAAAYVGFibGUuSW52ZW50VHJhbnMuSXRlbUlkCYcCAAABeP3//4H9//8GiQIAAB9UYWJsZS5JbnZlbnRUcmFucy5JbnZlbnRUcmFuc0lkCYoCAAABdf3//4H9//8GjAIAABxUYWJsZS5JbnZlbnRUcmFucy5UcmFuc1JlZklkCY0CAAABcv3//4H9//8GjwIAAB5UYWJsZS5JbnZlbnRUcmFucy5EYXRlUGh5c2ljYWwJkAIAAAFv/f//gf3//waSAgAAH1RhYmxlLkludmVudFRyYW5zLlN0YXR1c1JlY2VpcHQJkwIAAAFs/f//gf3//waVAgAAG1RhYmxlLkludmVudFRyYW5zLlRyYW5zVHlwZQmWAgAABCQ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4Ag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/f//n/3//waYAgAAM1RhYmxlLkludmVudFRyYW5zLkl0ZW1JZH5UYWJsZS5JbnZlbnRUYWJsZS5JdGVtTmFtZQn3AAAAATkCAAAMAAAAATsCAAAkAgAAAVQCAAAMAAAAB1UC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b9//+f/f//BpsCAAAYVGFibGUuSW52ZW50VHJhbnMuSXRlbUlkCcwAAAABY/3//5/9//8GngIAABxUYWJsZS5JbnZlbnRUcmFucy5UcmFuc1JlZklkCaEAAAABYP3//5/9//8GoQIAAB5UYWJsZS5JbnZlbnRUcmFucy5EYXRlUGh5c2ljYWwJHAEAAAFd/f//n/3//wakAgAAFVRhYmxlLkludmVudFRyYW5zLlF0eQlEAQAAAVr9//+f/f//BqcCAAAkVGFibGUuSW52ZW50VHJhbnMuQ29zdEFtb3VudFBoeXNpY2FsCWwBAAAHV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Vf9//+B/f//BqoCAAAfVGFibGUuSW52ZW50VHJhbnMuRGF0ZUZpbmFuY2lhbAmBAgAAAVT9//+B/f//Bq0CAAAeVGFibGUuSW52ZW50VHJhbnMuRGF0ZVBoeXNpY2FsCZACAAABUf3//4H9//8GsAIAABtUYWJsZS5JbnZlbnRUcmFucy5UcmFuc1R5cGUJlgIAAAdZ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O/f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mzAQAACbABAAABWgIAACQCAAABZgIAAKEAAAABS/3//9r/////////AAa2AgAABlN0cmluZwa3AgAABkxvdCBJRAmUAQAAAUf9///Y////AgAAAAFG/f//av7//wEAAAAAAAmXAQAABrwCAAANSW52ZW50VHJhbnNJZAkkAAAACv////8JlwEAAAoJvAIAAAoKCgkkAAAACcECAAAJJAAAAAFpAgAAoQAAAAE9/f//2v////////8ABsQCAAAERW51bQbFAgAACVJlZmVyZW5jZQmUAQAAATn9///Y////AgAAAAE4/f//av7//wEAAAAAAAmXAQAABsoCAAAJVHJhbnNUeXBlCSQAAAAK/////wmXAQAACgnKAgAACgoKCSQAAAAJzwIAAAkkAAAAAXICAAChAAAAAS/9///a/////////wAG0gIAAAREYXRlBtMCAAAORmluYW5jaWFsIGRhdGUJlAEAAAEr/f//2P///wIAAAABKv3//2r+//8BAAAAAAAJlwEAAAbYAgAADURhdGVGaW5hbmNpYWwJJAAAAAr/////CZcBAAAKCdgCAAAKCgoJJAAAAAndAgAACSQAAAABdQIAAKEAAAABIf3//9r/////////AAbgAgAABEVudW0G4QIAAA5SZWNlaXB0IHN0YXR1cwmUAQAAAR39///Y////AgAAAAEc/f//av7//wEAAAAAAAmXAQAABuYCAAANU3RhdHVzUmVjZWlwdAkkAAAACv////8JlwEAAAoJ5gIAAAoKCgkkAAAACesCAAAJJAAAAAF4AgAAoQAAAAET/f//2v////////8ABu4CAAAERW51bQbvAgAADElzc3VlIHN0YXR1cwmUAQAAAQ/9///Y////AgAAAAEO/f//av7//wEAAAAAAAmXAQAABvQCAAALU3RhdHVzSXNzdWUJJAAAAAr/////CZcBAAAKCfQCAAAKCgoJJAAAAAn5AgAACSQAAAABfgIAAKEAAAABBf3//9r/////////AAb8AgAABFJlYWwG/QIAABVGaW5hbmNpYWwgY29zdCBhbW91bnQJlAEAAAEB/f//2P///wIAAAABAP3//2r+//8BAAAAAAAJlwEAAAYCAwAAEENvc3RBbW91bnRQb3N0ZWQJJAAAAAr/////CZcBAAAKCQIDAAAKCgoJJAAAAAkHAwAACSQAAAAFg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ZcBAAAJmQAAAAkkAAAACZoAAAD/////CZcBAAAKCZkAAAAKCgoJJAAAAAkQAwAACSQAAAABhAIAAIECAAAJlwEAAAYTAwAAC1N0YXR1c0lzc3VlCSQAAAAJJAAAAP////8JlwEAAAoJEwMAAAoKCgkkAAAACRgDAAAJJAAAAAGHAgAAgQIAAAmXAQAABhsDAAAGSXRlbUlkCSQAAAAJJAAAAP////8JlwEAAAoJGwMAAAoKCgkkAAAACSADAAAJJAAAAAGKAgAAgQIAAAmXAQAABiMDAAANSW52ZW50VHJhbnNJZAkkAAAACSQAAAD/////CZcBAAAKCSMDAAAKCgoJJAAAAAkoAwAACSQAAAABjQIAAIECAAAJlwEAAAYrAwAAClRyYW5zUmVmSWQJJAAAAAkkAAAA/////wmXAQAACgkrAwAACgoKCSQAAAAJMAMAAAkkAAAAAZACAACBAgAACZcBAAAJnAAAAAkkAAAACZ0AAAD/////CZcBAAAKCZwAAAAKCgoJJAAAAAk5AwAACSQAAAABkwIAAIECAAAJlwEAAAY8AwAADVN0YXR1c1JlY2VpcHQJJAAAAAkkAAAA/////wmXAQAACgk8AwAACgoKCSQAAAAJQQMAAAkkAAAAAZYCAACBAgAACZcBAAAJnwAAAAkkAAAACaAAAAD/////CZcBAAAGSAMAAAtJbnZlbnRUcmFucwmfAAAACgoKCSQAAAAJSwMAAAkkAAAAAcECAAAgAAAACQAAAAl6AAAAAwAAAAlOAwAAAc8CAAAgAAAACQAAAAl6AAAAAwAAAAlQAwAAAd0CAAAgAAAACQAAAAl6AAAAAwAAAAlSAwAAAesCAAAgAAAACQAAAAl6AAAAAwAAAAlUAwAAAfkCAAAgAAAACQAAAAl6AAAAAwAAAAlWAwAAAQcDAAAgAAAACQAAAAl6AAAAAwAAAAlYAwAAARADAAAgAAAAPQAAAAl6AAAAAwAAAAlaAwAAARgDAAAgAAAAAgAAAAl6AAAAAwAAAAlcAwAAASADAAAgAAAAAgAAAAl6AAAAAwAAAAleAwAAASgDAAAgAAAAAgAAAAl6AAAAAwAAAAlgAwAAATADAAAgAAAAAgAAAAl6AAAAAwAAAAliAwAAATkDAAAgAAAAQAAAAAl6AAAAAwAAAAlkAwAAAUEDAAAgAAAAAgAAAAl6AAAAAwAAAAlmAwAAAUsDAAAgAAAAPAAAAAl6AAAAAwAAAAloAwAAB04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0n///8JJgIAAAZrAwAAUlN1bW1hcnkgbnVtYmVyL0xvdCBJRCBmb3IgdHJhbnNhY3Rpb25zIGF0dGFjaGVkIHRvIHRoZSBzYW1lIGludmVudG9yeSB0cmFuc2FjdGlvbi4BlPz//0n///8JKQIAAAm3AgAAAZH8//9J////CSwCAAAJtg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78//9J////CSYCAAAGdAMAADJTcGVjaWZ5IHRoZSBtb2R1bGUgdGhhdCBnZW5lcmF0ZWQgdGhlIHRyYW5zYWN0aW9uLgGL/P//Sf///wkpAgAACcUCAAABiPz//0n///8JLAIAAAnEAgAAB1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0n///8JJgIAAAZ9AwAAHURhdGUgb2YgZmluYW5jaWFsIHRyYW5zYWN0aW9uAYL8//9J////CSkCAAAJ0wIAAAF//P//Sf///wksAgAACdIC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8/P//Sf///wkmAgAABoYDAAApU3RhdHVzIG9mIHF1YW50aXR5IGluIHJlbGF0aW9uIHRvIHJlY2VpcHQBefz//0n///8JKQIAAAnhAgAAAXb8//9J////CSwCAAAJ4AIAAAd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P8//9J////CSYCAAAGjwMAAClTdGF0dXMgZm9yIHF1YW50aXR5IGluIHJlbGF0aW9uIHRvIGlzc3VlcwFw/P//Sf///wkpAgAACe8CAAABbfz//0n///8JLAIAAAnuAgAAB1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vz//0n///8JJgIAAAaYAwAANUludmVudG9yeSB2YWx1ZSBmb3IgdGhlIGZpbmFuY2lhbGx5IHVwZGF0ZWQgcXVhbnRpdHkuAWf8//9J////CSkCAAAJ/QIAAAFk/P//Sf///wksAgAACfwCAAAHW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/P//Sf///wksAgAABqEDAAAERGF0ZQFe/P//Sf///wkpAgAABqQDAAAORmluYW5jaWFsIGRhdGUBW/z//0n///8GpgMAAAhSZWZlcnNUbwanAwAADD1FeGNsdWRlRGF0ZQd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8//9J////CSwCAAAGqgMAAARFbnVtAVX8//9J////CSkCAAAGrQMAAAxJc3N1ZSBzdGF0dXMHX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Sf///wksAgAABrADAAAGU3RyaW5nAU/8//9J////CSkCAAAGswMAAAtJdGVtIG51bWJlcg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9J////CSwCAAAGtgMAAAZTdHJpbmcBSfz//0n///8JKQIAAAa5AwAABkxvdCBJR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b8//9J////CSwCAAAGvAMAAAZTdHJpbmcBQ/z//0n///8JKQIAAAa/AwAABk51bWJlcgd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D8//9J////CSwCAAAJvgEAAAE9/P//Sf///wkpAgAACb8BAAABOvz//0n///8GxwMAAAhSZWZlcnNUbwbIAwAACz1EYXRlUGVyaW9kB2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0n///8JLAIAAAbLAwAABEVudW0BNPz//0n///8JKQIAAAbOAwAADlJlY2VpcHQgc3RhdHVzB2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z//0n///8JLAIAAAbRAwAABEVudW0BLvz//0n///8JKQIAAAbUAwAACVJlZmVyZW5jZQs=</Report>
</Atlas>
</file>

<file path=customXml/item11.xml><?xml version="1.0" encoding="utf-8"?>
<Atlas>
  <Query type="ReportSummary" id="50dee80c-3f73-409a-9059-9f3751ca979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w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RBHLhYFhZFoBMD2hmTQI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NAhEVAAAABAAAAAY1AAAADUF0bGFzUmVwb3J0XzI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r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I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f///8+R2xvYmVTb2Z0d2FyZS5BdGxhczQwLkF0bGFzQ29tbW9uLlR5cGUuQXRsYXNRdWVyeUF0dHJpYnV0ZU5hbWUBAAAAB3ZhbHVlX18ACAIAAAACAAAABjoAAAAkNTBkZWU4MGMtM2Y3My00MDlhLTkwNTktOWYzNzUxY2E5NzkxAcX////I////AcT////H////AAAAAAY9AAAABFRydWUBwv///8j///8Bwf///8f///8LAAAABkAAAAAjU2FsZXMgbGluZXMsIGRlbGl2ZXJlZCBub3QgaW52b2ljZWQBv////8j///8Bvv///8f///8bAAAACT0AAAABvP///8j///8Bu////8f///8GAAAABkYAAAAFRmFsc2UBuf///8j///8BuP///8f///8cAAAACT0AAAABtv///8j///8Btf///8f///8dAAAACUYAAAABs////8j///8Bsv///8f///8qAAAACT0AAAABsP///8j///8Br////8f///8BAAAABlIAAAADMzY0Aa3////I////Aaz////H////JwAAAAZVAAAACz1EYXRhQXJlYUlkAar////I////Aan////H////GQAAAAZYAAAAD0NlbGxzVmVydGljYWxseQGn////yP///wGm////x////wkAAAAKAaX////I////AaT////H////KAAAAAZdAAAAATYBov///8j///8Bof///8f///8rAAAABmAAAAARVGFibGVTdHlsZU1lZGl1bTIHHAAAAAABAAAAAQ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/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YgAAAAtJbnZlbnRUcmFucw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MAAAAJYwAAAAMAAAAJZA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YAAAAEJQ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WMAAAAA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WgAAAAAAAAAByoAAAAAAQAAAAAAAAAELUdsb2JlU29mdHdhcmUuQXRsYXM0MC5BdGxhc0NvbW1vbi5UeXBlLkNvbHVtbgIAAAAFLw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aQAAAAlqAAAACWsAAAAGbAAAAApUcmFuc1JlZklkBm0AAAAJU08gbnVtYmVyBm4AAAAGU3RyaW5nCQgAAAAGcAAAACRiMDcwOWU4YS05ZDRlLTQ5ZjQtYTc1Zi1iMjliOGYxNDFlYWUFj////y1HbG9iZVNvZnR3YXJlLkF0bGFzNDAuQXRsYXNDb21tb24uQWdncmVnYXRpb24BAAAAB3ZhbHVlX18ACAIAAAD/////AAAAAAWO////LEdsb2JlU29mdHdhcmUuQXRsYXM0MC5BdGxhc0NvbW1vbi5Db2x1bW5UeXBlAQAAAAd2YWx1ZV9fAAgCAAAAAAAAAAWN////K0dsb2JlU29mdHdhcmUuQXRsYXM0MC5BdGxhc0NvbW1vbi5Tb3J0T3JkZXIBAAAAB3ZhbHVlX18ACAIAAAACAAAAAAAAAAAFjP///0BHbG9iZVNvZnR3YXJlLkF0bGFzNDAuQXRsYXNDb21tb24uVHlwZS5Db2x1bW4rQ3Jvc3NUYWJDb2x1bW5UeXBlAQAAAAd2YWx1ZV9fAAgCAAAAAAAAAAoBAAAAAAAAAAAAAAAAAAZ1AAAAJDk1MDk5NjdlLTk0ZDYtNDY0MC1hMWI0LWRiYWYxZWU5NjVhMAZ2AAAAHFRhYmxlLkludmVudFRyYW5zLlRyYW5zUmVmSWQKCgoKATAAAAAvAAAACXcAAAAJeAAAAAl5AAAABnoAAAA3QXRsYXNNYW5hZ2VkQ29sdW1uX2EzNzk2OWRjLThiMjgtNDIxMy1iNjJmLTVjM2YzODRmMzlmNwZ7AAAAEEN1c3RvbWVyIGFjY291bnQJCAAAAAkIAAAABn0AAAAkMDQzZWEyNTctNDgwMi00N2NiLTk3NzItYTYyZjA4NGQ1ZmM0AYL///+P/////////wEAAAABgf///47///8CAAAAAYD///+N////AgAAAAAAAAAAAX////+M////AAAAAAoBAAAAAAAAAAABAAAAAAaCAAAAJDk1MjMyMGIxLWY5NTktNGU2YS1hZTJjLWU2MmE1NjViYzI3YQkIAAAACgoKCgExAAAALwAAAAmEAAAACYUAAAAJhgAAAAaHAAAAN0F0bGFzTWFuYWdlZENvbHVtbl85YjU5NTdiNS02MDUxLTRkZjgtOGVjNC0yYTU1NDM1MjcxNWEGiAAAAA1DdXN0b21lciBuYW1lCQgAAAAJCAAAAAaKAAAAJGI5MTVlMDA4LTgxOTEtNDMwZS04NGQ0LWNhOGEzYzBjOGI1MQF1////j/////////8CAAAAAXT///+O////AgAAAAFz////jf///wIAAAAAAAAAAAFy////jP///wAAAAAKAQAAAAAAAAAAAgAAAAAGjwAAACRlNjVkNjkxOC1iN2E0LTQwM2MtOGI2NS1mMThjZDZhMjNiYWMJCAAAAAoKCgoBMgAAAC8AAAAJkQAAAAmSAAAACZMAAAAGlAAAAA9Wb3VjaGVyUGh5c2ljYWwGlQAAABBQaHlzaWNhbCB2b3VjaGVyBpYAAAAGU3RyaW5nCQgAAAAGmAAAACQ0OGJmN2ZlYS04YzU2LTRhOTQtOTIxMi05OTE5N2RkZmUyMWIBZ////4//////////AwAAAAFm////jv///wAAAAABZf///43///8CAAAAAAAAAAABZP///4z///8AAAAACgEAAAAAAAAAAAMAAAAABp0AAAAkYTY1MWM1YWQtMzhhMy00Nzk5LWFkY2UtY2VmMjc5NTg5ZDUxBp4AAAAhVGFibGUuSW52ZW50VHJhbnMuVm91Y2hlclBoeXNpY2FsCgoKCgEzAAAALwAAAAmfAAAACaAAAAAJoQAAAAaiAAAAA1F0eQajAAAACFF1YW50aXR5BqQAAAAEUmVhbAkIAAAABqYAAAAkMDQ1NmY5YzItNzdhYS00OTRhLWFiZDItNGZlMGVmMTVjMTI0AVn///+P////AQAAAAQAAAABWP///47///8AAAAAAVf///+N////AgAAAAAAAAAAAVb///+M////AAAAAAoBAAAAAAAAAAAEAAAAAAarAAAAJDMxZTNiZGEzLTZhODktNGMwYi1iZjAzLWEyMjdlYzViNjE5ZQasAAAAFVRhYmxlLkludmVudFRyYW5zLlF0eQoKCgoBNAAAAC8AAAAJrQAAAAmuAAAACa8AAAAGsAAAADdBdGxhc01hbmFnZWRDb2x1bW5fZGNjZjU1YWUtYzNhNS00ZTYwLTljZGQtNWU1MDU3MjgxZWQwBrEAAAAOMTIwMDEwIGJhbGFuY2UJCAAAAAkIAAAABrMAAAAkNDExMDRiYTEtMzJhMy00ODBlLWEwZjAtYzNmODk0MGM5YTMxAUz///+P////AQAAAAUAAAABS////47///8CAAAAAUr///+N////AgAAAAAAAAAAAUn///+M////AAAAAAoBAAAAAAAAAAAFAAAAAAa4AAAAJDMyODFkYTkzLWI4NWMtNGVhNC04ZTgyLWEzNTBjMWEzNGJhYwkIAAAACgoKCgFjAAAAEgAAAAdkAAAAAAEAAAAD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RG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a7AAAAHFRhYmxlLkludmVudFRyYW5zLlRyYW5zUmVmSWQJvAAAAAFD////Rv///wa+AAAAIVRhYmxlLkludmVudFRyYW5zLlZvdWNoZXJQaHlzaWNhbAm/AAAAAUD///9G////BsEAAAAVVGFibGUuSW52ZW50VHJhbnMuUXR5CcIAAAAHZ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D3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xAAAAB9UYWJsZS5JbnZlbnRUcmFucy5EYXRlRmluYW5jaWFsCcUAAAABOv///z3///8GxwAAABtUYWJsZS5JbnZlbnRUcmFucy5UcmFuc1R5cGUJyAAAAAE3////Pf///wbKAAAAHlRhYmxlLkludmVudFRyYW5zLkRhdGVQaHlzaWNhbAnLAAAABG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p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nMAAAAAQAAAAEAAAAEa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132AAAACc0AAAAHAAAACc4AAAAEa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c8AAAAHAAAACdAAAAABdwAAAGkAAAAJ0QAAAAAAAAAAAAAAAXgAAABqAAAA6AAAAAnNAAAABwAAAAnTAAAABH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nPAAAABwAAAAnVAAAAAYQAAABpAAAACdEAAAAAAAAAAAAAAAGFAAAAagAAAOgAAAAJzQAAAAcAAAAJ2A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zwAAAAcAAAAJ2gAAAAGRAAAAaQAAAAnbAAAAAQAAAAEAAAABkgAAAGoAAAAYAAAACdwAAAAHAAAACd0AAAAEk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d4AAAAHAAAACd8AAAABnwAAAGkAAAAJ4AAAAAEAAAABAAAAAaAAAABqAAAAAwAAAAnhAAAAAwAAAAniAAAAAaEAAAAQAAAAAAAAAAkSAAAAAAAAAAGtAAAAaQAAAAnkAAAAAAAAAAAAAAABrgAAAGoAAAAdAAAACdwAAAAHAAAACeYAAAAEr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d4AAAAHAAAACegAAAAFvA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F////4//////////AAbqAAAABlN0cmluZwbrAAAABk51bWJlcgnsAAAAARP///+N////AgAAAAUS////OUdsb2JlU29mdHdhcmUuQXRsYXM0MC5BdGxhc0NvbW1vbi5OdW1iZXJTZXF1ZW5jZUNvbmRpdGlvbgEAAAAHdmFsdWVfXwAIAgAAAAEAAAAAAAbvAAAAEVRhYmxlLkludmVudFRyYW5zCWwAAAAJCAAAAAr/////Ce8AAAAKCWwAAAAKCgoJCAAAAAn1AAAACQgAAAABvwAAALwAAAABCf///4//////////AAb4AAAABlN0cmluZwb5AAAAEFBoeXNpY2FsIHZvdWNoZXIJ+gAAAAEF////jf///wIAAAABBP///xL///8BAAAAAAAG/QAAABFUYWJsZS5JbnZlbnRUcmFucwmUAAAACQgAAAAK/////wn9AAAACgmUAAAACgoKCQgAAAAJAwEAAAkIAAAAAcIAAAC8AAAAAfv+//+P////AQAAAAAGBgEAAARSZWFsBgcBAAAIUXVhbnRpdHkJCAEAAAH3/v//jf///wIAAAAB9v7//xL///8BAAAAAAAGCwEAABFUYWJsZS5JbnZlbnRUcmFucwmiAAAACQgAAAAK/////wkLAQAACgmiAAAACgoKCQgAAAAJEQEAAAkIAAAABc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YTAQAAEVRhYmxlLkludmVudFRyYW5zBhQBAAANRGF0ZUZpbmFuY2lhbAkIAAAABhYBAAAcMDcuMDEuMjAxNyAuLiAxMi4zMS4yMDk5LCAiIv////8JEwEAAAoJFAEAAAoKCgkIAAAACRoBAAAJCAAAAAHIAAAAxQAAAAkTAQAABh0BAAAJVHJhbnNUeXBlCQgAAAAGHwEAAAVTYWxlc/////8JEwEAAAoJHQEAAAoKCgkIAAAACSMBAAAJCAAAAAHLAAAAxQAAAAkTAQAABiYBAAAMRGF0ZVBoeXNpY2FsCQgAAAAGKAEAABgwMS4wMS4yMDA4IC4uIDA2LjMwLjIwMTf/////CRMBAAAKCSYBAAAKCgoJCAAAAAksAQAACQgAAAAHzAAAAAABAAAABAAAAAQ3R2xvYmVTb2Z0d2FyZS5BdGxhczQwLkF0bGFzQ29tbW9uLlR5cGUuRmllbGRPdXRwdXRGaWVsZAIAAAAJvAAAAA0DBM0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R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dD+//8yR2xvYmVTb2Z0d2FyZS5BdGxhczQwLkF0bGFzQ29tbW9uLkNvbHVtbkF0dHJpYnV0ZXMBAAAAB3ZhbHVlX18ACAIAAAAQAAAABjEBAAAETm9uZQHO/v//0f7//wHN/v//0P7//wkAAAAJCAAAAAHL/v//0f7//wHK/v//0P7//wsAAAAGNwEAAAEwAcj+///R/v//Acf+///Q/v//BAAAAAY6AQAAB0dlbmVyYWwBxf7//9H+//8BxP7//9D+//8CAAAABj0BAAABMQHC/v//0f7//wHB/v//0P7//wAAAAAGQAEAAAQ5Ljg2Ab/+///R/v//Ab7+///Q/v//JAAAAAltAAAAAc8AAAASAAAAB9A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v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ZFAQAACEZvbnRCb2xkBkYBAAAFRmFsc2UBuf7//7z+//8GSAEAAApGb250SXRhbGljCUYBAAABtv7//7z+//8GSwEAAA1Gb250VW5kZXJsaW5lBkwBAAAFLTQxNDIBs/7//7z+//8GTgEAAAhGb250TmFtZQZPAQAAB0NhbGlicmkBsP7//7z+//8GUQEAAAlGb250Q29sb3IGUgEAAAEwAa3+//+8/v//BlQBAAAIRm9udFNpemUGVQEAAAIxMQGq/v//vP7//wZXAQAACUZvbnRTdHlsZQZYAQAAB1JlZ3VsYXIH0QAAAAABAAAAAAAAAAQ3R2xvYmVTb2Z0d2FyZS5BdGxhczQwLkF0bGFzQ29tbW9uLlR5cGUuRmllbGRPdXRwdXRGaWVsZAIAAAAH0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f+///R/v//Aab+///Q/v//JAAAAAl7AAAAAaT+///R/v//AaP+///Q/v//CwAAAAZeAQAAATEBof7//9H+//8BoP7//9D+//8EAAAABmEBAAAHR2VuZXJhbAGe/v//0f7//wGd/v//0P7//wIAAAAGZAEAAAExAZv+///R/v//AZr+///Q/v//AAAAAAZnAQAAAjEyAZj+///R/v//AZf+///Q/v//AwAAAAZqAQAAXD1BdGxhc1RhYmxlKCJQUk9EIixEYXRhQXJlYUlkLCJULlNhbGVzVGFibGUiLCIlQ3VzdEFjY291bnQiLCIiLCIiLCIiLCIiLCIiLCIiLCJTYWxlc0lkIiwkQTMpB9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7//7z+//8GbAEAAAhGb250Qm9sZAlGAQAAAZL+//+8/v//Bm8BAAAKRm9udEl0YWxpYwlGAQAAAY/+//+8/v//BnIBAAANRm9udFVuZGVybGluZQZzAQAABS00MTQyAYz+//+8/v//BnUBAAAIRm9udE5hbWUGdgEAAAdDYWxpYnJpAYn+//+8/v//BngBAAAJRm9udENvbG9yBnkBAAABMAGG/v//vP7//wZ7AQAACEZvbnRTaXplBnwBAAACMTEBg/7//7z+//8GfgEAAAlGb250U3R5bGUGfwEAAAdSZWd1bGFyB9g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A/v//0f7//wF//v//0P7//yQAAAAJiAAAAAF9/v//0f7//wF8/v//0P7//wsAAAAGhQEAAAEyAXr+///R/v//AXn+///Q/v//BAAAAAaIAQAAB0dlbmVyYWwBd/7//9H+//8Bdv7//9D+//8CAAAABosBAAABMQF0/v//0f7//wFz/v//0P7//wAAAAAGjgEAAAU0MS4xNAFx/v//0f7//wFw/v//0P7//wMAAAAGkQEAAFc9QXRsYXNUYWJsZSgiUFJPRCIsRGF0YUFyZWFJZCwiVC5DdXN0VGFibGUiLCIlTmFtZSIsIiIsIiIsIiIsIiIsIiIsIiIsIkFjY291bnROdW0iLCRCMykH2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/v//vP7//wlsAQAACUYBAAABa/7//7z+//8JbwEAAAlGAQAAAWj+//+8/v//CXIBAAAGmgEAAAUtNDE0MgFl/v//vP7//wl1AQAABp0BAAAHQ2FsaWJyaQFi/v//vP7//wl4AQAABqABAAABMAFf/v//vP7//wl7AQAABqMBAAACMTEBXP7//7z+//8JfgEAAAamAQAAB1JlZ3VsYXIH2wAAAAABAAAABAAAAAQ3R2xvYmVTb2Z0d2FyZS5BdGxhczQwLkF0bGFzQ29tbW9uLlR5cGUuRmllbGRPdXRwdXRGaWVsZAIAAAAJvwAAAA0DAdwAAADNAAAAB90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Y/v//0f7//wFX/v//0P7//wkAAAAJCAAAAAFV/v//0f7//wFU/v//0P7//wsAAAAGrQEAAAEzAVL+///R/v//AVH+///Q/v//BAAAAAawAQAAB0dlbmVyYWwBT/7//9H+//8BTv7//9D+//8CAAAABrMBAAABMQFM/v//0f7//wFL/v//0P7//wAAAAAGtgEAAAUxNy40MwHeAAAAEgAAAAff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+//+8/v//BrgBAAAIRm9udEJvbGQJRgEAAAFG/v//vP7//wa7AQAACkZvbnRJdGFsaWMJRgEAAAFD/v//vP7//wa+AQAADUZvbnRVbmRlcmxpbmUGvwEAAAUtNDE0MgFA/v//vP7//wbBAQAACEZvbnROYW1lBsIBAAAHQ2FsaWJyaQE9/v//vP7//wbEAQAACUZvbnRDb2xvcgbFAQAAATABOv7//7z+//8GxwEAAAhGb250U2l6ZQbIAQAAAjExATf+//+8/v//BsoBAAAJRm9udFN0eWxlBssBAAAHUmVndWxhcgfgAAAAAAEAAAAEAAAABDdHbG9iZVNvZnR3YXJlLkF0bGFzNDAuQXRsYXNDb21tb24uVHlwZS5GaWVsZE91dHB1dEZpZWxkAgAAAAnCAAAADQMB4QAAAM0AAAAH4gA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P+///R/v//ATL+///Q/v//CQAAAAkIAAAAATD+///R/v//AS/+///Q/v//CwAAAAbSAQAAATQH5AAAAAABAAAAAAAAAAQ3R2xvYmVTb2Z0d2FyZS5BdGxhczQwLkF0bGFzQ29tbW9uLlR5cGUuRmllbGRPdXRwdXRGaWVsZAIAAAA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3+///R/v//ASz+///Q/v//JAAAAAmxAAAAASr+///R/v//ASn+///Q/v//CwAAAAbYAQAAATUBJ/7//9H+//8BJv7//9D+//8EAAAABtsBAAAHR2VuZXJhbAEk/v//0f7//wEj/v//0P7//wIAAAAG3gEAAAExASH+///R/v//ASD+///Q/v//AAAAAAbhAQAAAjE2AR7+///R/v//AR3+///Q/v//AwAAAAbkAQAAdj1BdGxhc0JhbGFuY2UoIlBST0QiLERhdGFBcmVhSWQsIlQuTGVkZ2VyVHJhbnMiLCJTdW18QW1vdW50TVNUfDAiLCIiLCIiLCIiLCIiLCIiLCIiLCJBY2NvdW50TnVtfFZvdWNoZXIiLCIxMjAwMTAiLCRK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v//vP7//wm4AQAACUYBAAABGP7//7z+//8JuwEAAAlGAQAAARX+//+8/v//Cb4BAAAG7QEAAAUtNDE0MgES/v//vP7//wnBAQAABvABAAAHQ2FsaWJyaQEP/v//vP7//wnEAQAABvMBAAABMAEM/v//vP7//wnHAQAABvYBAAACMTEBCf7//7z+//8JygEAAAb5AQAAB1JlZ3VsYXIB7AAAAA4AAACxAAAABvoBAAALSW52ZW50VHJhbnMG+wEAABZJbnZlbnRvcnkgdHJhbnNhY3Rpb25zCQgAAAAJCAAAAAkIAAAAAQP+///g////AAAAAAn+AQAACf8BAAABAP7//93///+hPcBnfE3PSIwg0mPacUXZCQgAAAAJCAAAAAkCAgAACe8AAAAKCgoKCgEAAAAB/P3//9n///8AAAAAAfv9///Y////AAAAAAAJBgIAAAT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8AAAAJzwAAAAMAAAAJCAIAAAH6AAAADgAAAP////8GCQIAAAtJbnZlbnRUcmFucwYKAgAAFkludmVudG9yeSB0cmFuc2FjdGlvbnMJCAAAAAkIAAAACQgAAAAB9P3//+D///8AAAAACQ0CAAAJDgIAAAHx/f//3f///3FtGn+v5iFBn/pC0VkScOAJCAAAAAkIAAAACRECAAAJ/QAAAAoKCgoKAQAAAAHt/f//2f///wAAAAAB7P3//9j///8AAAAAAAkVAgAABAM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AAAAAneAAAAAwAAAAkXAgAAAQgBAAAOAAAA/////wYYAgAAC0ludmVudFRyYW5zBhkCAAAWSW52ZW50b3J5IHRyYW5zYWN0aW9ucwkIAAAACQgAAAAJCAAAAAHl/f//4P///wAAAAAJHAIAAAkdAgAAAeL9///d////Nn7G9/NGE0SOoAjXfQT3BQkIAAAACQgAAAAJIAIAAAkLAQAACgoKCgoBAAAAAd79///Z////AAAAAAHd/f//2P///wAAAAAACSQCAAAEE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RIAAAADAAAACSYCAAAEG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xAAAACScCAAADAAAACSgCAAAEI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sAAAACScCAAADAAAACSoCAAAEL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114AAAACScCAAADAAAACSwCAAAB/gEAACEAAAAKAAAACS0CAAARAAAACS4CAAAB/wEAACIAAAAIAAAACc8AAAARAAAACTACAAAEA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S0CAAAAAAAAAQYCAAApAAAAAAAAAAkyAgAAAAAAAAcI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39//+8/v//BjQCAAAISGVscFRleHQGNQIAADVPcmRlciBudW1iZXIsIHByb2plY3QgbnVtYmVyLCBwcm9kdWN0aW9uIG51bWJlciwgZXRjLgHK/f//vP7//wY3AgAABUxhYmVsCesAAAABx/3//7z+//8GOgIAAARUeXBlCeoAAAABDQIAACEAAAAJAAAACTwCAAARAAAACT0CAAABDgIAACIAAAADAAAACT4CAAADAAAACT8CAAABEQIAAAQAAAABAAAACTwCAAADAAAACUECAAABFQIAACkAAAAAAAAACUICAAAAAAAABxc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7z+//8GRAIAAAVMYWJlbAn5AAAAAbr9//+8/v//BkcCAAAEVHlwZQn4AAAAARwCAAAhAAAADQAAAAlJAgAABwAAAAlKAgAAAR0CAAAiAAAAAwAAAAneAAAAAwAAAAlMAgAAASACAAAEAAAAAgAAAAlJAgAAAwAAAAlOAgAAASQCAAApAAAAAAAAAAlPAgAAAAAAAAcm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9//+8/v//BlECAAAFTGFiZWwJBwEAAAGt/f//vP7//wZUAgAABFR5cGUJBgEAAAEnAgAAEgAAAAco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9//+8/v//BlcCAAAEVHlwZQZYAgAABERhdGUBp/3//7z+//8GWgIAAAVMYWJlbAZbAgAADkZpbmFuY2lhbCBkYXRlAaT9//+8/v//Bl0CAAAIUmVmZXJzVG8GXgIAAAw9RXhjbHVkZURhdGUHK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vP7//wlXAgAABmECAAAERW51bQGe/f//vP7//wlaAgAABmQCAAAJUmVmZXJlbmNlBy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/3//7z+//8JVwIAAAZnAgAABERhdGUBmP3//7z+//8JWgIAAAZqAgAADVBoeXNpY2FsIGRhdGUBlf3//7z+//8GbAIAAAhSZWZlcnNUbwZtAgAACz1EYXRlUGVyaW9kAS0CAAASAAAABy4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L9//9G////Bm8CAAAYVGFibGUuSW52ZW50VHJhbnMuSXRlbUlkCXACAAABj/3//0b///8GcgIAAB9UYWJsZS5JbnZlbnRUcmFucy5JbnZlbnRUcmFuc0lkCXMCAAABjP3//0b///8GdQIAABtUYWJsZS5JbnZlbnRUcmFucy5UcmFuc1R5cGUJdgIAAAGJ/f//Rv///wZ4AgAAHFRhYmxlLkludmVudFRyYW5zLlRyYW5zUmVmSWQJvAAAAAGG/f//Rv///wZ7AgAAHlRhYmxlLkludmVudFRyYW5zLkRhdGVQaHlzaWNhbAl8AgAAAYP9//9G////Bn4CAAAfVGFibGUuSW52ZW50VHJhbnMuRGF0ZUZpbmFuY2lhbAl/AgAAAYD9//9G////BoECAAAfVGFibGUuSW52ZW50VHJhbnMuU3RhdHVzUmVjZWlwdAmCAgAAAX39//9G////BoQCAAAdVGFibGUuSW52ZW50VHJhbnMuU3RhdHVzSXNzdWUJhQIAAAF6/f//Rv///waHAgAAFVRhYmxlLkludmVudFRyYW5zLlF0eQmIAgAAAXf9//9G////BooCAAAiVGFibGUuSW52ZW50VHJhbnMuQ29zdEFtb3VudFBvc3RlZAmLAgAABzA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0/f//Pf///waNAgAAH1RhYmxlLkludmVudFRyYW5zLkRhdGVGaW5hbmNpYWwJjgIAAAFx/f//Pf///waQAgAAHVRhYmxlLkludmVudFRyYW5zLlN0YXR1c0lzc3VlCZECAAABbv3//z3///8GkwIAABhUYWJsZS5JbnZlbnRUcmFucy5JdGVtSWQJlAIAAAFr/f//Pf///waWAgAAH1RhYmxlLkludmVudFRyYW5zLkludmVudFRyYW5zSWQJlwIAAAFo/f//Pf///waZAgAAHFRhYmxlLkludmVudFRyYW5zLlRyYW5zUmVmSWQJmgIAAAFl/f//Pf///wacAgAAHlRhYmxlLkludmVudFRyYW5zLkRhdGVQaHlzaWNhbAmdAgAAAWL9//89////Bp8CAAAfVGFibGUuSW52ZW50VHJhbnMuU3RhdHVzUmVjZWlwdAmgAgAAAV/9//89////BqICAAAbVGFibGUuSW52ZW50VHJhbnMuVHJhbnNUeXBlCaMCAAABMgIAAGgAAAABPAIAABIAAAAHPQI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3//0b///8GpQIAABxUYWJsZS5JbnZlbnRUcmFucy5UcmFuc1JlZklkCbwAAAABWf3//0b///8GqAIAABhUYWJsZS5JbnZlbnRUcmFucy5JdGVtSWQJcAIAAAFW/f//Rv///warAgAAHlRhYmxlLkludmVudFRyYW5zLkRhdGVQaHlzaWNhbAl8AgAAAVP9//9G////Bq4CAAAdVGFibGUuSW52ZW50VHJhbnMuU3RhdHVzSXNzdWUJhQIAAAFQ/f//Rv///waxAgAAFVRhYmxlLkludmVudFRyYW5zLlF0eQmIAgAAAU39//9G////BrQCAAAfVGFibGUuSW52ZW50VHJhbnMuRGF0ZUZpbmFuY2lhbAm1AgAAAUr9//9G////BrcCAAAhVGFibGUuSW52ZW50VHJhbnMuVm91Y2hlclBoeXNpY2FsCb8AAAABPgIAABIAAAAHP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Uf9//89////BroCAAAfVGFibGUuSW52ZW50VHJhbnMuRGF0ZUZpbmFuY2lhbAnFAAAAAUT9//89////Br0CAAAbVGFibGUuSW52ZW50VHJhbnMuVHJhbnNUeXBlCcgAAAABQf3//z3///8GwAIAAB5UYWJsZS5JbnZlbnRUcmFucy5EYXRlUGh5c2ljYWwJywAAAAdB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+/f//1P///wbDAgAAKlRhYmxlLkludmVudFRyYW5zLkl0ZW1JZH5UYWJsZS5JbnZlbnRUYWJsZQnEAgAAAUICAABoAAAAAUkCAAASAAAAB0oCAAAAAQAAAAM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Tv9//9G////BsYCAAAcVGFibGUuSW52ZW50VHJhbnMuVHJhbnNSZWZJZAm8AAAAATj9//9G////BskCAAAVVGFibGUuSW52ZW50VHJhbnMuUXR5CcIAAAABNf3//0b///8GzAIAACFUYWJsZS5JbnZlbnRUcmFucy5Wb3VjaGVyUGh5c2ljYWwJvwAAAAdMAg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v3//z3///8GzwIAAB9UYWJsZS5JbnZlbnRUcmFucy5EYXRlRmluYW5jaWFsCcUAAAABL/3//z3///8G0gIAABtUYWJsZS5JbnZlbnRUcmFucy5UcmFuc1R5cGUJyAAAAAEs/f//Pf///wbVAgAAHlRhYmxlLkludmVudFRyYW5zLkRhdGVQaHlzaWNhbAnLAAAAB04CAAAAAQAAAAA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8CAABoAAAAAXACAAC8AAAAASn9//+P/////////wAG2AIAAAZTdHJpbmcG2QIAAAtJdGVtIG51bWJlcgnsAAAAASX9//+N////AgAAAAEk/f//Ev///wEAAAAAAAnvAAAABt4CAAAGSXRlbUlkCQgAAAAK/////wnvAAAACgneAgAACgoKCQgAAAAJ4wIAAAkIAAAAAXMCAAC8AAAAARv9//+P/////////wAG5gIAAAZTdHJpbmcG5wIAAAZMb3QgSUQJ7AAAAAEX/f//jf///wIAAAABFv3//xL///8BAAAAAAAJ7wAAAAbsAgAADUludmVudFRyYW5zSWQJCAAAAAr/////Ce8AAAAKCewCAAAKCgoJCAAAAAnxAgAACQgAAAABdgIAALwAAAABDf3//4//////////AAb0AgAABEVudW0G9QIAAAlSZWZlcmVuY2UJ7AAAAAEJ/f//jf///wIAAAABCP3//xL///8BAAAAAAAJ7wAAAAb6AgAACVRyYW5zVHlwZQkIAAAACv////8J7wAAAAoJ+gIAAAoKCgkIAAAACf8CAAAJCAAAAAF8AgAAvAAAAAH//P//j/////////8ABgIDAAAERGF0ZQYDAwAADVBoeXNpY2FsIGRhdGUJ7AAAAAH7/P//jf///wIAAAAB+vz//xL///8BAAAAAAAJ7wAAAAYIAwAADERhdGVQaHlzaWNhbAkIAAAACv////8J7wAAAAoJCAMAAAoKCgkIAAAACQ0DAAAJCAAAAAF/AgAAvAAAAAHx/P//j/////////8ABhADAAAERGF0ZQYRAwAADkZpbmFuY2lhbCBkYXRlCewAAAAB7fz//43///8CAAAAAez8//8S////AQAAAAAACe8AAAAGFgMAAA1EYXRlRmluYW5jaWFsCQgAAAAK/////wnvAAAACgkWAwAACgoKCQgAAAAJGwMAAAkIAAAAAYICAAC8AAAAAeP8//+P/////////wAGHgMAAARFbnVtBh8DAAAOUmVjZWlwdCBzdGF0dXMJ7AAAAAHf/P//jf///wIAAAAB3vz//xL///8BAAAAAAAJ7wAAAAYkAwAADVN0YXR1c1JlY2VpcHQJCAAAAAr/////Ce8AAAAKCSQDAAAKCgoJCAAAAAkpAwAACQgAAAABhQIAALwAAAAB1fz//4//////////AAYsAwAABEVudW0GLQMAAAxJc3N1ZSBzdGF0dXMJ7AAAAAHR/P//jf///wAAAAAB0Pz//xL///8BAAAAAAAJ7wAAAAYyAwAAC1N0YXR1c0lzc3VlCQgAAAAK/////wnvAAAACgkyAwAACgoKCQgAAAAJNwMAAAkIAAAAAYgCAAC8AAAAAcf8//+P/////////wEGOgMAAARSZWFsBjsDAAAIUXVhbnRpdHkJ7AAAAAHD/P//jf///wIAAAABwvz//xL///8BAAAAAAAJ7wAAAAZAAwAAA1F0eQkIAAAACv////8J7wAAAAoJQAMAAAoKCgkIAAAACUUDAAAJCAAAAAGLAgAAvAAAAAG5/P//j/////////8ABkgDAAAEUmVhbAZJAwAAFUZpbmFuY2lhbCBjb3N0IGFtb3VudAnsAAAAAbX8//+N////AgAAAAG0/P//Ev///wEAAAAAAAnvAAAABk4DAAAQQ29zdEFtb3VudFBvc3RlZAkIAAAACv////8J7wAAAAoJTgMAAAoKCgkIAAAACVMDAAAJCAAAAAGOAgAAxQAAAAnvAAAACRQBAAAJCAAAAAZYAwAAAiIi/////wnvAAAACgkUAQAACgoKCQgAAAAJXAMAAAkIAAAAAZECAADFAAAACe8AAAAGXwMAAAtTdGF0dXNJc3N1ZQkIAAAACQgAAAD/////Ce8AAAAKCV8DAAAKCgoJCAAAAAlkAwAACQgAAAABlAIAAMUAAAAJ7wAAAAZnAwAABkl0ZW1JZAkIAAAACQgAAAD/////Ce8AAAAKCWcDAAAKCgoJCAAAAAlsAwAACQgAAAABlwIAAMUAAAAJ7wAAAAZvAwAADUludmVudFRyYW5zSWQJCAAAAAkIAAAA/////wnvAAAACglvAwAACgoKCQgAAAAJdAMAAAkIAAAAAZoCAADFAAAACe8AAAAGdwMAAApUcmFuc1JlZklkCQgAAAAJCAAAAP////8J7wAAAAoJdwMAAAoKCgkIAAAACXwDAAAJCAAAAAGdAgAAxQAAAAnvAAAABn8DAAAMRGF0ZVBoeXNpY2FsCQgAAAAJCAAAAP////8J7wAAAAoJfwMAAAoKCgkIAAAACYQDAAAJCAAAAAGgAgAAxQAAAAnvAAAABocDAAANU3RhdHVzUmVjZWlwdAkIAAAACQgAAAD/////Ce8AAAAKCYcDAAAKCgoJCAAAAAmMAwAACQgAAAABowIAAMUAAAAJ7wAAAAkdAQAACQgAAAAJHwEAAP////8J7wAAAAaTAwAAC0ludmVudFRyYW5zCR0BAAAKCgoJCAAAAAmWAwAACQgAAAABtQIAALwAAAABaPz//4//////////AAaZAwAABERhdGUGmgMAAA5GaW5hbmNpYWwgZGF0ZQmbAwAAAWT8//+N////AgAAAAFj/P//Ev///wEAAAAAAAaeAwAAEVRhYmxlLkludmVudFRyYW5zBp8DAAANRGF0ZUZpbmFuY2lhbAkIAAAACv////8JngMAAAoJnwMAAAoKCgkIAAAACaQDAAAJCAAAAAHEAgAADgAAAP////8GpgMAAAtJbnZlbnRUYWJsZQanAwAABUl0ZW1zCQgAAAAJCAAAAAkIAAAAAVf8///g////AAAAAAmqAwAACasDAAABVPz//93///87gnDyedqxQK9V3B2QlcRrCQgAAAAJCAAAAAmuAwAACcMCAAAGsAMAAAtJbnZlbnRUcmFucwaxAwAAEVRhYmxlLkludmVudFRyYW5zBrIDAAAYVGFibGUuSW52ZW50VHJhbnMuSXRlbUlkBrMDAAAGSXRlbUlkBrQDAAAGSXRlbUlkAQAAAAFL/P//2f///wAAAAABSvz//9j///8AAAAAAAm3AwAABOM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m5AwAABPE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m7AwAABP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m9AwAABA0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m/AwAABBs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nBAwAABC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nDAwAABD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nFAwAABE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nHAwAABF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nJAwAABF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nPAAAAAwAAAAnLAwAABGQ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NAwAABG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PAwAABHQ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RAwAABH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TAwAABIQ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VAwAABI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XAwAABJY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nPAAAAAwAAAAnZAwAAAZsDAAAOAAAA/////wbaAwAAC0ludmVudFRyYW5zBtsDAAAWSW52ZW50b3J5IHRyYW5zYWN0aW9ucwkIAAAACQgAAAAJCAAAAAEj/P//4P///wAAAAAJ3gMAAAnfAwAAASD8///d////XGehfS4TDUGQ2ra0G9a4uQkIAAAACQgAAAAJ4gMAAAmeAwAACgoKCgoBAAAAARz8///Z////AAAAAAEb/P//2P///wAAAAAACeYDAAAEpA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qAAAACT4CAAADAAAACegDAAABqgMAACEAAAACAAAACc8AAAADAAAACeoDAAAEqw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eAAAAAAAAAAS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zwAAAAAAAAABtwMAACkAAAAAAAAACe0DAAAAAAAAB7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z//7z+//8JNAIAAAbwAwAADklkZW50aWZ5IGl0ZW0uAQ/8//+8/v//CTcCAAAJ2QIAAAEM/P//vP7//wk6AgAACdgCAAAHu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/P//vP7//wk0AgAABvkDAABSU3VtbWFyeSBudW1iZXIvTG90IElEIGZvciB0cmFuc2FjdGlvbnMgYXR0YWNoZWQgdG8gdGhlIHNhbWUgaW52ZW50b3J5IHRyYW5zYWN0aW9uLgEG/P//vP7//wk3AgAACecCAAABA/z//7z+//8JOgIAAAnmAgAAB70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z//7z+//8JNAIAAAYCBAAAMlNwZWNpZnkgdGhlIG1vZHVsZSB0aGF0IGdlbmVyYXRlZCB0aGUgdHJhbnNhY3Rpb24uAf37//+8/v//CTcCAAAJ9QIAAAH6+///vP7//wk6AgAACfQ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3+///vP7//wk0AgAABgsEAAAcRGF0ZSBvZiBwaHlzaWNhbCB0cmFuc2FjdGlvbgH0+///vP7//wk3AgAACQMDAAAB8fv//7z+//8JOgIAAAkCAwAAB8E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vv//7z+//8JNAIAAAYUBAAAHURhdGUgb2YgZmluYW5jaWFsIHRyYW5zYWN0aW9uAev7//+8/v//CTcCAAAJEQMAAAHo+///vP7//wk6AgAACRADAAAHw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l+///vP7//wk0AgAABh0EAAApU3RhdHVzIG9mIHF1YW50aXR5IGluIHJlbGF0aW9uIHRvIHJlY2VpcHQB4vv//7z+//8JNwIAAAkfAwAAAd/7//+8/v//CToCAAAJHgMAAAfF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z7//+8/v//CTQCAAAGJgQAAClTdGF0dXMgZm9yIHF1YW50aXR5IGluIHJlbGF0aW9uIHRvIGlzc3VlcwHZ+///vP7//wk3AgAACS0DAAAB1vv//7z+//8JOgIAAAksAwAAB8c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/v//7z+//8JNAIAAAYvBAAAJFF1YW50aXR5IGF0dGFjaGVkIHRvIHRoZSB0cmFuc2FjdGlvbgHQ+///vP7//wk3AgAACTsDAAABzfv//7z+//8JOgIAAAk6AwAAB8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vv//7z+//8JNAIAAAY4BAAANUludmVudG9yeSB2YWx1ZSBmb3IgdGhlIGZpbmFuY2lhbGx5IHVwZGF0ZWQgcXVhbnRpdHkuAcf7//+8/v//CTcCAAAJSQMAAAHE+///vP7//wk6AgAACUgD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B+///vP7//wk6AgAABkEEAAAERGF0ZQG++///vP7//wk3AgAABkQEAAAORmluYW5jaWFsIGRhdGU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7+///vP7//wk6AgAABkcEAAAERW51bQG4+///vP7//wk3AgAABkoEAAAMSXNzdWUgc3RhdHVzB88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fv//7z+//8JOgIAAAZNBAAABlN0cmluZwGy+///vP7//wk3AgAABlAEAAALSXRlbSBudW1iZXIH0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v+///vP7//wk6AgAABlMEAAAGU3RyaW5nAaz7//+8/v//CTcCAAAGVgQAAAZMb3QgSUQH0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p+///vP7//wk6AgAABlkEAAAGU3RyaW5nAab7//+8/v//CTcCAAAGXAQAAAZOdW1iZXIH1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///vP7//wk6AgAABl8EAAAERGF0ZQGg+///vP7//wk3AgAABmIEAAANUGh5c2ljYWwgZGF0ZQfX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37//+8/v//CToCAAAGZQQAAARFbnVtAZr7//+8/v//CTcCAAAGaAQAAA5SZWNlaXB0IHN0YXR1cwfZ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f7//+8/v//CToCAAAGawQAAARFbnVtAZT7//+8/v//CTcCAAAGbgQAAAlSZWZlcmVuY2UB3gMAACEAAAAHAAAACW8EAAAHAAAACXAEAAAB3wMAACIAAAADAAAACXEEAAADAAAACXIEAAAB4gMAAAQAAAABAAAACW8EAAADAAAACXQEAAAB5gMAACkAAAAAAAAACXUEAAAAAAAAB+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7z+//8GdwQAAAVMYWJlbAmaAwAAAYf7//+8/v//BnoEAAAEVHlwZQmZAwAAB+oDAAAAAQAAAAA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0DAABoAAAAAW8EAAASAAAAB3A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T7//9G////Bn0EAAAcVGFibGUuSW52ZW50VHJhbnMuVHJhbnNSZWZJZAm8AAAAAYH7//9G////BoAEAAAYVGFibGUuSW52ZW50VHJhbnMuSXRlbUlkCXACAAABfvv//0b///8GgwQAAB5UYWJsZS5JbnZlbnRUcmFucy5EYXRlUGh5c2ljYWwJfAIAAAF7+///Rv///waGBAAAHVRhYmxlLkludmVudFRyYW5zLlN0YXR1c0lzc3VlCYUCAAABePv//0b///8GiQQAABVUYWJsZS5JbnZlbnRUcmFucy5RdHkJiAIAAAF1+///Rv///waMBAAAJFRhYmxlLkludmVudFRyYW5zLkNvc3RBbW91bnRQaHlzaWNhbAmNBAAAAXL7//9G////Bo8EAAAfVGFibGUuSW52ZW50VHJhbnMuRGF0ZUZpbmFuY2lhbAm1AgAAAXEEAAASAAAAB3I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v+///Pf///waSBAAAH1RhYmxlLkludmVudFRyYW5zLkRhdGVGaW5hbmNpYWwJxQAAAAFs+///Pf///waVBAAAG1RhYmxlLkludmVudFRyYW5zLlRyYW5zVHlwZQnIAAAAAWn7//89////BpgEAAAeVGFibGUuSW52ZW50VHJhbnMuRGF0ZVBoeXNpY2FsCcsAAAAHd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Zvv//9T///8JwwIAAAnEAgAAAXUEAABoAAAAAY0EAAC8AAAAAWP7//+P/////////wEGngQAAARSZWFsBp8EAAAUUGh5c2ljYWwgY29zdCBhbW91bnQJoAQAAAFf+///jf///wIAAAABXvv//xL///8BAAAAAAAGowQAABFUYWJsZS5JbnZlbnRUcmFucwakBAAAEkNvc3RBbW91bnRQaHlzaWNhbAkIAAAACv////8JowQAAAoJpAQAAAoKCgkIAAAACakEAAAJCAAAAAGgBAAADgAAAP////8GqwQAAAtJbnZlbnRUcmFucwasBAAAFkludmVudG9yeSB0cmFuc2FjdGlvbnMJCAAAAAkIAAAACQgAAAABUvv//+D///8AAAAACa8EAAAJsAQAAAFP+///3f///yxednx1+h1HghFTItp1K8QJCAAAAAkIAAAACbMEAAAJowQAAAoKCgoKAQAAAAFL+///2f///wAAAAABSvv//9j///8AAAAAAAm3BAAABKk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m5BAAAAa8EAAAhAAAAEAAAAAm6BAAAEQAAAAm7BAAAAbAEAAAiAAAAAgAAAAnPAAAAAwAAAAm9BAAAAbMEAAAEAAAAAQAAAAm6BAAAAwAAAAm/BAAAAbcEAAApAAAAAAAAAAnABAAAAAAAAAe5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7//+8/v//CTcCAAAJnwQAAAE8+///vP7//wk6AgAACZ4EAAABugQAABIAAAAHuw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Ofv//0b///8GyAQAABhUYWJsZS5JbnZlbnRUcmFucy5JdGVtSWQJcAIAAAE2+///Rv///wbLBAAAHFRhYmxlLkludmVudFRyYW5zLlRyYW5zUmVmSWQJvAAAAAEz+///Rv///wbOBAAAHlRhYmxlLkludmVudFRyYW5zLkRhdGVQaHlzaWNhbAl8AgAAATD7//9G////BtEEAAAdVGFibGUuSW52ZW50VHJhbnMuU3RhdHVzSXNzdWUJhQIAAAEt+///Rv///wbUBAAAFVRhYmxlLkludmVudFRyYW5zLlF0eQmIAgAAASr7//9G////BtcEAAAkVGFibGUuSW52ZW50VHJhbnMuQ29zdEFtb3VudFBoeXNpY2FsCY0EAAAHvQQ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Sf7//89////BtoEAAAfVGFibGUuSW52ZW50VHJhbnMuRGF0ZUZpbmFuY2lhbAmOAgAAAST7//89////Bt0EAAAbVGFibGUuSW52ZW50VHJhbnMuVHJhbnNUeXBlCaMCAAAHv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Ifv//9T///8JwwIAAAnEAgAAAcAEAABoAAAACw==
    <Output>
      <OutputObject name="AtlasReport_2"/>
    </Output>
  </Query>
</Atlas>
</file>

<file path=customXml/item12.xml><?xml version="1.0" encoding="utf-8"?>
<Atlas>
  <Query type="ReportList" id="3be4a441-bd23-4202-ba1e-8c6843e3941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IAAAAC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xlZGdlclRyYW5zBh4AAAATTGVkZ2VyIHRyYW5zYWN0aW9ucwkIAAAACQgAAAAJCAAAAAXg////MEdsb2JlU29mdHdhcmUuQXRsYXM0MC5BdGxhc0NvbW1vbi5EYXRhU291cmNlVHlwZQEAAAAHdmFsdWVfXwAIAgAAAAAAAAAJIQAAAAkiAAAABN3///8LU3lzdGVtLkd1aWQLAAAAAl9hAl9iAl9jAl9kAl9lAl9mAl9nAl9oAl9pAl9qAl9rAAAAAAAAAAAAAAAIBwcCAgICAgICAv/9xNOSY4ZPlMg126nSei4JCAAAAAkIAAAACSUAAAAGJgAAABFUYWJsZS5MZWRnZXJ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JNQAAAAk2AAAAERUAAAAEAAAABjcAAAAOQXRsYXNSZXBvcnRfMTA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j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G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X///8+R2xvYmVTb2Z0d2FyZS5BdGxhczQwLkF0bGFzQ29tbW9uLlR5cGUuQXRsYXNRdWVyeUF0dHJpYnV0ZU5hbWUBAAAAB3ZhbHVlX18ACAIAAAACAAAABjwAAAAkM2JlNGE0NDEtYmQyMy00MjAyLWJhMWUtOGM2ODQzZTM5NDFiAcP////G////AcL////F////AAAAAAY/AAAABHRydWUBwP///8b///8Bv////8X///8LAAAABkIAAAATTGVkZ2VyIHRyYW5zYWN0aW9ucwG9////xv///wG8////xf///xsAAAAGRQAAAARUcnVlAbr////G////Abn////F////BgAAAAZIAAAABUZhbHNlAbf////G////Abb////F////HAAAAAlFAAAAAbT////G////AbP////F////HQAAAAlIAAAAAbH////G////AbD////F////KgAAAAlFAAAAAa7////G////Aa3////F////AQAAAAZUAAAAAzM2NAGr////xv///wGq////xf///ycAAAAGVwAAAAs9RGF0YUFyZWFJZAGo////xv///wGn////xf///xkAAAAGWgAAAA9DZWxsc1ZlcnRpY2FsbHkBpf///8b///8BpP///8X///8JAAAACgGj////xv///wGi////xf///ygAAAAGXwAAAAE4AaD////G////AZ/////F////KwAAAAZiAAAAEVRhYmxlU3R5bGVNZWRpdW0yBxwAAAAAAQAAAAE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d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QAAAALTGVkZ2VyVHJhbnM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IAAAACWUAAAARAAAACWY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gAAAAkSAAAAAwAAAAloAAAABCU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lAAAAAA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qAAAAAAAAAAcqAAAAAAEAAAAAAAAABC1HbG9iZVNvZnR3YXJlLkF0bGFzNDAuQXRsYXNDb21tb24uVHlwZS5Db2x1bW4CAAAABS8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WsAAAAJbAAAAAltAAAABm4AAAAJVHJhbnNEYXRlBm8AAAAERGF0ZQZwAAAABERhdGUJCAAAAAZyAAAAJGU1OWUyOTI5LTQ4ZDMtNDVhYy05YWIxLWM1YjQ1MDRmYjU5OAWN////LUdsb2JlU29mdHdhcmUuQXRsYXM0MC5BdGxhc0NvbW1vbi5BZ2dyZWdhdGlvbgEAAAAHdmFsdWVfXwAIAgAAAP////8AAAAABYz///8sR2xvYmVTb2Z0d2FyZS5BdGxhczQwLkF0bGFzQ29tbW9uLkNvbHVtblR5cGUBAAAAB3ZhbHVlX18ACAIAAAAAAAAABYv///8rR2xvYmVTb2Z0d2FyZS5BdGxhczQwLkF0bGFzQ29tbW9uLlNvcnRPcmRlcgEAAAAHdmFsdWVfXwAIAgAAAAIAAAAAAAAAAAWK////QEdsb2JlU29mdHdhcmUuQXRsYXM0MC5BdGxhc0NvbW1vbi5UeXBlLkNvbHVtbitDcm9zc1RhYkNvbHVtblR5cGUBAAAAB3ZhbHVlX18ACAIAAAAAAAAACgEAAAAAAAAAAAAAAAAABncAAAAkZDJhZjU4ZGYtYzdkNy00ODY1LWE0MzItOWRhOWYwN2U0Y2ZmBngAAAAbVGFibGUuTGVkZ2VyVHJhbnMuVHJhbnNEYXRlCgoKCgEwAAAALwAAAAl5AAAACXoAAAAJewAAAAZ8AAAAB1ZvdWNoZXIGfQAAAAdWb3VjaGVyBn4AAAAGU3RyaW5nCQgAAAAGgAAAACQwMmRmOTU4Yi05YmFiLTQyNTUtODk4MC0yMWI0MDViNmRiOTUBf////43/////////AQAAAAF+////jP///wAAAAABff///4v///8CAAAAAAAAAAABfP///4r///8AAAAACgEAAAAAAAAAAAEAAAAABoUAAAAkYzc5MGU1ZGUtMzZiNC00MWVhLTk1ZTQtZmM5ZTY4Y2RmNDYyBoYAAAAZVGFibGUuTGVkZ2VyVHJhbnMuVm91Y2hlcgoKCgoBMQAAAC8AAAAJhwAAAAmIAAAACYkAAAAGigAAAApBY2NvdW50TnVtBosAAAAOTGVkZ2VyIGFjY291bnQGjAAAAAZTdHJpbmcJCAAAAAaOAAAAJGM2YzlmYWQ2LWIzODktNDI4Zi04NzMwLWNlNmI0ZTFhMDQ0NAFx////jf////////8CAAAAAXD///+M////AAAAAAFv////i////wIAAAAAAAAAAAFu////iv///wAAAAAKAQAAAAAAAAAAAgAAAAAGkwAAACQ1ZTNlOGYyMi1mZDQ4LTRiZWEtYWJkYS01MGJlM2I5OWU2NTQGlAAAABxUYWJsZS5MZWRnZXJUcmFucy5BY2NvdW50TnVtCgoKCgEyAAAALwAAAAmVAAAACZYAAAAJlwAAAAaYAAAAA1R4dAaZAAAAEFRyYW5zYWN0aW9uIHRleHQGmgAAAAZTdHJpbmcJCAAAAAacAAAAJDkyZTVhNWZmLTJhZGItNGE2ZS1iMTkzLTBjNjExYWFjMTg2ZQFj////jf////////8DAAAAAWL///+M////AAAAAAFh////i////wIAAAAAAAAAAAFg////iv///wAAAAAKAQAAAAAAAAAAAwAAAAAGoQAAACQ5YTdkMTJjZS1jYjVmLTQ3MDktOWQ5ZS1hNDVmOWIxMzVhNTQGogAAABVUYWJsZS5MZWRnZXJUcmFucy5UeHQKCgoKATMAAAAvAAAACaMAAAAJpAAAAAmlAAAABqYAAAAMQ3VycmVuY3lDb2RlBqcAAAAIQ3VycmVuY3kGqAAAAAZTdHJpbmcJCAAAAAaqAAAAJDA1YzY0ZTIwLWQ1NzMtNDY5Zi04MWNiLWIxZTE1MDQ2MzA1YQFV////jf////////8EAAAAAVT///+M////AAAAAAFT////i////wIAAAAAAAAAAAFS////iv///wAAAAAKAQAAAAAAAAAABAAAAAAGrwAAACQxNjEzYzNjZi02YjAyLTRiNjEtODY4Yi1mMWExNDE1Y2ZkZTMGsAAAAB5UYWJsZS5MZWRnZXJUcmFucy5DdXJyZW5jeUNvZGUKCgoKATQAAAAvAAAACbEAAAAJsgAAAAmzAAAABrQAAAAJQW1vdW50Q3VyBrUAAAAPQW1vdW50IGN1cnJlbmN5BrYAAAAEUmVhbAkIAAAABrgAAAAkZjg4MjNiNWMtOGViZC00ZTQxLThjMzItMmFlNDg3NDIxZTA2AUf///+N////AQAAAAUAAAABRv///4z///8AAAAAAUX///+L////AgAAAAAAAAAAAUT///+K////AAAAAAoBAAAAAAAAAAAFAAAAAAa9AAAAJGZhYmI4OTU3LTdiMTMtNGI2OC1iNWVhLTgxYTFkMzlmNDY0Mwa+AAAAG1RhYmxlLkxlZGdlclRyYW5zLkFtb3VudEN1cgoKCgoBNQAAAC8AAAAJvwAAAAnAAAAACcEAAAAGwgAAAAlBbW91bnRNU1QGwwAAAAZBbW91bnQGxAAAAARSZWFsCQgAAAAGxgAAACQ4NjJjNWUzOC01YzFlLTQzYTMtYWY2NC05MmMxMTkwN2M2YmYBOf///43///8BAAAABgAAAAE4////jP///wAAAAABN////4v///8CAAAAAAAAAAABNv///4r///8AAAAACgEAAAAAAAAAAAYAAAAABssAAAAkZjcxY2FiODYtZjBhMS00NDQxLTljZjUtMDcxNTk2ZmM4ZjI2BswAAAAbVGFibGUuTGVkZ2VyVHJhbnMuQW1vdW50TVNUCgoKCgE2AAAALwAAAAnNAAAACc4AAAAJzwAAAAbQAAAAD0Ftb3VudE1TVFNlY29uZAbRAAAAGUFtb3VudCBzZWNvbmRhcnkgY3VycmVuY3kG0gAAAARSZWFsCQgAAAAG1AAAACRlOTcxZmQwYi0wZGViLTRlNmQtOTMyNi0xMGE2M2FlM2VhYzgBK////43///8BAAAABwAAAAEq////jP///wAAAAABKf///4v///8CAAAAAAAAAAABKP///4r///8AAAAACgEAAAAAAAAAAAcAAAAABtkAAAAkZTM2MzE1ODktNTkyMi00MWM3LTgyZjctOTVjMTM5OTU5NTI2BtoAAAAhVGFibGUuTGVkZ2VyVHJhbnMuQW1vdW50TVNUU2Vjb25kCgoKCgFlAAAAEgAAAAdm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l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cAAAAG1RhYmxlLkxlZGdlclRyYW5zLlRyYW5zRGF0ZQndAAAAASL///8l////Bt8AAAAZVGFibGUuTGVkZ2VyVHJhbnMuVm91Y2hlcgngAAAAAR////8l////BuIAAAAcVGFibGUuTGVkZ2VyVHJhbnMuQWNjb3VudE51bQnjAAAAARz///8l////BuUAAAAVVGFibGUuTGVkZ2VyVHJhbnMuVHh0CeYAAAABGf///yX///8G6AAAAB5UYWJsZS5MZWRnZXJUcmFucy5DdXJyZW5jeUNvZGUJ6QAAAAEW////Jf///wbrAAAAG1RhYmxlLkxlZGdlclRyYW5zLkFtb3VudEN1cgnsAAAAARP///8l////Bu4AAAAbVGFibGUuTGVkZ2VyVHJhbnMuQW1vdW50TVNUCe8AAAABEP///yX///8G8QAAACFUYWJsZS5MZWRnZXJUcmFucy5BbW91bnRNU1RTZWNvbmQJ8gAAAAdo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Df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0AAAAHFRhYmxlLkxlZGdlclRyYW5zLkFjY291bnROdW0J9QAAAAEK////Df///wb3AAAAG1RhYmxlLkxlZGdlclRyYW5zLlRyYW5zRGF0ZQn4AAAABGo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r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n5AAAAAQAAAAEAAAAEb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10aAAAACfoAAAAHAAAACfsAAAAEb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fwAAAAHAAAACf0AAAABeQAAAGsAAAAJ/gAAAAEAAAABAAAAAXoAAABsAAAAGQAAAAn6AAAABwAAAAkAAQAABH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8AAAABwAAAAkCAQAAAYcAAABrAAAACQMBAAABAAAAAQAAAAGIAAAAbAAAABkAAAAJ+gAAAAcAAAAJBQ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/AAAAAcAAAAJBwEAAAGVAAAAawAAAAkIAQAAAQAAAAEAAAABlgAAAGwAAAAZAAAACfoAAAAHAAAACQoBAAAEl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fwAAAAHAAAACQwBAAABowAAAGsAAAAJDQEAAAEAAAABAAAAAaQAAABsAAAAGQAAAAn6AAAABwAAAAkPAQAABK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8AAAABwAAAAkRAQAAAbEAAABrAAAACRIBAAABAAAAAQAAAAGyAAAAbAAAABkAAAAJ+gAAAAcAAAAJFA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/AAAAAcAAAAJFgEAAAG/AAAAawAAAAkXAQAAAQAAAAEAAAABwAAAAGwAAAAZAAAACfoAAAAHAAAACRkBAAAEw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fwAAAAHAAAACRsBAAABzQAAAGsAAAAJHAEAAAEAAAABAAAAAc4AAABsAAAAGQAAAAn6AAAABwAAAAkeAQAABM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8AAAABwAAAAkgAQAABd0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/+//+N/////////wAGIgEAAAREYXRlBiMBAAAERGF0ZQkkAQAAAdv+//+L////AgAAAAXa/v//OUdsb2JlU29mdHdhcmUuQXRsYXM0MC5BdGxhc0NvbW1vbi5OdW1iZXJTZXF1ZW5jZUNvbmRpdGlvbgEAAAAHdmFsdWVfXwAIAgAAAAEAAAAAAAYnAQAAEVRhYmxlLkxlZGdlclRyYW5zCW4AAAAJCAAAAAr/////CScBAAAKCW4AAAAKCgoJCAAAAAktAQAACQgAAAAB4AAAAN0AAAAB0f7//43/////////AAYwAQAABlN0cmluZwYxAQAAB1ZvdWNoZXIJJAEAAAHN/v//i////wIAAAABzP7//9r+//8BAAAAAAAJJwEAAAl8AAAACQgAAAAK/////wknAQAACgl8AAAACgoKCQgAAAAJOwEAAAkIAAAAAeMAAADdAAAAAcP+//+N/////////wAGPgEAAAZTdHJpbmcGPwEAAA5MZWRnZXIgYWNjb3VudAkkAQAAAb/+//+L////AgAAAAG+/v//2v7//wEAAAAAAAknAQAACYoAAAAJCAAAAAr/////CScBAAAKCYoAAAAKCgoJCAAAAAlJAQAACQgAAAAB5gAAAN0AAAABtf7//43/////////AAZMAQAABlN0cmluZwZNAQAAEFRyYW5zYWN0aW9uIHRleHQJJAEAAAGx/v//i////wIAAAABsP7//9r+//8BAAAAAAAJJwEAAAmYAAAACQgAAAAK/////wknAQAACgmYAAAACgoKCQgAAAAJVwEAAAkIAAAAAekAAADdAAAAAaf+//+N/////////wAGWgEAAAZTdHJpbmcGWwEAAAhDdXJyZW5jeQkkAQAAAaP+//+L////AgAAAAGi/v//2v7//wEAAAAAAAknAQAACaYAAAAJCAAAAAr/////CScBAAAKCaYAAAAKCgoJCAAAAAllAQAACQgAAAAB7AAAAN0AAAABmf7//43/////////AAZoAQAABFJlYWwGaQEAAA9BbW91bnQgY3VycmVuY3kJJAEAAAGV/v//i////wIAAAABlP7//9r+//8BAAAAAAAJJwEAAAm0AAAACQgAAAAK/////wknAQAACgm0AAAACgoKCQgAAAAJcwEAAAkIAAAAAe8AAADdAAAAAYv+//+N/////////wAGdgEAAARSZWFsBncBAAAGQW1vdW50CSQBAAABh/7//4v///8CAAAAAYb+///a/v//AQAAAAAACScBAAAJwgAAAAkIAAAACv////8JJwEAAAoJwgAAAAoKCgkIAAAACYEBAAAJCAAAAAHyAAAA3QAAAAF9/v//jf////////8ABoQBAAAEUmVhbAaFAQAAGUFtb3VudCBzZWNvbmRhcnkgY3VycmVuY3kJJAEAAAF5/v//i////wIAAAABeP7//9r+//8BAAAAAAAJJwEAAAnQAAAACQgAAAAK/////wknAQAACgnQAAAACgoKCQgAAAAJjwEAAAkIAAAABf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aRAQAAEVRhYmxlLkxlZGdlclRyYW5zBpIBAAAKQWNjb3VudE51bQkIAAAABpQBAAAGMTIwMDEw/////wmRAQAACgmSAQAACgoKCQgAAAAJmAEAAAkIAAAAAfgAAAD1AAAACZEBAAAGmwEAAAlUcmFuc0RhdGUJCAAAAAadAQAAGDAxLjAxLjIwMDggLi4gMDYuMzAuMjAxN/////8JkQEAAAoJmwEAAAoKCgkIAAAACaEBAAAJCAAAAAf5AAAAAAEAAAAEAAAABDdHbG9iZVNvZnR3YXJlLkF0bGFzNDAuQXRsYXNDb21tb24uVHlwZS5GaWVsZE91dHB1dEZpZWxkAgAAAAndAAAADQME+g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+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z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W/7//zJHbG9iZVNvZnR3YXJlLkF0bGFzNDAuQXRsYXNDb21tb24uQ29sdW1uQXR0cmlidXRlcwEAAAAHdmFsdWVfXwAIAgAAAAYAAAAGpgEAAAVUb3RhbAFZ/v//XP7//wFY/v//W/7//xAAAAAGqQEAAAROb25lAVb+//9c/v//AVX+//9b/v//CQAAAAkIAAAAAVP+//9c/v//AVL+//9b/v//CwAAAAavAQAAATABUP7//1z+//8BT/7//1v+//8EAAAABrIBAAAIbS9kL3l5eXkBTf7//1z+//8BTP7//1v+//8CAAAABrUBAAABMQFK/v//XP7//wFJ/v//W/7//wAAAAAGuAEAAAUzMi44NgH8AAAAEgAAAA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f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ugEAAAhGb250Qm9sZAa7AQAABUZhbHNlAUT+//9H/v//Br0BAAAKRm9udEl0YWxpYwm7AQAAAUH+//9H/v//BsABAAANRm9udFVuZGVybGluZQbBAQAABS00MTQyAT7+//9H/v//BsMBAAAIRm9udE5hbWUGxAEAAAdDYWxpYnJpATv+//9H/v//BsYBAAAJRm9udENvbG9yBscBAAABMAE4/v//R/7//wbJAQAACEZvbnRTaXplBsoBAAACMTEBNf7//0f+//8GzAEAAAlGb250U3R5bGUGzQEAAAdSZWd1bGFyB/4AAAAAAQAAAAQAAAAEN0dsb2JlU29mdHdhcmUuQXRsYXM0MC5BdGxhc0NvbW1vbi5UeXBlLkZpZWxkT3V0cHV0RmllbGQCAAAACeAAAAANAwc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7//1z+//8BMP7//1v+//8QAAAACakBAAABLv7//1z+//8BLf7//1v+//8JAAAACQgAAAABK/7//1z+//8BKv7//1v+//8LAAAABtcBAAABMQEo/v//XP7//wEn/v//W/7//wQAAAAG2gEAAAdHZW5lcmFsASX+//9c/v//AST+//9b/v//AgAAAAbdAQAAATEBIv7//1z+//8BIf7//1v+//8AAAAABuABAAACMTMHA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/v//R/7//wm6AQAACbsBAAABHP7//0f+//8JvQEAAAm7AQAAARn+//9H/v//CcABAAAG6QEAAAUtNDE0MgEW/v//R/7//wnDAQAABuwBAAAHQ2FsaWJyaQET/v//R/7//wnGAQAABu8BAAABMAEQ/v//R/7//wnJAQAABvIBAAACMTEBDf7//0f+//8JzAEAAAb1AQAAB1JlZ3VsYXIHAwEAAAABAAAABAAAAAQ3R2xvYmVTb2Z0d2FyZS5BdGxhczQwLkF0bGFzQ29tbW9uLlR5cGUuRmllbGRPdXRwdXRGaWVsZAIAAAAJ4wAAAA0DBw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J/v//XP7//wEI/v//W/7//xAAAAAJqQEAAAEG/v//XP7//wEF/v//W/7//wkAAAAJCAAAAAED/v//XP7//wEC/v//W/7//wsAAAAG/wEAAAEyAQD+//9c/v//Af/9//9b/v//BAAAAAYCAgAAB0dlbmVyYWwB/f3//1z+//8B/P3//1v+//8CAAAABgUCAAABMQH6/f//XP7//wH5/f//W/7//wAAAAAGCAIAAAIxNg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H/v//CboBAAAJuwEAAAH0/f//R/7//wm9AQAACbsBAAAB8f3//0f+//8JwAEAAAYRAgAABS00MTQyAe79//9H/v//CcMBAAAGFAIAAAdDYWxpYnJpAev9//9H/v//CcYBAAAGFwIAAAEwAej9//9H/v//CckBAAAGGgIAAAIxMQHl/f//R/7//wnMAQAABh0CAAAHUmVndWxhcgcIAQAAAAEAAAAEAAAABDdHbG9iZVNvZnR3YXJlLkF0bGFzNDAuQXRsYXNDb21tb24uVHlwZS5GaWVsZE91dHB1dEZpZWxkAgAAAAnmAAAADQMHC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9c/v//AeD9//9b/v//EAAAAAmpAQAAAd79//9c/v//Ad39//9b/v//CQAAAAkIAAAAAdv9//9c/v//Adr9//9b/v//CwAAAAYnAgAAATMB2P3//1z+//8B1/3//1v+//8EAAAABioCAAAHR2VuZXJhbAHV/f//XP7//wHU/f//W/7//wIAAAAGLQIAAAExAdL9//9c/v//AdH9//9b/v//AAAAAAYwAgAABTM4LjE0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/3//0f+//8JugEAAAm7AQAAAcz9//9H/v//Cb0BAAAJuwEAAAHJ/f//R/7//wnAAQAABjkCAAAFLTQxNDIBxv3//0f+//8JwwEAAAY8AgAAB0NhbGlicmkBw/3//0f+//8JxgEAAAY/AgAAATABwP3//0f+//8JyQEAAAZCAgAAAjExAb39//9H/v//CcwBAAAGRQIAAAdSZWd1bGFyBw0BAAAAAQAAAAQAAAAEN0dsb2JlU29mdHdhcmUuQXRsYXM0MC5BdGxhc0NvbW1vbi5UeXBlLkZpZWxkT3V0cHV0RmllbGQCAAAACekAAAANAwcP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f3//1z+//8BuP3//1v+//8QAAAACakBAAABtv3//1z+//8Btf3//1v+//8JAAAACQgAAAABs/3//1z+//8Bsv3//1v+//8LAAAABk8CAAABNAGw/f//XP7//wGv/f//W/7//wQAAAAGUgIAAAdHZW5lcmFsAa39//9c/v//Aaz9//9b/v//AgAAAAZVAgAAATEBqv3//1z+//8Bqf3//1v+//8AAAAABlgCAAAFMTAuNDMHE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f//R/7//wm6AQAACbsBAAABpP3//0f+//8JvQEAAAm7AQAAAaH9//9H/v//CcABAAAGYQIAAAUtNDE0MgGe/f//R/7//wnDAQAABmQCAAAHQ2FsaWJyaQGb/f//R/7//wnGAQAABmcCAAABMAGY/f//R/7//wnJAQAABmoCAAACMTEBlf3//0f+//8JzAEAAAZtAgAAB1JlZ3VsYXIHEgEAAAABAAAABAAAAAQ3R2xvYmVTb2Z0d2FyZS5BdGxhczQwLkF0bGFzQ29tbW9uLlR5cGUuRmllbGRPdXRwdXRGaWVsZAIAAAAJ7AAAAA0DBx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R/f//XP7//wGQ/f//W/7//xAAAAAJqQEAAAGO/f//XP7//wGN/f//W/7//wkAAAAJCAAAAAGL/f//XP7//wGK/f//W/7//wsAAAAGdwIAAAE1AYj9//9c/v//AYf9//9b/v//BAAAAAZ6AgAAB0dlbmVyYWwBhf3//1z+//8BhP3//1v+//8CAAAABn0CAAABMQGC/f//XP7//wGB/f//W/7//wAAAAAGgAIAAAUxNy44NgcW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9H/v//CboBAAAJuwEAAAF8/f//R/7//wm9AQAACbsBAAABef3//0f+//8JwAEAAAaJAgAABS00MTQyAXb9//9H/v//CcMBAAAGjAIAAAdDYWxpYnJpAXP9//9H/v//CcYBAAAGjwIAAAEwAXD9//9H/v//CckBAAAGkgIAAAIxMQFt/f//R/7//wnMAQAABpUCAAAHUmVndWxhcgcXAQAAAAEAAAAEAAAABDdHbG9iZVNvZnR3YXJlLkF0bGFzNDAuQXRsYXNDb21tb24uVHlwZS5GaWVsZE91dHB1dEZpZWxkAgAAAAnvAAAADQMHG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n9//9c/v//AWj9//9b/v//EAAAAAmpAQAAAWb9//9c/v//AWX9//9b/v//CQAAAAkIAAAAAWP9//9c/v//AWL9//9b/v//CwAAAAafAgAAATYBYP3//1z+//8BX/3//1v+//8EAAAABqICAAAHR2VuZXJhbAFd/f//XP7//wFc/f//W/7//wIAAAAGpQIAAAExAVr9//9c/v//AVn9//9b/v//AAAAAAaoAgAAAjEwBxs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3//0f+//8JugEAAAm7AQAAAVT9//9H/v//Cb0BAAAJuwEAAAFR/f//R/7//wnAAQAABrECAAAFLTQxNDIBTv3//0f+//8JwwEAAAa0AgAAB0NhbGlicmkBS/3//0f+//8JxgEAAAa3AgAAATABSP3//0f+//8JyQEAAAa6AgAAAjExAUX9//9H/v//CcwBAAAGvQIAAAdSZWd1bGFyBxwBAAAAAQAAAAQAAAAEN0dsb2JlU29mdHdhcmUuQXRsYXM0MC5BdGxhc0NvbW1vbi5UeXBlLkZpZWxkT3V0cHV0RmllbGQCAAAACfIAAAANAw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Qf3//1z+//8BQP3//1v+//8QAAAACakBAAABPv3//1z+//8BPf3//1v+//8JAAAACQgAAAABO/3//1z+//8BOv3//1v+//8LAAAABscCAAABNwE4/f//XP7//wE3/f//W/7//wQAAAAGygIAAAdHZW5lcmFsATX9//9c/v//ATT9//9b/v//AgAAAAbNAgAAATEBMv3//1z+//8BMf3//1v+//8AAAAABtACAAAFMjcuNzEHI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/f//R/7//wm6AQAACbsBAAABLP3//0f+//8JvQEAAAm7AQAAASn9//9H/v//CcABAAAG2QIAAAUtNDE0MgEm/f//R/7//wnDAQAABtwCAAAHQ2FsaWJyaQEj/f//R/7//wnGAQAABt8CAAABMAEg/f//R/7//wnJAQAABuICAAACMTEBHf3//0f+//8JzAEAAAblAgAAB1JlZ3VsYXIBJAEAAA4AAADhAAAABuYCAAALTGVkZ2VyVHJhbnMG5wIAABNMZWRnZXIgdHJhbnNhY3Rpb25zCQgAAAAJCAAAAAkIAAAAARf9///g////AAAAAAnqAgAACesCAAABFP3//93///96fCzzpP1cToUIaLt2jChNCQgAAAAJCAAAAAnuAgAACScBAAAKCgoKCgEAAAABEP3//9n///8AAAAAAQ/9///Y////AAAAAAAJ8gIAAAQt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9AIAAAQ7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9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+A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+gIAAAR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/AIAAAR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/gIAAAS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AAMAAAS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AgMAAASY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wAAAAJAwMAAAMAAAAJBAMAAAS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4AAAAJAwMAAAMAAAAJBgMAAAHqAgAAIQAAAAgAAAAJBwMAABEAAAAJCAMAAATr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cDAAAAAAAABO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HAwAAAAAAAAHyAgAAKQAAAAAAAAAJCgMAAAAAAAAH9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/P//R/7//wYMAwAACEhlbHBUZXh0Bg0DAAARVHJhbnNhY3Rpb24gZGF0ZS4B8vz//0f+//8GDwMAAAVMYWJlbAkjAQAAAe/8//9H/v//BhIDAAAEVHlwZQkiAQAAB/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Pz//0f+//8JDAMAAAYWAwAAGlRyYW5zYWN0aW9uIHZvdWNoZXIgbnVtYmVyAen8//9H/v//CQ8DAAAJMQEAAAHm/P//R/7//wkSAwAACTABAAAH+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P//R/7//wkMAwAABh8DAAAVTGVkZ2VyIGFjY291bnQgbnVtYmVyAeD8//9H/v//CQ8DAAAJPwEAAAHd/P//R/7//wkSAwAACT4BAAAH+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a/P//R/7//wkMAwAABigDAAAgVGV4dCBkZXNjcmliaW5nIHRoZSB0cmFuc2FjdGlvbi4B1/z//0f+//8JDwMAAAlNAQAAAdT8//9H/v//CRIDAAAJTAEAAAf8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H8//9H/v//CQwDAAAGMQMAABZDdXJyZW50IGN1cnJlbmN5IGNvZGUuAc78//9H/v//CQ8DAAAJWwEAAAHL/P//R/7//wkSAwAACVoBAAAH/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R/7//wkMAwAABjoDAAAoVHJhbnNhY3Rpb24gYW1vdW50IGluIHNwZWNpZmllZCBjdXJyZW5jeQHF/P//R/7//wkPAwAACWkBAAABwvz//0f+//8JEgMAAAloAQAABwA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z//0f+//8JDAMAAAZDAwAAJ1RyYW5zYWN0aW9uIGFtb3VudCBpbiBkZWZhdWx0IGN1cnJlbmN5LgG8/P//R/7//wkPAwAACXcBAAABufz//0f+//8JEgMAAAl2AQAABw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z//0f+//8JDAMAAAZMAwAAHUFtb3VudCBpbiBzZWNvbmRhcnkgY3VycmVuY3kuAbP8//9H/v//CQ8DAAAJhQEAAAGw/P//R/7//wkSAwAACYQBAAABAwMAABIAAAAHB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P//R/7//wZUAwAABFR5cGUJPgEAAAGq/P//R/7//wZXAwAABUxhYmVsCT8BAAAHB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R/7//wlUAwAACSIBAAABpPz//0f+//8JVwMAAAkjAQAAAaH8//9H/v//BmADAAAIUmVmZXJzVG8GYQMAAAs9RGF0ZVBlcmlvZAEHAwAAEgAAAAcIAw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e/P//Jf///wZjAwAAG1RhYmxlLkxlZGdlclRyYW5zLlRyYW5zRGF0ZQndAAAAAZv8//8l////BmYDAAAZVGFibGUuTGVkZ2VyVHJhbnMuVm91Y2hlcgngAAAAAZj8//8l////BmkDAAAcVGFibGUuTGVkZ2VyVHJhbnMuQWNjb3VudE51bQnjAAAAAZX8//8l////BmwDAAAVVGFibGUuTGVkZ2VyVHJhbnMuVHh0CeYAAAABkvz//yX///8GbwMAAB5UYWJsZS5MZWRnZXJUcmFucy5DdXJyZW5jeUNvZGUJ6QAAAAGP/P//Jf///wZyAwAAG1RhYmxlLkxlZGdlclRyYW5zLkFtb3VudEN1cgnsAAAAAYz8//8l////BnUDAAAbVGFibGUuTGVkZ2VyVHJhbnMuQW1vdW50TVNUCe8AAAABifz//yX///8GeAMAACFUYWJsZS5MZWRnZXJUcmFucy5BbW91bnRNU1RTZWNvbmQJ8gAAAAEKAwAAagAAAAs=
    <Output>
      <OutputObject name="AtlasReport_10"/>
    </Output>
  </Query>
</Atlas>
</file>

<file path=customXml/item13.xml><?xml version="1.0" encoding="utf-8"?>
<Atlas>
  <Query type="ReportList" id="28e86d47-8c8e-4ec0-af5b-07767199a646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ov4TgIHOlpFrafP2unOkx0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E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I4ZTg2ZDQ3LThjOGUtNGVjMC1hZjViLTA3NzY3MTk5YTY0NgG6////vf///wG5////vP///wAAAAAGSAAAAARUcnVlAbf///+9////Abb///+8////CwAAAAZLAAAAJVB1cmNoYXNlIGxpbmVzLCByZWNlaXZlZCBub3QgaW52b2ljZWQBtP///73///8Bs////7z///8bAAAACUgAAAABsf///73///8BsP///7z///8GAAAABlEAAAAFRmFsc2UBrv///73///8Brf///7z///8cAAAACUgAAAABq////73///8Bqv///7z///8dAAAACVEAAAABqP///73///8Bp////7z///8qAAAACUgAAAABpf///73///8BpP///7z///8BAAAABl0AAAADMzY0AaL///+9////AaH///+8////JwAAAAZgAAAACz1EYXRhQXJlYUlkAZ////+9////AZ7///+8////GQAAAAZjAAAAD0NlbGxzVmVydGljYWxseQGc////vf///wGb////vP///wkAAAAKAZr///+9////AZn///+8////KAAAAAZoAAAAAjExAZf///+9////AZb///+8////KwAAAAZr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U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0AAAALSW52ZW50VHJhbnMBAAAAAZL///+U////Bm8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HAAAACXAAAAAHAAAACXE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zAAAAASUAAAAEAAAAAQAAAAlwAAAAAwAAAAl1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YAAAAAAAAAByoAAAAAAQAAAAAAAAAELUdsb2JlU29mdHdhcmUuQXRsYXM0MC5BdGxhc0NvbW1vbi5UeXBlLkNvbHVtbgIAAAABMQAAAA4AAAD/////BncAAAALSW52ZW50VGFibGUGeAAAAAVJdGVtcwkIAAAACQgAAAAJCAAAAAGG////4P///wAAAAAJewAAAAl8AAAAAYP////d////Q3zqrxiFiUGE5Ae7BdQVEwkIAAAACQgAAAAJfwAAAAkwAAAABoEAAAALSW52ZW50VHJhbnMGggAAABFUYWJsZS5JbnZlbnRUcmFucwaDAAAAGFRhYmxlLkludmVudFRyYW5zLkl0ZW1JZAaEAAAABkl0ZW1JZAaFAAAABkl0ZW1JZAEAAAABev///9n///8AAAAAAXn////Y////AAAAAAAJi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JAAAACYoAAAAJiwAAAAaMAAAAClRyYW5zUmVmSWQGjQAAAAtQcm9kIG51bWJlcgaOAAAABlN0cmluZwkIAAAABpAAAAAkMTA4NjA3NDctZGE4Ni00MTRhLWE0MjAtN2M1MjEyNzFkYTE3BW////8tR2xvYmVTb2Z0d2FyZS5BdGxhczQwLkF0bGFzQ29tbW9uLkFnZ3JlZ2F0aW9uAQAAAAd2YWx1ZV9fAAgCAAAA/////wAAAAAFbv///yxHbG9iZVNvZnR3YXJlLkF0bGFzNDAuQXRsYXNDb21tb24uQ29sdW1uVHlwZQEAAAAHdmFsdWVfXwAIAgAAAAAAAAAFbf///ytHbG9iZVNvZnR3YXJlLkF0bGFzNDAuQXRsYXNDb21tb24uU29ydE9yZGVyAQAAAAd2YWx1ZV9fAAgCAAAAAgAAAAAAAAAABWz///9AR2xvYmVTb2Z0d2FyZS5BdGxhczQwLkF0bGFzQ29tbW9uLlR5cGUuQ29sdW1uK0Nyb3NzVGFiQ29sdW1uVHlwZQEAAAAHdmFsdWVfXwAIAgAAAAAAAAAKAQAAAAAAAAAAAAAAAAAGlQAAACQ5ZGZlODgzYi04YjJjLTQzNTMtOTBlYy1iOGUzNTA5NWZiMTEGlgAAABxUYWJsZS5JbnZlbnRUcmFucy5UcmFuc1JlZklkCgoKCgEzAAAAMgAAAAmXAAAACZgAAAAJmQAAAAaaAAAAN0F0bGFzTWFuYWdlZENvbHVtbl8yODcwYTY4Yi1iZmJjLTQwMmQtYTk3MS0zNTcxZTc1OTY3ZmQGmwAAAA5WZW5kb3IgYWNjb3VudAkIAAAACQgAAAAGnQAAACRmMTQyZDEyMi03MmMyLTQ0NWEtODBiNi1hYjRmZjQ1MGM1YzQBYv///2//////////AQAAAAFh////bv///wIAAAABYP///23///8CAAAAAAAAAAABX////2z///8AAAAACgEAAAAAAAAAAAEAAAAABqIAAAAkMjE4MDIxYWItYWY3ZC00MWJhLWE3MzQtOTE2ZDEyOGU4MmZlCQgAAAAKCgoKATQAAAAyAAAACaQAAAAJpQAAAAmmAAAABqcAAAA3QXRsYXNNYW5hZ2VkQ29sdW1uX2RhYTQ0NzI5LWUzMDAtNDBkZi05YmQ0LTAyMTU1MzY4ZTE3NgaoAAAAC1ZlbmRvciBuYW1lCQgAAAAJCAAAAAaqAAAAJDlmNzlkMTQ5LTUwMTMtNGZhMC05OTc2LTNmNTNmOTk4YWVjZgFV////b/////////8CAAAAAVT///9u////AgAAAAFT////bf///wIAAAAAAAAAAAFS////bP///wAAAAAKAQAAAAAAAAAAAgAAAAAGrwAAACQwMzAzMzM0Ni1hMGM2LTQ5YmYtOGM3ZS1kOTM2ZmQwZmZhZDYJCAAAAAoKCgoBNQAAADIAAAAJsQAAAAmyAAAACbMAAAAGtAAAAAhJdGVtTmFtZQa1AAAACUl0ZW0gbmFtZQa2AAAABlN0cmluZwkIAAAABrgAAAAkMzY1YTVmZTItNWE1ZS00Mzg4LThiYzUtNTgwNTgxYTk5MjAxAUf///9v/////////wMAAAABRv///27///8AAAAAAUX///9t////AgAAAAAAAAAAAUT///9s////AAAAAAoBAAAAAAAAAAADAAAAAAa9AAAAJGUyOTE5ODRmLTgxNTYtNDMxMy1iZWI0LTIxYjk2MTNmMzM2ZAa+AAAAM1RhYmxlLkludmVudFRyYW5zLkl0ZW1JZH5UYWJsZS5JbnZlbnRUYWJsZS5JdGVtTmFtZQoKCgoBNgAAADIAAAAJvwAAAAnAAAAACcEAAAAGwgAAAAZJdGVtSWQGwwAAAAtJdGVtIG51bWJlcgbEAAAABlN0cmluZwkIAAAABsYAAAAkZTJmZWZkZDUtYWNhOC00Mjg0LTg1MjEtMzE1MjY4ODk0Mjc3ATn///9v/////////wQAAAABOP///27///8AAAAAATf///9t////AgAAAAAAAAAAATb///9s////AAAAAAoBAAAAAAAAAAAEAAAAAAbLAAAAJGI2MTliYmYyLTViOTEtNDg5Ni05NjAzLWM0ZGJhMjkzNTczMQbMAAAAGFRhYmxlLkludmVudFRyYW5zLkl0ZW1JZAoKCgoBNwAAADIAAAAJzQAAAAnOAAAACc8AAAAG0AAAAAxEYXRlUGh5c2ljYWwG0QAAAA1QaHlzaWNhbCBkYXRlBtIAAAAERGF0ZQkIAAAABtQAAAAkNTc0ODk2M2ItN2MwNC00MDdlLWE0YzItZDYzODEyMzlmNTgyASv///9v/////////wUAAAABKv///27///8AAAAAASn///9t////AgAAAAAAAAAAASj///9s////AAAAAAoBAAAAAAAAAAAFAAAAAAbZAAAAJGUwNmRjNDBmLTBkNmQtNDNkNi05YzcwLWZmNGMyMjdhODEyOQbaAAAAHlRhYmxlLkludmVudFRyYW5zLkRhdGVQaHlzaWNhbAoKCgoBOAAAADIAAAAJ2wAAAAncAAAACd0AAAAG3gAAAA1TdGF0dXNSZWNlaXB0Bt8AAAAOUmVjZWlwdCBzdGF0dXMG4AAAAARFbnVtCQgAAAAG4gAAACQzMjE5MTM1Ni00MDg2LTQ2ZmQtYWRhYS1mMjQxOGM1ZDZjNjIBHf///2//////////BgAAAAEc////bv///wAAAAABG////23///8AAAAAAAAAAAABGv///2z///8AAAAACgEAAAAAAAAAAAYAAAAABucAAAAkNzY2YWE3OGEtNzhhNi00MTc2LWFjMDEtNzBiNGMzZWQyYWI4BugAAAAfVGFibGUuSW52ZW50VHJhbnMuU3RhdHVzUmVjZWlwdAoKCgoBOQAAADIAAAAJ6QAAAAnqAAAACesAAAAG7AAAAANRdHkG7QAAAAhRdWFudGl0eQbuAAAABFJlYWwJCAAAAAbwAAAAJDYxMGRiNTdiLTZkNzYtNDg3Mi1hN2NiLTY1OThmZjA2ZmJmZQEP////b////wEAAAAHAAAAAQ7///9u////AAAAAAEN////bf///wIAAAAAAAAAAAEM////bP///wAAAAAKAQAAAAAAAAAABwAAAAAG9QAAACRlMThiZGI1Ny0zNTExLTQ4NGItYmQxZi02MzI1ZGRmNjFjMDQG9gAAABVUYWJsZS5JbnZlbnRUcmFucy5RdHkKCgoKAToAAAAyAAAACfcAAAAJ+AAAAAn5AAAABvoAAAANRGF0ZUZpbmFuY2lhbAb7AAAADkZpbmFuY2lhbCBkYXRlBvwAAAAERGF0ZQkIAAAABv4AAAAkODczNzU2OTYtZDI3ZC00OWI1LWIzYTItOGJmOTZkZjc5M2FiAQH///9v/////////wgAAAABAP///27///8AAAAAAf/+//9t////AgAAAAAAAAAAAf7+//9s////AAAAAAoBAAAAAAAAAAAIAAAAAAYDAQAAJGVjNTNlNWUxLWU0MTQtNGRlMC05ZjQxLWRlYmQ2NjE4NGYyNQYEAQAAH1RhYmxlLkludmVudFRyYW5zLkRhdGVGaW5hbmNpYWwKCgoKATsAAAAyAAAACQUBAAAJBgEAAAkHAQAABggBAAAPVm91Y2hlclBoeXNpY2FsBgkBAAAQUGh5c2ljYWwgdm91Y2hlcgYKAQAABlN0cmluZwkIAAAABgwBAAAkMDU5YWY4MTMtNjg0My00ZGE3LWIwNWYtNWY0YWY0NDJjZmFjAfP+//9v/////////wkAAAAB8v7//27///8AAAAAAfH+//9t////AgAAAAAAAAAAAfD+//9s////AAAAAAoBAAAAAAAAAAAJAAAAAAYRAQAAJDRkZjA4MjlmLTc5NzYtNDVhNS1iYTMwLThiMjM1N2QxZmNmMAYSAQAAIVRhYmxlLkludmVudFRyYW5zLlZvdWNoZXJQaHlzaWNhbAoKCgoBPAAAADIAAAAJEwEAAAkUAQAACRUBAAAGFgEAADdBdGxhc01hbmFnZWRDb2x1bW5fMWFhYzZiZmEtZWE1Zi00MjI4LWFkY2ItMDljZDI2YWVjNzFhBhcBAAAOMjEwMDEwIGJhbGFuY2UJCAAAAAkIAAAABhkBAAAkOWJjYTQyYmMtY2YzYS00NjBmLWFmZTctM2VjMGE4ZjkyMzY4Aeb+//9v/////////woAAAAB5f7//27///8CAAAAAeT+//9t////AgAAAAAAAAAAAeP+//9s////AAAAAAoBAAAAAAAAAAAKAAAAAAYeAQAAJDBhMzM1YjNjLWRlOWEtNGZmNi04ODY1LTNjY2JkNTU2NTViYg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9UYWJsZS5JbnZlbnRUcmFucy5TdGF0dXNSZWNlaXB0CSsBAAAB1P7//+D+//8GLQEAABVUYWJsZS5JbnZlbnRUcmFucy5RdHkJLgEAAAHR/v//4P7//wYwAQAAH1RhYmxlLkludmVudFRyYW5zLkRhdGVGaW5hbmNpYWwJMQEAAAHO/v//4P7//wYzAQAAIVRhYmxlLkludmVudFRyYW5zLlZvdWNoZXJQaHlzaWNhbAk0AQAAB3M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L/v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jYBAAAbVGFibGUuSW52ZW50VHJhbnMuVHJhbnNUeXBlCTcBAAAByP7//8v+//8GOQEAAB9UYWJsZS5JbnZlbnRUcmFucy5EYXRlRmluYW5jaWFsCToBAAABxf7//8v+//8GPAEAAB5UYWJsZS5JbnZlbnRUcmFucy5EYXRlUGh5c2ljYWwJPQEAAAd1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C/v//1P///wkwAAAACTEAAAAEd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sAAAAhAAAAAQAAAAlBAQAAAwAAAAlCAQAABHw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f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EBAAAAAAAAAYgAAAApAAAAAAAAAAlFAQAAAAAAAAS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lGAQAAAQAAAAEAAAAEi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QAAAACUcBAAAHAAAACUgBAAAEi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UEBAAAHAAAACUoBAAABlwAAAIkAAAAJSwEAAAAAAAAAAAAAAZgAAACKAAAAqQAAAAlMAQAABwAAAAlNAQAABJ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OAQAABwAAAAlPAQAAAaQAAACJAAAACVABAAAAAAAAAAAAAAGlAAAAigAAALEAAAAJRwEAAAcAAAAJUgEAAAS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QQEAAAcAAAAJVAEAAAGxAAAAiQAAAAlVAQAAAQAAAAEAAAABsgAAAIoAAACrAAAACUcBAAAHAAAACVcBAAAEs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UEBAAAHAAAACVkBAAABvwAAAIkAAAAJWgEAAAEAAAABAAAAAcAAAACKAAAAyQAAAAlHAQAABwAAAAlcAQAABM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lBAQAABwAAAAleAQAAAc0AAACJAAAACV8BAAABAAAAAQAAAAHOAAAAigAAAMgAAAAJRwEAAAcAAAAJYQEAAATP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QAAAAJQQEAAAcAAAAJYwEAAAHbAAAAiQAAAAlkAQAAAQAAAAEAAAAB3AAAAIoAAADIAAAACUcBAAAHAAAACWYBAAAE3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UEBAAAHAAAACWgBAAAB6QAAAIkAAAAJaQEAAAEAAAABAAAAAeoAAACKAAAAyAAAAAlHAQAABwAAAAlrAQAABO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lBAQAABwAAAAltAQAAAfcAAACJAAAACW4BAAABAAAAAQAAAAH4AAAAigAAAHMAAAAJbwEAAAcAAAAJcAEAAAT5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AAAAAJcQEAAAcAAAAJcgEAAAEFAQAAiQAAAAlzAQAAAQAAAAEAAAABBgEAAIoAAAAYAAAACXQBAAAHAAAACXUBAAAEB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RIAAAAHAAAACXcBAAABEwEAAIkAAAAJeAEAAAAAAAAAAAAAARQBAACKAAAAGgAAAAl0AQAABwAAAAl6AQAABB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kSAAAABwAAAAl8AQAABS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YP+//9v/////////wAGfgEAAAZTdHJpbmcGfwEAAAZOdW1iZXIJgAEAAAF//v//bf///wIAAAAFfv7//zlHbG9iZVNvZnR3YXJlLkF0bGFzNDAuQXRsYXNDb21tb24uTnVtYmVyU2VxdWVuY2VDb25kaXRpb24BAAAAB3ZhbHVlX18ACAIAAAABAAAAAAAGgwEAABFUYWJsZS5JbnZlbnRUcmFucwmMAAAACQgAAAAK/////wmDAQAACgmMAAAACgoKCQgAAAAJiQEAAAkIAAAAASUBAAAiAQAAAXX+//9v/////////wAGjAEAAAZTdHJpbmcGjQEAAAtJdGVtIG51bWJlcgmAAQAAAXH+//9t////AgAAAAFw/v//fv7//wEAAAAAAAmDAQAACcIAAAAJCAAAAAr/////CYMBAAAKCcIAAAAKCgoJCAAAAAmXAQAACQgAAAABKAEAACIBAAABZ/7//2//////////AAaaAQAABERhdGUGmwEAAA1QaHlzaWNhbCBkYXRlCYABAAABY/7//23///8CAAAAAWL+//9+/v//AQAAAAAACYMBAAAJ0AAAAAkIAAAACv////8JgwEAAAoJ0AAAAAoKCgkIAAAACaUBAAAJCAAAAAErAQAAIgEAAAFZ/v//b/////////8ABqgBAAAERW51bQapAQAADlJlY2VpcHQgc3RhdHVzCYABAAABVf7//23///8AAAAAAVT+//9+/v//AQAAAAAACYMBAAAJ3gAAAAkIAAAACv////8JgwEAAAoJ3gAAAAoKCgkIAAAACbMBAAAJCAAAAAEuAQAAIgEAAAFL/v//b/////////8ABrYBAAAEUmVhbAa3AQAACFF1YW50aXR5CYABAAABR/7//23///8CAAAAAUb+//9+/v//AQAAAAAACYMBAAAJ7AAAAAkIAAAACv////8JgwEAAAoJ7AAAAAoKCgkIAAAACcEBAAAJCAAAAAExAQAAIgEAAAE9/v//b/////////8ABsQBAAAERGF0ZQbFAQAADkZpbmFuY2lhbCBkYXRlCcYBAAABOf7//23///8CAAAAATj+//9+/v//AQAAAAAABskBAAARVGFibGUuSW52ZW50VHJhbnMJ+gAAAAkIAAAACv////8JyQEAAAoJ+gAAAAoKCgkIAAAACc8BAAAJCAAAAAE0AQAAIgEAAAEv/v//b/////////8ABtIBAAAGU3RyaW5nBtMBAAAQUGh5c2ljYWwgdm91Y2hlcgnUAQAAASv+//9t////AgAAAAEq/v//fv7//wEAAAAAAAbXAQAAEVRhYmxlLkludmVudFRyYW5zCQgBAAAJCAAAAAr/////CdcBAAAKCQgBAAAKCgoJCAAAAAndAQAACQgAAAAFN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t8BAAARVGFibGUuSW52ZW50VHJhbnMG4AEAAAlUcmFuc1R5cGUJCAAAAAbiAQAABVB1cmNo/////wnfAQAACgngAQAACgoKCQgAAAAJ5gEAAAkIAAAAAToBAAA3AQAACd8BAAAG6QEAAA1EYXRlRmluYW5jaWFsCQgAAAAG6wEAABwwNy4wMS4yMDE3IC4uIDEyLjMxLjIwOTksICIi/////wnfAQAACgnpAQAACgoKCQgAAAAJ7wEAAAkIAAAAAT0BAAA3AQAACd8BAAAG8gEAAAxEYXRlUGh5c2ljYWwJCAAAAAb0AQAAGDAxLjAxLjIwMDggLi4gMDYuMzAuMjAxN/////8J3wEAAAoJ8gEAAAoKCgkIAAAACfgBAAAJCAAAAAFBAQAAEgAAAAdC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G/v//4P7//wb7AQAAM1RhYmxlLkludmVudFRyYW5zLkl0ZW1JZH5UYWJsZS5JbnZlbnRUYWJsZS5JdGVtTmFtZQn8AQAAAUUBAAB2AAAAB0YBAAAAAQAAAAQAAAAEN0dsb2JlU29mdHdhcmUuQXRsYXM0MC5BdGxhc0NvbW1vbi5UeXBlLkZpZWxkT3V0cHV0RmllbGQCAAAACSIBAAANAwRH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I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v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UB/v//Mkdsb2JlU29mdHdhcmUuQXRsYXM0MC5BdGxhc0NvbW1vbi5Db2x1bW5BdHRyaWJ1dGVzAQAAAAd2YWx1ZV9fAAgCAAAAEAAAAAYAAgAABE5vbmUB//3//wL+//8B/v3//wH+//8JAAAACQgAAAAB/P3//wL+//8B+/3//wH+//8LAAAABgYCAAABMAH5/f//Av7//wH4/f//Af7//wQAAAAGCQIAAAdHZW5lcmFsAfb9//8C/v//AfX9//8B/v//AgAAAAYMAgAAATEB8/3//wL+//8B8v3//wH+//8AAAAABg8CAAAFMTAuODYB8P3//wL+//8B7/3//wH+//8kAAAACY0AAAAHS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t/f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QCAAAIRm9udEJvbGQGFQIAAAVGYWxzZQHq/f//7f3//wYXAgAACkZvbnRJdGFsaWMJFQIAAAHn/f//7f3//wYaAgAADUZvbnRVbmRlcmxpbmUGGwIAAAUtNDE0MgHk/f//7f3//wYdAgAACEZvbnROYW1lBh4CAAAHQ2FsaWJyaQHh/f//7f3//wYgAgAACUZvbnRDb2xvcgYhAgAAATAB3v3//+39//8GIwIAAAhGb250U2l6ZQYkAgAAAjExAdv9///t/f//BiYCAAAJRm9udFN0eWxlBicCAAAHUmVndWxhcgdLAQAAAAEAAAAAAAAABDdHbG9iZVNvZnR3YXJlLkF0bGFzNDAuQXRsYXNDb21tb24uVHlwZS5GaWVsZE91dHB1dEZpZWxkAgAAAAFMAQAARwEAAAdN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P3//wL+//8B1/3//wH+//8kAAAACZsAAAAB1f3//wL+//8B1P3//wH+//8LAAAABi0CAAABMQHS/f//Av7//wHR/f//Af7//wQAAAAGMAIAAAdHZW5lcmFsAc/9//8C/v//Ac79//8B/v//AgAAAAYzAgAAATEBzP3//wL+//8By/3//wH+//8AAAAABjYCAAAFMTAuNzEByf3//wL+//8ByP3//wH+//8DAAAABjkCAABdPUF0bGFzVGFibGUoIlBST0QiLERhdGFBcmVhSWQsIlQuUHVyY2hUYWJsZSIsIiVPcmRlckFjY291bnQiLCIiLCIiLCIiLCIiLCIiLCIiLCJQdXJjaElkIiwkQTMpAU4BAAASAAAA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ABAAAAAQAAAAAAAAAEN0dsb2JlU29mdHdhcmUuQXRsYXM0MC5BdGxhc0NvbW1vbi5UeXBlLkZpZWxkT3V0cHV0RmllbGQCAAAA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zMC4yOQGi/f//Av7//wGh/f//Af7//wMAAAAGYAIAAFc9QXRsYXNUYWJsZSgiUFJPRCIsRGF0YUFyZWFJZCwiVC5WZW5k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ZiAgAACEZvbnRCb2xkCRUCAAABnP3//+39//8GZQIAAApGb250SXRhbGljCRUCAAABmf3//+39//8GaAIAAA1Gb250VW5kZXJsaW5lBmkCAAAFLTQxNDIBlv3//+39//8GawIAAAhGb250TmFtZQZsAgAAB0NhbGlicmkBk/3//+39//8GbgIAAAlGb250Q29sb3IGbwIAAAEwAZD9///t/f//BnECAAAIRm9udFNpemUGcgIAAAIxMQGN/f//7f3//wZ0AgAACUZvbnRTdHlsZQZ1AgAAB1JlZ3VsYXIHVQEAAAABAAAABAAAAAQ3R2xvYmVTb2Z0d2FyZS5BdGxhczQwLkF0bGFzQ29tbW9uLlR5cGUuRmllbGRPdXRwdXRGaWVsZAIAAAAJ/AEAAA0DB1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kAAAAJCAAAAAGG/f//Av7//wGF/f//Af7//wsAAAAGfAIAAAEzAYP9//8C/v//AYL9//8B/v//BAAAAAZ/AgAAB0dlbmVyYWwBgP3//wL+//8Bf/3//wH+//8CAAAABoICAAABMQF9/f//Av7//wF8/f//Af7//wAAAAAGhQIAAAU1O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r9///t/f//CWICAAAJFQIAAAF3/f//7f3//wllAgAACRUCAAABdP3//+39//8JaAIAAAaOAgAABS00MTQyAXH9///t/f//CWsCAAAGkQIAAAdDYWxpYnJpAW79///t/f//CW4CAAAGlAIAAAEwAWv9///t/f//CXECAAAGlwIAAAIxMQFo/f//7f3//wl0AgAABpoCAAAHUmVndWxhcgdaAQAAAAEAAAAEAAAABDdHbG9iZVNvZnR3YXJlLkF0bGFzNDAuQXRsYXNDb21tb24uVHlwZS5GaWVsZE91dHB1dEZpZWxkAgAAAAklAQAADQMHX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T9//8C/v//AWP9//8B/v//BgAAAAaeAgAABVRvdGFsAWH9//8C/v//AWD9//8B/v//EAAAAAkAAgAAAV79//8C/v//AV39//8B/v//CQAAAAkIAAAAAVv9//8C/v//AVr9//8B/v//CwAAAAanAgAAATQBWP3//wL+//8BV/3//wH+//8EAAAABqoCAAAHR2VuZXJhbAFV/f//Av7//wFU/f//Af7//wIAAAAGrQIAAAExAVL9//8C/v//AVH9//8B/v//AAAAAAawAgAABTE2LjU3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UuMTQ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xLjE0B20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z//+39//8JFAIAAAkVAgAAAdT8///t/f//CRcCAAAJFQIAAAHR/P//7f3//wkaAgAABjEDAAAFLTQxNDIBzvz//+39//8JHQIAAAY0AwAAB0NhbGlicmkBy/z//+39//8JIAIAAAY3AwAAATAByPz//+39//8JIwIAAAY6AwAAAjExAcX8///t/f//CSYCAAAGPQMAAAdSZWd1bGFyB24BAAAAAQAAAAQAAAAEN0dsb2JlU29mdHdhcmUuQXRsYXM0MC5BdGxhc0NvbW1vbi5UeXBlLkZpZWxkT3V0cHV0RmllbGQCAAAACTEBAAANAwFvAQAARwEAAAd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z//wL+//8BwPz//wH+//8JAAAACQgAAAABvvz//wL+//8Bvfz//wH+//8LAAAABkQDAAABOAG7/P//Av7//wG6/P//Af7//wQAAAAGRwMAAAhtL2QveXl5eQG4/P//Av7//wG3/P//Af7//wIAAAAGSgMAAAExAbX8//8C/v//AbT8//8B/v//AAAAAAZNAwAAAjE1AXEBAAASAAAAB3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z//+39//8GTwMAAAhGb250Qm9sZAkVAgAAAa/8///t/f//BlIDAAAKRm9udEl0YWxpYwkVAgAAAaz8///t/f//BlUDAAANRm9udFVuZGVybGluZQZWAwAABS00MTQyAan8///t/f//BlgDAAAIRm9udE5hbWUGWQMAAAdDYWxpYnJpAab8///t/f//BlsDAAAJRm9udENvbG9yBlwDAAABMAGj/P//7f3//wZeAwAACEZvbnRTaXplBl8DAAACMTEBoPz//+39//8GYQMAAAlGb250U3R5bGUGYgMAAAdSZWd1bGFyB3MBAAAAAQAAAAQAAAAEN0dsb2JlU29mdHdhcmUuQXRsYXM0MC5BdGxhc0NvbW1vbi5UeXBlLkZpZWxkT3V0cHV0RmllbGQCAAAACTQBAAANAwF0AQAARwEAAAd1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z//wL+//8Bm/z//wH+//8JAAAACQgAAAABmfz//wL+//8BmPz//wH+//8LAAAABmkDAAABOQGW/P//Av7//wGV/P//Af7//wQAAAAGbAMAAAdHZW5lcmFsAZP8//8C/v//AZL8//8B/v//AgAAAAZvAwAAATEBkPz//wL+//8Bj/z//wH+//8AAAAABnIDAAAFMTcuNDMHd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7f3//wZ0AwAACEZvbnRCb2xkCRUCAAABivz//+39//8GdwMAAApGb250SXRhbGljCRUCAAABh/z//+39//8GegMAAA1Gb250VW5kZXJsaW5lBnsDAAAFLTQxNDIBhPz//+39//8GfQMAAAhGb250TmFtZQZ+AwAAB0NhbGlicmkBgfz//+39//8GgAMAAAlGb250Q29sb3IGgQMAAAEwAX78///t/f//BoMDAAAIRm9udFNpemUGhAMAAAIxMQF7/P//7f3//waGAwAACUZvbnRTdHlsZQaHAwAAB1JlZ3VsYXIHeAEAAAABAAAAAAAAAAQ3R2xvYmVTb2Z0d2FyZS5BdGxhczQwLkF0bGFzQ29tbW9uLlR5cGUuRmllbGRPdXRwdXRGaWVsZAIAAAAHe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j8//8C/v//AXf8//8B/v//JAAAAAkXAQAAAXX8//8C/v//AXT8//8B/v//CwAAAAaNAwAAAjEwAXL8//8C/v//AXH8//8B/v//BAAAAAaQAwAAB0dlbmVyYWwBb/z//wL+//8Bbvz//wH+//8CAAAABpMDAAABMQFs/P//Av7//wFr/P//Af7//wAAAAAGlgMAAAIxNgFp/P//Av7//wFo/P//Af7//wMAAAAGmQMAAHY9QXRsYXNCYWxhbmNlKCJQUk9EIixEYXRhQXJlYUlkLCJULkxlZGdlclRyYW5zIiwiU3VtfEFtb3VudE1TVHwwIiwiIiwiIiwiIiwiIiwiIiwiIiwiQWNjb3VudE51bXxWb3VjaGVyIiwiMjEwMDEwIiwkSjMpB3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vz//+39//8JdAMAAAkVAgAAAWP8///t/f//CXcDAAAJFQIAAAFg/P//7f3//wl6AwAABqIDAAAFLTQxNDIBXfz//+39//8JfQMAAAalAwAAB0NhbGlicmkBWvz//+39//8JgAMAAAaoAwAAATABV/z//+39//8JgwMAAAarAwAAAjExAVT8///t/f//CYYDAAAGrgMAAAdSZWd1bGFyAYABAAAOAAAAsQAAAAavAwAAC0ludmVudFRyYW5zBrADAAAWSW52ZW50b3J5IHRyYW5zYWN0aW9ucwkIAAAACQgAAAAJCAAAAAFO/P//4P///wAAAAAJswMAAAm0AwAAAUv8///d////P551AJCmm0urvKJDkuzyRQkIAAAACQgAAAAJtwMAAAmDAQAACgoKCgoBAAAAAUf8///Z////AAAAAAFG/P//2P///wAAAAAACbsDAAAEi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b0DAAAEl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b8DAAAEp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cEDAAAEs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cMDAAAEw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cUDAAABxgEAAA4AAAD/////BsYDAAALSW52ZW50VHJhbnMGxwMAABZJbnZlbnRvcnkgdHJhbnNhY3Rpb25zCQgAAAAJCAAAAAkIAAAAATf8///g////AAAAAAnKAwAACcsDAAABNPz//93///8ci1w7ABWwRaA859KFx05tCQgAAAAJCAAAAAnOAwAACckBAAAKCgoKCgEAAAABMPz//9n///8AAAAAAS/8///Y////AAAAAAAJ0gMAAAT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YAAAAJcQEAAAMAAAAJ1AMAAAHUAQAADgAAAP////8G1QMAAAtJbnZlbnRUcmFucwbWAwAAFkludmVudG9yeSB0cmFuc2FjdGlvbnMJCAAAAAkIAAAACQgAAAABKPz//+D///8AAAAACdkDAAAJ2gMAAAEl/P//3f////tvWAxQmAJKkX7suPbPMZ0JCAAAAAkIAAAACd0DAAAJ1wEAAAoKCgoKAQAAAAEh/P//2f///wAAAAABIPz//9j///8AAAAAAAnhAwAABN0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kSAAAAAwAAAAnjAwAABOY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nkAwAAAwAAAAnlAwAABO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nkAwAAAwAAAAnnAwAABP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QAAAAAnkAwAAAwAAAAnpAwAAAfwBAAAiAQAAARb8//9v/////////wAG6wMAAAZTdHJpbmcG7AMAAAlJdGVtIG5hbWUJMQAAAAES/P//bf///wIAAAABEfz//37+//8BAAAAAAAJMAAAAAm0AAAACQgAAAAK/////wkwAAAACgm0AAAABvUDAAAGSXRlbUlkBvYDAAALSW52ZW50VHJhbnMKCQgAAAAJ+AMAAAkIAAAAAbMDAAAhAAAACgAAAAn6AwAAEQAAAAn7AwAAAbQDAAAiAAAACAAAAAlBAQAAEQAAAAn9AwAABLc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6AwAAAAAAAAG7AwAAKQAAAAAAAAAJ/wMAAAAAAAAHv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7f3//wYBBAAACEhlbHBUZXh0BgIEAAA1T3JkZXIgbnVtYmVyLCBwcm9qZWN0IG51bWJlciwgcHJvZHVjdGlvbiBudW1iZXIsIGV0Yy4B/fv//+39//8GBAQAAAVMYWJlbAl/AQAAAfr7///t/f//BgcEAAAEVHlwZQl+AQAAB78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/v//+39//8JAQQAAAYLBAAADklkZW50aWZ5IGl0ZW0uAfT7///t/f//CQQEAAAJjQEAAAHx+///7f3//wkHBAAACYwBAAAHw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BBAAABhQEAAAcRGF0ZSBvZiBwaHlzaWNhbCB0cmFuc2FjdGlvbgHr+///7f3//wkEBAAACZsBAAAB6Pv//+39//8JBwQAAAmaAQAAB8M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+39//8JAQQAAAYdBAAAKVN0YXR1cyBvZiBxdWFudGl0eSBpbiByZWxhdGlvbiB0byByZWNlaXB0AeL7///t/f//CQQEAAAJqQEAAAHf+///7f3//wkHBAAACagBAAAHx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BBAAABiYEAAAkUXVhbnRpdHkgYXR0YWNoZWQgdG8gdGhlIHRyYW5zYWN0aW9uAdn7///t/f//CQQEAAAJtwEAAAHW+///7f3//wkHBAAACbYBAAABygMAACEAAAAHAAAACS0EAAAHAAAACS4EAAABywMAACIAAAADAAAACS8EAAADAAAACTAEAAABzgMAAAQAAAABAAAACS0EAAADAAAACTIEAAAB0gMAACkAAAAAAAAACTMEAAAAAAAAB9Q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v//+39//8GNQQAAAVMYWJlbAnFAQAAAcn7///t/f//BjgEAAAEVHlwZQnEAQAAAdkDAAAhAAAACQAAAAk6BAAAEQAAAAk7BAAAAdoDAAAiAAAAAwAAAAlxAQAAAwAAAAk9BAAAAd0DAAAEAAAAAQAAAAk6BAAAAwAAAAk/BAAAAeEDAAApAAAAAAAAAAlABAAAAAAAAAfj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/7///t/f//BkIEAAAFTGFiZWwJ0wEAAAG8+///7f3//wZFBAAABFR5cGUJ0gEAAAHkAwAAEgAAAAfl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n7///t/f//BkgEAAAEVHlwZQZJBAAABEVudW0Btvv//+39//8GSwQAAAVMYWJlbAZMBAAACVJlZmVyZW5jZQfn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7///t/f//CUgEAAAJxAEAAAGw+///7f3//wlLBAAACcUBAAABrfv//+39//8GVAQAAAhSZWZlcnNUbwZVBAAADD1FeGNsdWRlRGF0ZQfp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7///t/f//CUgEAAAJmgEAAAGn+///7f3//wlLBAAACZsBAAABpPv//+39//8GXQQAAAhSZWZlcnNUbwZeBAAACz1EYXRlUGVyaW9kBPg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gAAAAlBAQAAAwAAAAlgBAAAAfoDAAASAAAAB/s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/7///g/v//BmIEAAAYVGFibGUuSW52ZW50VHJhbnMuSXRlbUlkCSUBAAABnPv//+D+//8GZQQAAB9UYWJsZS5JbnZlbnRUcmFucy5JbnZlbnRUcmFuc0lkCWYEAAABmfv//+D+//8GaAQAABtUYWJsZS5JbnZlbnRUcmFucy5UcmFuc1R5cGUJaQQAAAGW+///4P7//wZrBAAAHFRhYmxlLkludmVudFRyYW5zLlRyYW5zUmVmSWQJIgEAAAGT+///4P7//wZuBAAAHlRhYmxlLkludmVudFRyYW5zLkRhdGVQaHlzaWNhbAkoAQAAAZD7///g/v//BnEEAAAfVGFibGUuSW52ZW50VHJhbnMuRGF0ZUZpbmFuY2lhbAlyBAAAAY37///g/v//BnQEAAAfVGFibGUuSW52ZW50VHJhbnMuU3RhdHVzUmVjZWlwdAkrAQAAAYr7///g/v//BncEAAAdVGFibGUuSW52ZW50VHJhbnMuU3RhdHVzSXNzdWUJeAQAAAGH+///4P7//wZ6BAAAFVRhYmxlLkludmVudFRyYW5zLlF0eQkuAQAAAYT7///g/v//Bn0EAAAiVGFibGUuSW52ZW50VHJhbnMuQ29zdEFtb3VudFBvc3RlZAl+BAAAB/0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B+///y/7//waABAAAH1RhYmxlLkludmVudFRyYW5zLkRhdGVGaW5hbmNpYWwJgQQAAAF++///y/7//waDBAAAHVRhYmxlLkludmVudFRyYW5zLlN0YXR1c0lzc3VlCYQEAAABe/v//8v+//8GhgQAABhUYWJsZS5JbnZlbnRUcmFucy5JdGVtSWQJhwQAAAF4+///y/7//waJBAAAH1RhYmxlLkludmVudFRyYW5zLkludmVudFRyYW5zSWQJigQAAAF1+///y/7//waMBAAAHFRhYmxlLkludmVudFRyYW5zLlRyYW5zUmVmSWQJjQQAAAFy+///y/7//waPBAAAHlRhYmxlLkludmVudFRyYW5zLkRhdGVQaHlzaWNhbAmQBAAAAW/7///L/v//BpIEAAAfVGFibGUuSW52ZW50VHJhbnMuU3RhdHVzUmVjZWlwdAmTBAAAAWz7///L/v//BpUEAAAbVGFibGUuSW52ZW50VHJhbnMuVHJhbnNUeXBlCZYEAAAB/wMAAHYAAAABLQQAABIAAAAHL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fv//+D+//8GmAQAABxUYWJsZS5JbnZlbnRUcmFucy5UcmFuc1JlZklkCSIBAAABZvv//+D+//8GmwQAABhUYWJsZS5JbnZlbnRUcmFucy5JdGVtSWQJJQEAAAFj+///4P7//waeBAAAHlRhYmxlLkludmVudFRyYW5zLkRhdGVQaHlzaWNhbAkoAQAAAWD7///g/v//BqEEAAAfVGFibGUuSW52ZW50VHJhbnMuU3RhdHVzUmVjZWlwdAkrAQAAAV37///g/v//BqQEAAAVVGFibGUuSW52ZW50VHJhbnMuUXR5CS4BAAABWvv//+D+//8GpwQAACRUYWJsZS5JbnZlbnRUcmFucy5Db3N0QW1vdW50UGh5c2ljYWwJqAQAAAFX+///4P7//waqBAAAH1RhYmxlLkludmVudFRyYW5zLkRhdGVGaW5hbmNpYWwJMQEAAAEvBAAAEgAAAAcw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VPv//8v+//8GrQQAABtUYWJsZS5JbnZlbnRUcmFucy5UcmFuc1R5cGUJNwEAAAFR+///y/7//wawBAAAH1RhYmxlLkludmVudFRyYW5zLkRhdGVGaW5hbmNpYWwJOgEAAAFO+///y/7//wazBAAAHlRhYmxlLkludmVudFRyYW5zLkRhdGVQaHlzaWNhbAk9AQAABzI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v7///U////CTAAAAAJMQAAAAEzBAAAdgAAAAE6BAAAEgAAAAc7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I+///4P7//wa5BAAAHFRhYmxlLkludmVudFRyYW5zLlRyYW5zUmVmSWQJIgEAAAFF+///4P7//wa8BAAAGFRhYmxlLkludmVudFRyYW5zLkl0ZW1JZAklAQAAAUL7///g/v//Br8EAAAeVGFibGUuSW52ZW50VHJhbnMuRGF0ZVBoeXNpY2FsCSgBAAABP/v//+D+//8GwgQAAB9UYWJsZS5JbnZlbnRUcmFucy5TdGF0dXNSZWNlaXB0CSsBAAABPPv//+D+//8GxQQAABVUYWJsZS5JbnZlbnRUcmFucy5RdHkJLgEAAAE5+///4P7//wbIBAAAH1RhYmxlLkludmVudFRyYW5zLkRhdGVGaW5hbmNpYWwJMQEAAAE2+///4P7//wbLBAAAIVRhYmxlLkludmVudFRyYW5zLlZvdWNoZXJQaHlzaWNhbAk0AQAABz0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z+///y/7//wbOBAAAG1RhYmxlLkludmVudFRyYW5zLlRyYW5zVHlwZQk3AQAAATD7///L/v//BtEEAAAfVGFibGUuSW52ZW50VHJhbnMuRGF0ZUZpbmFuY2lhbAk6AQAAAS37///L/v//BtQEAAAeVGFibGUuSW52ZW50VHJhbnMuRGF0ZVBoeXNpY2FsCT0BAAAHP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vv//9T///8JMAAAAAkxAAAAAUAEAAB2AAAAB2A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v//+39//8JBAQAAAnsAwAAAST7///t/f//CQcEAAAJ6wMAAAFmBAAAIgEAAAEh+///b/////////8ABuAEAAAGU3RyaW5nBuEEAAAGTG90IElECYABAAABHfv//23///8CAAAAARz7//9+/v//AQAAAAAACYMBAAAG5gQAAA1JbnZlbnRUcmFuc0lkCQgAAAAK/////wmDAQAACgnmBAAACgoKCQgAAAAJ6wQAAAkIAAAAAWkEAAAiAQAAARP7//9v/////////wAG7gQAAARFbnVtBu8EAAAJUmVmZXJlbmNlCYABAAABD/v//23///8CAAAAAQ77//9+/v//AQAAAAAACYMBAAAG9AQAAAlUcmFuc1R5cGUJCAAAAAr/////CYMBAAAKCfQEAAAKCgoJCAAAAAn5BAAACQgAAAABcgQAACIBAAABBfv//2//////////AAb8BAAABERhdGUG/QQAAA5GaW5hbmNpYWwgZGF0ZQmAAQAAAQH7//9t////AgAAAAEA+///fv7//wEAAAAAAAmDAQAABgIFAAANRGF0ZUZpbmFuY2lhbAkIAAAACv////8JgwEAAAoJAgUAAAoKCgkIAAAACQcFAAAJCAAAAAF4BAAAIgEAAAH3+v//b/////////8ABgoFAAAERW51bQYLBQAADElzc3VlIHN0YXR1cwmAAQAAAfP6//9t////AgAAAAHy+v//fv7//wEAAAAAAAmDAQAABhAFAAALU3RhdHVzSXNzdWUJCAAAAAr/////CYMBAAAKCRAFAAAKCgoJCAAAAAkVBQAACQgAAAABfgQAACIBAAAB6fr//2//////////AAYYBQAABFJlYWwGGQUAABVGaW5hbmNpYWwgY29zdCBhbW91bnQJgAEAAAHl+v//bf///wIAAAAB5Pr//37+//8BAAAAAAAJgwEAAAYeBQAAEENvc3RBbW91bnRQb3N0ZWQJCAAAAAr/////CYMBAAAKCR4FAAAKCgoJCAAAAAkjBQAACQgAAAABgQQAADcBAAAJgwEAAAYmBQAADURhdGVGaW5hbmNpYWwJCAAAAAkIAAAA/////wmDAQAACgkmBQAACgoKCQgAAAAJKwUAAAkIAAAAAYQEAAA3AQAACYMBAAAGLgUAAAtTdGF0dXNJc3N1ZQkIAAAACQgAAAD/////CYMBAAAKCS4FAAAKCgoJCAAAAAkzBQAACQgAAAABhwQAADcBAAAJgwEAAAY2BQAABkl0ZW1JZAkIAAAACQgAAAD/////CYMBAAAKCTYFAAAKCgoJCAAAAAk7BQAACQgAAAABigQAADcBAAAJgwEAAAY+BQAADUludmVudFRyYW5zSWQJCAAAAAkIAAAA/////wmDAQAACgk+BQAACgoKCQgAAAAJQwUAAAkIAAAAAY0EAAA3AQAACYMBAAAGRgUAAApUcmFuc1JlZklkCQgAAAAJCAAAAP////8JgwEAAAoJRgUAAAoKCgkIAAAACUsFAAAJCAAAAAGQBAAANwEAAAmDAQAABk4FAAAMRGF0ZVBoeXNpY2FsCQgAAAAJCAAAAP////8JgwEAAAoJTgUAAAoKCgkIAAAACVMFAAAJCAAAAAGTBAAANwEAAAmDAQAABlYFAAANU3RhdHVzUmVjZWlwdAkIAAAACQgAAAD/////CYMBAAAKCVYFAAAKCgoJCAAAAAlbBQAACQgAAAABlgQAADcBAAAJgwEAAAngAQAACQgAAAAJ4gEAAP////8JgwEAAAZiBQAAC0ludmVudFRyYW5zCeABAAAKCgoJCAAAAAllBQAACQgAAAABqAQAACIBAAABmfr//2//////////AAZoBQAABFJlYWwGaQUAABRQaHlzaWNhbCBjb3N0IGFtb3VudAlqBQAAAZX6//9t////AgAAAAGU+v//fv7//wEAAAAAAAZtBQAAEVRhYmxlLkludmVudFRyYW5zBm4FAAASQ29zdEFtb3VudFBoeXNpY2FsCQgAAAAK/////wltBQAACgluBQAACgoKCQgAAAAJcwUAAAkIAAAABOs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2BQAABPk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lBAQAAAwAAAAl4BQAABA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6BQAABB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GwAAAAlBAQAAAwAAAAl8BQAABC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+BQAABC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ABQAABD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CBQAABD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EBQAABE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GBQAABE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IBQAABF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KBQAABF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lBAQAAAwAAAAmOBQAAAWoFAAAOAAAA/////waPBQAAC0ludmVudFRyYW5zBpAFAAAWSW52ZW50b3J5IHRyYW5zYWN0aW9ucwkIAAAACQgAAAAJCAAAAAFu+v//4P///wAAAAAJkwUAAAmUBQAAAWv6///d////7traxp7Zmkm9QP7l9efFEQkIAAAACQgAAAAJlwUAAAltBQAACgoKCgoBAAAAAWf6///Z////AAAAAAFm+v//2P///wAAAAAACZsFAAAEc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KAAAACUEBAAADAAAACZ0FAAAHd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v//7f3//wkBBAAABqAFAABSU3VtbWFyeSBudW1iZXIvTG90IElEIGZvciB0cmFuc2FjdGlvbnMgYXR0YWNoZWQgdG8gdGhlIHNhbWUgaW52ZW50b3J5IHRyYW5zYWN0aW9uLgFf+v//7f3//wkEBAAACeEEAAABXPr//+39//8JBwQAAAngBAAAB3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+39//8JAQQAAAapBQAAMlNwZWNpZnkgdGhlIG1vZHVsZSB0aGF0IGdlbmVyYXRlZCB0aGUgdHJhbnNhY3Rpb24uAVb6///t/f//CQQEAAAJ7wQAAAFT+v//7f3//wkHBAAACe4EAAA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+v//7f3//wkBBAAABrIFAAAdRGF0ZSBvZiBmaW5hbmNpYWwgdHJhbnNhY3Rpb24BTfr//+39//8JBAQAAAn9BAAAAUr6///t/f//CQcEAAAJ/AQAAAd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f6///t/f//CQEEAAAGuwUAAClTdGF0dXMgZm9yIHF1YW50aXR5IGluIHJlbGF0aW9uIHRvIGlzc3VlcwFE+v//7f3//wkEBAAACQsFAAABQfr//+39//8JBwQAAAkKBQAAB34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r//+39//8JAQQAAAbEBQAANUludmVudG9yeSB2YWx1ZSBmb3IgdGhlIGZpbmFuY2lhbGx5IHVwZGF0ZWQgcXVhbnRpdHkuATv6///t/f//CQQEAAAJGQUAAAE4+v//7f3//wkHBAAACRgFAAAHg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+v//7f3//wkHBAAABs0FAAAERGF0ZQEy+v//7f3//wkEBAAABtAFAAAORmluYW5jaWFsIGRhdGUHg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+v//7f3//wkHBAAABtMFAAAERW51bQEs+v//7f3//wkEBAAABtYFAAAMSXNzdWUgc3RhdHVzB4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r//+39//8JBwQAAAbZBQAABlN0cmluZwEm+v//7f3//wkEBAAABtwFAAALSXRlbSBudW1iZXIHh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7f3//wkHBAAABt8FAAAGU3RyaW5nASD6///t/f//CQQEAAAG4gUAAAZMb3QgSUQHi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v//7f3//wkHBAAABuUFAAAGU3RyaW5nARr6///t/f//CQQEAAAG6AUAAAZOdW1iZXI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7f3//wkHBAAABusFAAAERGF0ZQEU+v//7f3//wkEBAAABu4FAAANUGh5c2ljYWwgZGF0ZQe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H6///t/f//CQcEAAAG8QUAAARFbnVtAQ76///t/f//CQQEAAAG9AUAAA5SZWNlaXB0IHN0YXR1cweO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v6///t/f//CQcEAAAG9wUAAARFbnVtAQj6///t/f//CQQEAAAG+gUAAAlSZWZlcmVuY2UBkwUAACEAAAAOAAAACfsFAAARAAAACfwFAAABlAUAACIAAAACAAAACUEBAAADAAAACf4FAAAElwU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fsFAAAAAAAAAZsFAAApAAAAAAAAAAkABgAAAAAAAAe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5///t/f//CQQEAAAJaQUAAAH8+f//7f3//wkHBAAACWgFAAAB+wUAABIAAAAH/AU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+fn//+D+//8GCAYAABhUYWJsZS5JbnZlbnRUcmFucy5JdGVtSWQJJQEAAAH2+f//4P7//wYLBgAAG1RhYmxlLkludmVudFRyYW5zLlRyYW5zVHlwZQlpBAAAAfP5///g/v//Bg4GAAAcVGFibGUuSW52ZW50VHJhbnMuVHJhbnNSZWZJZAkiAQAAAfD5///g/v//BhEGAAAeVGFibGUuSW52ZW50VHJhbnMuRGF0ZVBoeXNpY2FsCSgBAAAB7fn//+D+//8GFAYAAB9UYWJsZS5JbnZlbnRUcmFucy5TdGF0dXNSZWNlaXB0CSsBAAAB6vn//+D+//8GFwYAAB1UYWJsZS5JbnZlbnRUcmFucy5TdGF0dXNJc3N1ZQl4BAAAAef5///g/v//BhoGAAAVVGFibGUuSW52ZW50VHJhbnMuUXR5CS4BAAAB5Pn//+D+//8GHQYAACRUYWJsZS5JbnZlbnRUcmFucy5Db3N0QW1vdW50UGh5c2ljYWwJqAQAAAf+BQ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4fn//8v+//8GIAYAABtUYWJsZS5JbnZlbnRUcmFucy5UcmFuc1R5cGUJIQYAAAHe+f//y/7//wYjBgAAH1RhYmxlLkludmVudFRyYW5zLkRhdGVGaW5hbmNpYWwJJAYAAAEABgAAdgAAAAEhBgAANwEAAAYlBgAAEVRhYmxlLkludmVudFRyYW5zCeABAAAJCAAAAAniAQAA/////wklBgAACgngAQAACgoKCQgAAAAJLAYAAAkIAAAAASQGAAA3AQAACSUGAAAJ6QEAAAkIAAAABjEGAAACIiL/////CSUGAAAKCekBAAAKCgoJCAAAAAk1BgAACQgAAAAELA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gGAAAENQ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oGAAAHOA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f//7f3//wkHBAAABj0GAAAERW51bQHC+f//7f3//wkEBAAABkAGAAAJUmVmZXJlbmNlBzo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n//+39//8JBwQAAAZDBgAABERhdGUBvPn//+39//8JBAQAAAZGBgAADkZpbmFuY2lhbCBkYXRlCw==
    <Output>
      <OutputObject name="AtlasReport_1"/>
    </Output>
  </Query>
</Atlas>
</file>

<file path=customXml/item14.xml><?xml version="1.0" encoding="utf-8"?>
<Atlas>
  <Query type="ReportList" id="94fb01ad-a110-4ec1-9b96-01a9dfd5bcd2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XmVJr1iTxFt1fzCaJbmk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85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5NGZiMDFhZC1hMTEwLTRlYzEtOWI5Ni0wMWE5ZGZkNWJjZDIBuP///7v///8Bt////7r///8AAAAABkoAAAAEVHJ1ZQG1////u////wG0////uv///wsAAAAGTQAAACNTYWxlcyBsaW5lcywgZGVsaXZlcmVkIG5vdCBpbnZvaWNlZA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cgAAABE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C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87gnDyedqxQK9V3B2QlcRr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NPIG51bWJlcgaQAAAABlN0cmluZwkIAAAABpIAAAAkYjA3MDllOGEtOWQ0ZS00OWY0LWE3NWYtYjI5YjhmMTQxZWFl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Q5NTA5OTY3ZS05NGQ2LTQ2NDAtYTFiNC1kYmFmMWVlOTY1YTAGmAAAABxUYWJsZS5JbnZlbnRUcmFucy5UcmFuc1JlZklkCgoKCgEzAAAAMgAAAAmZAAAACZoAAAAJmwAAAAacAAAAN0F0bGFzTWFuYWdlZENvbHVtbl9hMzc5NjlkYy04YjI4LTQyMTMtYjYyZi01YzNmMzg0ZjM5ZjcGnQAAABBDdXN0b21lciBhY2NvdW50CQgAAAAJCAAAAAafAAAAJDA0M2VhMjU3LTQ4MDItNDdjYi05NzcyLWE2MmYwODRkNWZjNAFg////bf////////8BAAAAAV////9s////AgAAAAFe////a////wIAAAAAAAAAAAFd////av///wAAAAAKAQAAAAAAAAAAAQAAAAAGpAAAACQ5NTIzMjBiMS1mOTU5LTRlNmEtYWUyYy1lNjJhNTY1YmMyN2EJCAAAAAoKCgoBNAAAADIAAAAJpgAAAAmnAAAACagAAAAGqQAAADdBdGxhc01hbmFnZWRDb2x1bW5fOWI1OTU3YjUtNjA1MS00ZGY4LThlYzQtMmE1NTQzNTI3MTVhBqoAAAANQ3VzdG9tZXIgbmFtZQkIAAAACQgAAAAGrAAAACRiOTE1ZTAwOC04MTkxLTQzMGUtODRkNC1jYThhM2MwYzhiNTEBU////23/////////AgAAAAFS////bP///wIAAAABUf///2v///8CAAAAAAAAAAABUP///2r///8AAAAACgEAAAAAAAAAAAIAAAAABrEAAAAkZTY1ZDY5MTgtYjdhNC00MDNjLThiNjUtZjE4Y2Q2YTIzYmFjCQgAAAAKCgoKATUAAAAyAAAACbMAAAAJtAAAAAm1AAAABrYAAAAGSXRlbUlkBrcAAAALSXRlbSBudW1iZXIGuAAAAAZTdHJpbmcJCAAAAAa6AAAAJDJmMzEzNzJlLThmMTAtNDBhYS05ZDZlLTg0ODlkNjMyMDAzYQFF////bf////////8DAAAAAUT///9s////AAAAAAFD////a////wIAAAAAAAAAAAFC////av///wAAAAAKAQAAAAAAAAAAAwAAAAAGvwAAACQ5M2U3ODY1Yy0xMTUxLTQ3ZTktOTlhNC1kMTdmNzE1NzM0OWYGwAAAABhUYWJsZS5JbnZlbnRUcmFucy5JdGVtSWQKCgoKATYAAAAyAAAACcEAAAAJwgAAAAnDAAAABsQAAAAISXRlbU5hbWUGxQAAAAlJdGVtIG5hbWUGxgAAAAZTdHJpbmcJCAAAAAbIAAAAJGY5YzQzOThhLWU1MzUtNGVjOC05YTdiLWJhMzY2OGFiZmYxMwE3////bf////////8EAAAAATb///9s////AAAAAAE1////a////wIAAAAAAAAAAAE0////av///wAAAAAKAQAAAAAAAAAABAAAAAAGzQAAACQxMzM0ZDIwYS1kZTkyLTRkZjQtYTM1OC0zMjcyM2Q2ODRiOWIGzgAAADNUYWJsZS5JbnZlbnRUcmFucy5JdGVtSWR+VGFibGUuSW52ZW50VGFibGUuSXRlbU5hbWUKCgoKATcAAAAyAAAACc8AAAAJ0AAAAAnRAAAABtIAAAAMRGF0ZVBoeXNpY2FsBtMAAAANUGh5c2ljYWwgZGF0ZQbUAAAABERhdGUJCAAAAAbWAAAAJGVmZGMwZTAwLWI1MGUtNGQ0ZC1hNzFiLWJkZWRjNzU3ZDM2YgEp////bf////////8FAAAAASj///9s////AAAAAAEn////a////wIAAAAAAAAAAAEm////av///wAAAAAKAQAAAAAAAAAABQAAAAAG2wAAACQzZTNmN2MzZi04MzE0LTQwYTEtYTdhZC0xY2VkY2EyZjI4ZDAG3AAAAB5UYWJsZS5JbnZlbnRUcmFucy5EYXRlUGh5c2ljYWwKCgoKATgAAAAyAAAACd0AAAAJ3gAAAAnfAAAABuAAAAALU3RhdHVzSXNzdWUG4QAAAAxJc3N1ZSBzdGF0dXMG4gAAAARFbnVtCQgAAAAG5AAAACQxYjYwNzJjZi01NzM2LTQwNzEtYWMwMy04MTkxNmMwOTZkMGYBG////23/////////BgAAAAEa////bP///wAAAAABGf///2v///8AAAAAAAAAAAABGP///2r///8AAAAACgEAAAAAAAAAAAYAAAAABukAAAAkYjI2ZDBlNGQtOTVlMS00NDAzLTk0ODEtM2Q2Nzk3MWU4NDdjBuoAAAAdVGFibGUuSW52ZW50VHJhbnMuU3RhdHVzSXNzdWUKCgoKATkAAAAyAAAACesAAAAJ7AAAAAntAAAABu4AAAADUXR5Bu8AAAAIUXVhbnRpdHkG8AAAAARSZWFsCQgAAAAG8gAAACQ4N2IxOTJkYi02NTI2LTRhMzktOGUxYS0zMGU0Y2RhZjFjMGQBDf///23///8BAAAABwAAAAEM////bP///wAAAAABC////2v///8CAAAAAAAAAAABCv///2r///8AAAAACgEAAAAAAAAAAAcAAAAABvcAAAAkYWJhOTYwZDQtODViMi00ZDY2LTk0MWItMGE4NDAwYjc5N2JmBvgAAAAVVGFibGUuSW52ZW50VHJhbnMuUXR5CgoKCgE6AAAAMgAAAAn5AAAACfoAAAAJ+wAAAAb8AAAADURhdGVGaW5hbmNpYWwG/QAAAA5GaW5hbmNpYWwgZGF0ZQb+AAAABERhdGUJCAAAAAYAAQAAJDZiNDhjYTU5LTIyZGYtNDlhMS04NGIxLWNiOWZjMWIxOTViNwH//v//bf////////8IAAAAAf7+//9s////AAAAAAH9/v//a////wIAAAAAAAAAAAH8/v//av///wAAAAAKAQAAAAAAAAAACAAAAAAGBQEAACQ4MzIzYzg5Yy04YmZhLTQyZmItYjVhNi1mOWU2NDJiZjdmOGEGBgEAAB9UYWJsZS5JbnZlbnRUcmFucy5EYXRlRmluYW5jaWFsCgoKCgE7AAAAMgAAAAkHAQAACQgBAAAJCQEAAAYKAQAAD1ZvdWNoZXJQaHlzaWNhbAYLAQAAEFBoeXNpY2FsIHZvdWNoZXIGDAEAAAZTdHJpbmcJCAAAAAYOAQAAJDQ4YmY3ZmVhLThjNTYtNGE5NC05MjEyLTk5MTk3ZGRmZTIxYgHx/v//bf////////8JAAAAAfD+//9s////AAAAAAHv/v//a////wIAAAAAAAAAAAHu/v//av///wAAAAAKAQAAAAAAAAAACQAAAAAGEwEAACRhNjUxYzVhZC0zOGEzLTQ3OTktYWRjZS1jZWYyNzk1ODlkNTEGFAEAACFUYWJsZS5JbnZlbnRUcmFucy5Wb3VjaGVyUGh5c2ljYWwKCgoKATwAAAAyAAAACRUBAAAJFgEAAAkXAQAABhgBAAAHVm91Y2hlcgYZAQAAEUZpbmFuY2lhbCB2b3VjaGVyBhoBAAAGU3RyaW5nCQgAAAAGHAEAACQ2ZGVlODk0Yi1mMTc1LTRhNGUtOTc4My00MDE5NjdmOWY3ODEB4/7//23/////////CgAAAAHi/v//bP///wAAAAAB4f7//2v///8CAAAAAAAAAAAB4P7//2r///8AAAAACgEAAAAAAAAAAAoAAAAABiEBAAAkYjZhMTc2MGUtNGE4Ny00NzU3LTk3NTctMDM1YjdiZWJiOWQwBiIBAAAZVGFibGUuSW52ZW50VHJhbnMuVm91Y2hlcgoKCgoBPQAAADIAAAAJIwEAAAkkAQAACSUBAAAGJgEAADdBdGxhc01hbmFnZWRDb2x1bW5fZGNjZjU1YWUtYzNhNS00ZTYwLTljZGQtNWU1MDU3MjgxZWQwBicBAAAOMTIwMDEwIGJhbGFuY2UJCAAAAAkIAAAABikBAAAkNDExMDRiYTEtMzJhMy00ODBlLWEwZjAtYzNmODk0MGM5YTMxAdb+//9t/////////wsAAAAB1f7//2z///8CAAAAAdT+//9r////AgAAAAAAAAAAAdP+//9q////AAAAAAoBAAAAAAAAAAALAAAAAAYuAQAAJDMyODFkYTkzLWI4NWMtNGVhNC04ZTgyLWEzNTBjMWEzNGJhYwkIAAAACgoKCgE+AAAAMgAAAAkwAQAACTEBAAAJMgEAAAYzAQAAN0F0bGFzTWFuYWdlZENvbHVtbl9mOWRhMDMzNi02ZGQyLTQwYTItYTFmNS05ZmYwMWY2N2I4YjgGNAEAABIxMjAwMTAgZmluIGJhbGFuY2UJCAAAAAkIAAAABjYBAAAkYTdjYjQ3NDctMjQ2ZS00NWM1LTg4OTctMTI2MTI0MzIxMzBjAcn+//9t/////////wwAAAAByP7//2z///8CAAAAAcf+//9r////AgAAAAAAAAAAAcb+//9q////AAAAAAoBAAAAAAAAAAAMAAAAAAY7AQAAJGJiOTRjMDZlLWE5NmYtNGQ5OC05ZWJmLWRmNTBkMTcwMzJiZAkIAAAACgoKCgFyAAAAEgAAAAdz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D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+AQAAHFRhYmxlLkludmVudFRyYW5zLlRyYW5zUmVmSWQJPwEAAAHA/v//w/7//wZBAQAAGFRhYmxlLkludmVudFRyYW5zLkl0ZW1JZAlCAQAAAb3+///D/v//BkQBAAAeVGFibGUuSW52ZW50VHJhbnMuRGF0ZVBoeXNpY2FsCUUBAAABuv7//8P+//8GRwEAAB1UYWJsZS5JbnZlbnRUcmFucy5TdGF0dXNJc3N1ZQlIAQAAAbf+///D/v//BkoBAAAVVGFibGUuSW52ZW50VHJhbnMuUXR5CUsBAAABtP7//8P+//8GTQEAAB9UYWJsZS5JbnZlbnRUcmFucy5EYXRlRmluYW5jaWFsCU4BAAABsf7//8P+//8GUAEAACFUYWJsZS5JbnZlbnRUcmFucy5Wb3VjaGVyUGh5c2ljYWwJUQEAAAGu/v//w/7//wZTAQAAGVRhYmxlLkludmVudFRyYW5zLlZvdWNoZXIJVAEAAAd1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q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ZWAQAAG1RhYmxlLkludmVudFRyYW5zLlRyYW5zVHlwZQlXAQAAAaj+//+r/v//BlkBAAAeVGFibGUuSW52ZW50VHJhbnMuRGF0ZVBoeXNpY2FsCVoBAAAHd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pf7//9T///8JMAAAAAkxAAAABH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9AAAAIQAAAAEAAAAJXgEAAAMAAAAJXwEAAAR+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IE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eAQAAAAAAAAGKAAAAKQAAAAAAAAAJYgEAAAA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YwEAAAEAAAABAAAABIw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CgEAAAlkAQAABwAAAAllAQAABI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9QAAAAleAQAABwAAAAlnAQAAAZkAAACLAAAACWgBAAAAAAAAAAAAAAGaAAAAjAAAAPoAAAAJZAEAAAcAAAAJagEAAAS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XgEAAAcAAAAJbAEAAAGmAAAAiwAAAAloAQAAAAAAAAAAAAABpwAAAIwAAAD6AAAACWQBAAAHAAAACW8BAAAEq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V4BAAAHAAAACXEBAAABswAAAIsAAAAJcgEAAAEAAAABAAAAAbQAAACMAAAAAgEAAAlkAQAABwAAAAl0AQAABL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9QAAAAleAQAABwAAAAl2AQAAAcEAAACLAAAACXcBAAABAAAAAQAAAAHCAAAAjAAAAPkAAAAJZAEAAAcAAAAJeQEAAATD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4AAAAJXgEAAAcAAAAJewEAAAHPAAAAiwAAAAl8AQAAAQAAAAEAAAAB0AAAAIwAAAABAQAACWQBAAAHAAAACX4BAAAE0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131AAAACV4BAAAHAAAACYABAAAB3QAAAIsAAAAJgQEAAAEAAAABAAAAAd4AAACMAAAAAQEAAAlkAQAABwAAAAmDAQAABN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9QAAAAleAQAABwAAAAmFAQAAAesAAACLAAAACYYBAAABAAAAAQAAAAHsAAAAjAAAAA0BAAAJZAEAABEAAAAJiAEAAATt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fUAAAAJXgEAAAcAAAAJigEAAAH5AAAAiwAAAAmLAQAAAQAAAAEAAAAB+gAAAIwAAACQAAAACYwBAAAHAAAACY0BAAAE+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FAAAACY4BAAAHAAAACY8BAAABBwEAAIsAAAAJkAEAAAEAAAABAAAAAQgBAACMAAAALgAAAAmRAQAABwAAAAmSAQAABA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wAAAAmTAQAABwAAAAmUAQAAARUBAACLAAAACZUBAAABAAAAAQAAAAEWAQAAjAAAABEAAAAJlgEAAAcAAAAJlwEAAAQ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4AAAAJmAEAAAcAAAAJmQEAAAEjAQAAiwAAAAmaAQAAAAAAAAAAAAABJAEAAIwAAAAvAAAACZEBAAAHAAAACZwBAAAEJ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ZMBAAAHAAAACZ4BAAABMAEAAIsAAAAJnwEAAAAAAAAAAAAAATEBAACMAAAAEwAAAAmWAQAABwAAAAmhAQAABDI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gAAAAmYAQAABwAAAAmjAQAABT8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Vz+//9t/////////wAGpQEAAAZTdHJpbmcGpgEAAAZOdW1iZXIJpwEAAAFY/v//a////wIAAAAFV/7//zlHbG9iZVNvZnR3YXJlLkF0bGFzNDAuQXRsYXNDb21tb24uTnVtYmVyU2VxdWVuY2VDb25kaXRpb24BAAAAB3ZhbHVlX18ACAIAAAABAAAAAAAGqgEAABFUYWJsZS5JbnZlbnRUcmFucwmOAAAACQgAAAAK/////wmqAQAACgmOAAAACgoKCQgAAAAJsAEAAAkIAAAAAUIBAAA/AQAAAU7+//9t/////////wAGswEAAAZTdHJpbmcGtAEAAAtJdGVtIG51bWJlcgmnAQAAAUr+//9r////AgAAAAFJ/v//V/7//wEAAAAAAAmqAQAACbYAAAAJCAAAAAr/////CaoBAAAKCbYAAAAKCgoJCAAAAAm+AQAACQgAAAABRQEAAD8BAAABQP7//23/////////AAbBAQAABERhdGUGwgEAAA1QaHlzaWNhbCBkYXRlCacBAAABPP7//2v///8CAAAAATv+//9X/v//AQAAAAAACaoBAAAJ0gAAAAkIAAAACv////8JqgEAAAoJ0gAAAAoKCgkIAAAACcwBAAAJCAAAAAFIAQAAPwEAAAEy/v//bf////////8ABs8BAAAERW51bQbQAQAADElzc3VlIHN0YXR1cwmnAQAAAS7+//9r////AAAAAAEt/v//V/7//wEAAAAAAAmqAQAACeAAAAAJCAAAAAr/////CaoBAAAKCeAAAAAKCgoJCAAAAAnaAQAACQgAAAABSwEAAD8BAAABJP7//23/////////AQbdAQAABFJlYWwG3gEAAAhRdWFudGl0eQmnAQAAASD+//9r////AgAAAAEf/v//V/7//wEAAAAAAAmqAQAACe4AAAAJCAAAAAr/////CaoBAAAKCe4AAAAKCgoJCAAAAAnoAQAACQgAAAABTgEAAD8BAAABFv7//23/////////AAbrAQAABERhdGUG7AEAAA5GaW5hbmNpYWwgZGF0ZQntAQAAARL+//9r////AgAAAAER/v//V/7//wEAAAAAAAbwAQAAEVRhYmxlLkludmVudFRyYW5zCfwAAAAJCAAAAAr/////CfABAAAKCfwAAAAKCgoJCAAAAAn2AQAACQgAAAABUQEAAD8BAAABCP7//23/////////AAb5AQAABlN0cmluZwb6AQAAEFBoeXNpY2FsIHZvdWNoZXIJ+wEAAAEE/v//a////wIAAAABA/7//1f+//8BAAAAAAAG/gEAABFUYWJsZS5JbnZlbnRUcmFucwkKAQAACQgAAAAK/////wn+AQAACgkKAQAACgoKCQgAAAAJBAIAAAkIAAAAAVQBAAA/AQAAAfr9//9t/////////wAGBwIAAAZTdHJpbmcGCAIAABFGaW5hbmNpYWwgdm91Y2hlcgkJAgAAAfb9//9r////AgAAAAH1/f//V/7//wEAAAAAAAYMAgAAEVRhYmxlLkludmVudFRyYW5zCRgBAAAJCAAAAAr/////CQwCAAAKCRgBAAAKCgoJCAAAAAkSAgAACQgAAAAFV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hQCAAARVGFibGUuSW52ZW50VHJhbnMGFQIAAAlUcmFuc1R5cGUJCAAAAAYXAgAABVNhbGVz/////wkUAgAACgkVAgAACgoKCQgAAAAJGwIAAAkIAAAAAVoBAABXAQAACRQCAAAGHgIAAAxEYXRlUGh5c2ljYWwJCAAAAAYgAgAAGDAxLjAxLjIwMDggLi4gMDYuMzAuMjAxN/////8JFAIAAAoJHgIAAAoKCgkIAAAACSQCAAAJCAAAAAFeAQAAEgAAAAdf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a/f//w/7//wYnAgAAM1RhYmxlLkludmVudFRyYW5zLkl0ZW1JZH5UYWJsZS5JbnZlbnRUYWJsZS5JdGVtTmFtZQkoAgAAAWIBAAB4AAAAB2MBAAAAAQAAAAQAAAAEN0dsb2JlU29mdHdhcmUuQXRsYXM0MC5BdGxhc0NvbW1vbi5UeXBlLkZpZWxkT3V0cHV0RmllbGQCAAAACT8BAAANAwRk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l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1v3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XV/f//Mkdsb2JlU29mdHdhcmUuQXRsYXM0MC5BdGxhc0NvbW1vbi5Db2x1bW5BdHRyaWJ1dGVzAQAAAAd2YWx1ZV9fAAgCAAAAEAAAAAYsAgAABE5vbmUB0/3//9b9//8B0v3//9X9//8JAAAACQgAAAAB0P3//9b9//8Bz/3//9X9//8LAAAABjICAAABMAHN/f//1v3//wHM/f//1f3//wQAAAAGNQIAAAdHZW5lcmFsAcr9///W/f//Acn9///V/f//AgAAAAY4AgAAATEBx/3//9b9//8Bxv3//9X9//8AAAAABjsCAAAEOS44NgHE/f//1v3//wHD/f//1f3//yQAAAAJjwAAAAdn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MH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QAIAAAhGb250Qm9sZAZBAgAABUZhbHNlAb79///B/f//BkMCAAAKRm9udEl0YWxpYwlBAgAAAbv9///B/f//BkYCAAANRm9udFVuZGVybGluZQZHAgAABS00MTQyAbj9///B/f//BkkCAAAIRm9udE5hbWUGSgIAAAdDYWxpYnJpAbX9///B/f//BkwCAAAJRm9udENvbG9yBk0CAAABMAGy/f//wf3//wZPAgAACEZvbnRTaXplBlACAAACMTEBr/3//8H9//8GUgIAAAlGb250U3R5bGUGUwIAAAdSZWd1bGFyB2gBAAAAAQAAAAAAAAAEN0dsb2JlU29mdHdhcmUuQXRsYXM0MC5BdGxhc0NvbW1vbi5UeXBlLkZpZWxkT3V0cHV0RmllbGQCAAAA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f//1v3//wGr/f//1f3//yQAAAAJnQAAAAGp/f//1v3//wGo/f//1f3//wsAAAAGWQIAAAExAab9///W/f//AaX9///V/f//BAAAAAZcAgAAB0dlbmVyYWwBo/3//9b9//8Bov3//9X9//8CAAAABl8CAAABMQGg/f//1v3//wGf/f//1f3//wAAAAAGYgIAAAIxMgGd/f//1v3//wGc/f//1f3//wMAAAAGZQIAAFw9QXRsYXNUYWJsZSgiUFJPRCIsRGF0YUFyZWFJZCwiVC5TYWxlc1RhYmxlIiwiJUN1c3RBY2NvdW50IiwiIiwiIiwiIiwiIiwiIiwiIiwiU2FsZXNJZCIsJEE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r9///B/f//BmcCAAAIRm9udEJvbGQJQQIAAAGX/f//wf3//wZqAgAACkZvbnRJdGFsaWMJQQIAAAGU/f//wf3//wZtAgAADUZvbnRVbmRlcmxpbmUGbgIAAAUtNDE0MgGR/f//wf3//wZwAgAACEZvbnROYW1lBnECAAAHQ2FsaWJyaQGO/f//wf3//wZzAgAACUZvbnRDb2xvcgZ0AgAAATABi/3//8H9//8GdgIAAAhGb250U2l6ZQZ3AgAAAjExAYj9///B/f//BnkCAAAJRm9udFN0eWxlBnoCAAAHUmVndWxhcgdv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f3//9b9//8BhP3//9X9//8kAAAACaoAAAABgv3//9b9//8Bgf3//9X9//8LAAAABoACAAABMgF//f//1v3//wF+/f//1f3//wQAAAAGgwIAAAdHZW5lcmFsAXz9///W/f//AXv9///V/f//AgAAAAaGAgAAATEBef3//9b9//8BeP3//9X9//8AAAAABokCAAAFNDEuMTQBdv3//9b9//8Bdf3//9X9//8DAAAABowCAABXPUF0bGFzVGFibGUoIlBST0QiLERhdGFBcmVhSWQsIlQuQ3VzdFRhYmxlIiwiJU5hbWUiLCIiLCIiLCIiLCIiLCIiLCIiLCJBY2NvdW50TnVtIiwkQjMp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/3//8H9//8JZwIAAAlBAgAAAXD9///B/f//CWoCAAAJQQIAAAFt/f//wf3//wltAgAABpUCAAAFLTQxNDIBav3//8H9//8JcAIAAAaYAgAAB0NhbGlicmkBZ/3//8H9//8JcwIAAAabAgAAATABZP3//8H9//8JdgIAAAaeAgAAAjExAWH9///B/f//CXkCAAAGoQIAAAdSZWd1bGFyB3IBAAAAAQAAAAQAAAAEN0dsb2JlU29mdHdhcmUuQXRsYXM0MC5BdGxhc0NvbW1vbi5UeXBlLkZpZWxkT3V0cHV0RmllbGQCAAAACUI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Xf3//9b9//8BXP3//9X9//8GAAAABqUCAAAFVG90YWwBWv3//9b9//8BWf3//9X9//8QAAAACSwCAAABV/3//9b9//8BVv3//9X9//8JAAAACQgAAAABVP3//9b9//8BU/3//9X9//8LAAAABq4CAAABMwFR/f//1v3//wFQ/f//1f3//wQAAAAGsQIAAAdHZW5lcmFsAU79///W/f//AU39///V/f//AgAAAAa0AgAAATEBS/3//9b9//8BSv3//9X9//8AAAAABrcCAAAFMTQuMTQ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/f//wf3//wlAAgAACUECAAABRf3//8H9//8JQwIAAAlBAgAAAUL9///B/f//CUYCAAAGwAIAAAUtNDE0MgE//f//wf3//wlJAgAABsMCAAAHQ2FsaWJyaQE8/f//wf3//wlMAgAABsYCAAABMAE5/f//wf3//wlPAgAABskCAAACMTEBNv3//8H9//8JUgIAAAbMAgAAB1JlZ3VsYXIHdwEAAAABAAAABAAAAAQ3R2xvYmVTb2Z0d2FyZS5BdGxhczQwLkF0bGFzQ29tbW9uLlR5cGUuRmllbGRPdXRwdXRGaWVsZAIAAAAJKA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y/f//1v3//wEx/f//1f3//wkAAAAJCAAAAAEv/f//1v3//wEu/f//1f3//wsAAAAG0wIAAAE0ASz9///W/f//ASv9///V/f//BAAAAAbWAgAAB0dlbmVyYWwBKf3//9b9//8BKP3//9X9//8CAAAABtkCAAABMQEm/f//1v3//wEl/f//1f3//wAAAAAG3AIAAAUzN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P9///B/f//CUACAAAJQQIAAAEg/f//wf3//wlDAgAACUECAAABHf3//8H9//8JRgIAAAblAgAABS00MTQyARr9///B/f//CUkCAAAG6AIAAAdDYWxpYnJpARf9///B/f//CUwCAAAG6wIAAAEwART9///B/f//CU8CAAAG7gIAAAIxMQER/f//wf3//wlSAgAABvECAAAHUmVndWxhcgd8AQAAAAEAAAAEAAAABDdHbG9iZVNvZnR3YXJlLkF0bGFzNDAuQXRsYXNDb21tb24uVHlwZS5GaWVsZE91dHB1dEZpZWxkAgAAAAlFAQAADQMHf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39///W/f//AQz9///V/f//EAAAAAksAgAAAQr9///W/f//AQn9///V/f//CQAAAAkIAAAAAQf9///W/f//AQb9///V/f//CwAAAAb7AgAAATUBBP3//9b9//8BA/3//9X9//8EAAAABv4CAAAIbS9kL3l5eXkBAf3//9b9//8BAP3//9X9//8CAAAABgEDAAABMQH+/P//1v3//wH9/P//1f3//wAAAAAGBAMAAAUxNC4xNA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8///B/f//CUACAAAJQQIAAAH4/P//wf3//wlDAgAACUECAAAB9fz//8H9//8JRgIAAAYNAwAABS00MTQyAfL8///B/f//CUkCAAAGEAMAAAdDYWxpYnJpAe/8///B/f//CUwCAAAGEwMAAAEwAez8///B/f//CU8CAAAGFgMAAAIxMQHp/P//wf3//wlSAgAABhkDAAAHUmVndWxhcgeBAQAAAAEAAAAEAAAABDdHbG9iZVNvZnR3YXJlLkF0bGFzNDAuQXRsYXNDb21tb24uVHlwZS5GaWVsZE91dHB1dEZpZWxkAgAAAAlI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8///W/f//AeT8///V/f//EAAAAAksAgAAAeL8///W/f//AeH8///V/f//CQAAAAkIAAAAAd/8///W/f//Ad78///V/f//CwAAAAYjAwAAATYB3Pz//9b9//8B2/z//9X9//8EAAAABiYDAAAHR2VuZXJhbAHZ/P//1v3//wHY/P//1f3//wIAAAAGKQMAAAExAdb8///W/f//AdX8///V/f//AAAAAAYsAwAABTEyLjg2B4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/z//8H9//8JQAIAAAlBAgAAAdD8///B/f//CUMCAAAJQQIAAAHN/P//wf3//wlGAgAABjUDAAAFLTQxNDIByvz//8H9//8JSQIAAAY4AwAAB0NhbGlicmkBx/z//8H9//8JTAIAAAY7AwAAATABxPz//8H9//8JTwIAAAY+AwAAAjExAcH8///B/f//CVICAAAGQQMAAAdSZWd1bGFyB4YBAAAAAQAAAAQAAAAEN0dsb2JlU29mdHdhcmUuQXRsYXM0MC5BdGxhc0NvbW1vbi5UeXBlLkZpZWxkT3V0cHV0RmllbGQCAAAACUsBAAANAweIAQAAAAEAAAAJ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fz//9b9//8BvPz//9X9//8QAAAACSwCAAABuvz//9b9//8Bufz//9X9//8JAAAACQgAAAABt/z//9b9//8Btvz//9X9//8LAAAABksDAAABNwG0/P//1v3//wGz/P//1f3//wQAAAAGTgMAADBfICogIywjIzAuMDBfIDtfICogLSMsIyMwLjAwXyA7XyAqICItIj8/XyA7XyBAXyABsfz//9b9//8BsPz//9X9//8CAAAABlEDAAABMQGu/P//1v3//wGt/P//1f3//wAAAAAGVAMAAAUxMC4yOQGr/P//1v3//wGq/P//1f3//yQAAAAJ7wAAAAGo/P//1v3//wGn/P//1f3//wwAAAAGWgMAAARUcnVlAaX8///W/f//AaT8///V/f//CgAAAAZdAwAABUZhbHNl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vz//8H9//8JQAIAAAlBAgAAAZ/8///B/f//CUMCAAAJQQIAAAGc/P//wf3//wlGAgAABmYDAAAFLTQxNDIBmfz//8H9//8JSQIAAAZpAwAAB0NhbGlicmkBlvz//8H9//8JTAIAAAZsAwAAATABk/z//8H9//8JTwIAAAZvAwAAAjExAZD8///B/f//CVICAAAGcgMAAAdSZWd1bGFyB4sBAAAAAQAAAAQAAAAEN0dsb2JlU29mdHdhcmUuQXRsYXM0MC5BdGxhc0NvbW1vbi5UeXBlLkZpZWxkT3V0cHV0RmllbGQCAAAACU4BAAANAwGMAQAAZAEAAAeN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Pz//9b9//8Bi/z//9X9//8JAAAACQgAAAABifz//9b9//8BiPz//9X9//8LAAAABnkDAAABOAGG/P//1v3//wGF/P//1f3//wQAAAAGfAMAAAhtL2QveXl5eQGD/P//1v3//wGC/P//1f3//wIAAAAGfwMAAAExAYD8///W/f//AX/8///V/f//AAAAAAaCAwAAAjE1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fz//8H9//8GhAMAAAhGb250Qm9sZAlBAgAAAXr8///B/f//BocDAAAKRm9udEl0YWxpYwlBAgAAAXf8///B/f//BooDAAANRm9udFVuZGVybGluZQaLAwAABS00MTQyAXT8///B/f//Bo0DAAAIRm9udE5hbWUGjgMAAAdDYWxpYnJpAXH8///B/f//BpADAAAJRm9udENvbG9yBpEDAAABMAFu/P//wf3//waTAwAACEZvbnRTaXplBpQDAAACMTEBa/z//8H9//8GlgMAAAlGb250U3R5bGUGlwMAAAdSZWd1bGFyB5ABAAAAAQAAAAQAAAAEN0dsb2JlU29mdHdhcmUuQXRsYXM0MC5BdGxhc0NvbW1vbi5UeXBlLkZpZWxkT3V0cHV0RmllbGQCAAAACVEBAAANAwGRAQAAZAEAAAeS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z//9b9//8BZvz//9X9//8JAAAACQgAAAABZPz//9b9//8BY/z//9X9//8LAAAABp4DAAABOQFh/P//1v3//wFg/P//1f3//wQAAAAGoQMAAAdHZW5lcmFsAV78///W/f//AV38///V/f//AgAAAAakAwAAATEBW/z//9b9//8BWvz//9X9//8AAAAABqcDAAAFMTcuNDM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wf3//wapAwAACEZvbnRCb2xkCUECAAABVfz//8H9//8GrAMAAApGb250SXRhbGljCUECAAABUvz//8H9//8GrwMAAA1Gb250VW5kZXJsaW5lBrADAAAFLTQxNDIBT/z//8H9//8GsgMAAAhGb250TmFtZQazAwAAB0NhbGlicmkBTPz//8H9//8GtQMAAAlGb250Q29sb3IGtgMAAAEwAUn8///B/f//BrgDAAAIRm9udFNpemUGuQMAAAIxMQFG/P//wf3//wa7AwAACUZvbnRTdHlsZQa8AwAAB1JlZ3VsYXIHlQEAAAABAAAABAAAAAQ3R2xvYmVTb2Z0d2FyZS5BdGxhczQwLkF0bGFzQ29tbW9uLlR5cGUuRmllbGRPdXRwdXRGaWVsZAIAAAAJVAEAAA0DAZYBAABk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C/P//1v3//wFB/P//1f3//wkAAAAJCAAAAAE//P//1v3//wE+/P//1f3//wsAAAAGwwMAAAIxMAE8/P//1v3//wE7/P//1f3//wQAAAAGxgMAAAdHZW5lcmFsATn8///W/f//ATj8///V/f//AgAAAAbJAwAAATEBNvz//9b9//8BNfz//9X9//8AAAAABswDAAAFMTguMTQBmAEAABIAAAAHm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P//wf3//wbOAwAACEZvbnRCb2xkCUECAAABMPz//8H9//8G0QMAAApGb250SXRhbGljCUECAAABLfz//8H9//8G1AMAAA1Gb250VW5kZXJsaW5lBtUDAAAFLTQxNDIBKvz//8H9//8G1wMAAAhGb250TmFtZQbYAwAAB0NhbGlicmkBJ/z//8H9//8G2gMAAAlGb250Q29sb3IG2wMAAAEwAST8///B/f//Bt0DAAAIRm9udFNpemUG3gMAAAIxMQEh/P//wf3//wbgAwAACUZvbnRTdHlsZQbhAwAAB1JlZ3VsYXIHmgEAAAABAAAAAAAAAAQ3R2xvYmVTb2Z0d2FyZS5BdGxhczQwLkF0bGFzQ29tbW9uLlR5cGUuRmllbGRPdXRwdXRGaWVsZAIAAAAHn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78///W/f//AR38///V/f//JAAAAAknAQAAARv8///W/f//ARr8///V/f//CwAAAAbnAwAAAjExARj8///W/f//ARf8///V/f//BAAAAAbqAwAAB0dlbmVyYWwBFfz//9b9//8BFPz//9X9//8CAAAABu0DAAABMQES/P//1v3//wER/P//1f3//wAAAAAG8AMAAAIxNgEP/P//1v3//wEO/P//1f3//wMAAAAG8wMAAHY9QXRsYXNCYWxhbmNlKCJQUk9EIixEYXRhQXJlYUlkLCJULkxlZGdlclRyYW5zIiwiU3VtfEFtb3VudE1TVHwwIiwiIiwiIiwiIiwiIiwiIiwiIiwiQWNjb3VudE51bXxWb3VjaGVyIiwiMTIwMDEwIiwkSjMpB54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z//8H9//8JqQMAAAlBAgAAAQn8///B/f//CawDAAAJQQIAAAEG/P//wf3//wmvAwAABvwDAAAFLTQxNDIBA/z//8H9//8JsgMAAAb/AwAAB0NhbGlicmkBAPz//8H9//8JtQMAAAYCBAAAATAB/fv//8H9//8JuAMAAAYFBAAAAjExAfr7///B/f//CbsDAAAGCAQAAAdSZWd1bGFyB58BAAAAAQAAAAAAAAAEN0dsb2JlU29mdHdhcmUuQXRsYXM0MC5BdGxhc0NvbW1vbi5UeXBlLkZpZWxkT3V0cHV0RmllbGQCAAAAB6E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3+///1v3//wH2+///1f3//yQAAAAJNAEAAAH0+///1v3//wHz+///1f3//wsAAAAGDgQAAAIxMgHx+///1v3//wHw+///1f3//wQAAAAGEQQAAAdHZW5lcmFsAe77///W/f//Ae37///V/f//AgAAAAYUBAAAATEB6/v//9b9//8B6vv//9X9//8AAAAABhcEAAACMTkB6Pv//9b9//8B5/v//9X9//8DAAAABhoEAAB2PUF0bGFzQmFsYW5jZSgiUFJPRCIsRGF0YUFyZWFJZCwiVC5MZWRnZXJUcmFucyIsIlN1bXxBbW91bnRNU1R8MCIsIiIsIiIsIiIsIiIsIiIsIiIsIkFjY291bnROdW18Vm91Y2hlciIsIjEyMDAxMCIsJEszKQej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7///B/f//Cc4DAAAJQQIAAAHi+///wf3//wnRAwAACUECAAAB3/v//8H9//8J1AMAAAYjBAAABS00MTQyAdz7///B/f//CdcDAAAGJgQAAAdDYWxpYnJpAdn7///B/f//CdoDAAAGKQQAAAEwAdb7///B/f//Cd0DAAAGLAQAAAIxMQHT+///wf3//wngAwAABi8EAAAHUmVndWxhcgGnAQAADgAAALEAAAAGMAQAAAtJbnZlbnRUcmFucwYxBAAAFkludmVudG9yeSB0cmFuc2FjdGlvbnMJCAAAAAkIAAAACQgAAAABzfv//+D///8AAAAACTQEAAAJNQQAAAHK+///3f///6E9wGd8Tc9IjCDSY9pxRdkJCAAAAAkIAAAACTgEAAAJqgEAAAoKCgoKAQAAAAHG+///2f///wAAAAABxfv//9j///8AAAAAAAk8BAAABLA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k+BAAABL4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ABAAABMw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CBAAABN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EBAAABO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GBAAAAe0BAAAOAAAA/////wZHBAAAC0ludmVudFRyYW5zBkgEAAAWSW52ZW50b3J5IHRyYW5zYWN0aW9ucwkIAAAACQgAAAAJCAAAAAG2+///4P///wAAAAAJSwQAAAlMBAAAAbP7///d////XGehfS4TDUGQ2ra0G9a4uQkIAAAACQgAAAAJTwQAAAnwAQAACgoKCgoBAAAAAa/7///Z////AAAAAAGu+///2P///wAAAAAACVMEAAAE9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EAAAACY4BAAADAAAACVUEAAAB+wEAAA4AAAD/////BlYEAAALSW52ZW50VHJhbnMGVwQAABZJbnZlbnRvcnkgdHJhbnNhY3Rpb25zCQgAAAAJCAAAAAkIAAAAAaf7///g////AAAAAAlaBAAACVsEAAABpPv//93///9xbRp/r+YhQZ/6QtFZEnDgCQgAAAAJCAAAAAleBAAACf4BAAAKCgoKCgEAAAABoPv//9n///8AAAAAAZ/7///Y////AAAAAAAJYgQAAAQE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QAAAAJkwEAAAMAAAAJZAQAAAEJAgAADgAAAP////8GZQQAAAtJbnZlbnRUcmFucwZmBAAAFkludmVudG9yeSB0cmFuc2FjdGlvbnMJCAAAAAkIAAAACQgAAAABmPv//+D///8AAAAACWkEAAAJagQAAAGV+///3f///9gNXWV29qtIiC+tDgQFyCQJCAAAAAkIAAAACW0EAAAJDAIAAAoKCgoKAQAAAAGR+///2f///wAAAAABkPv//9j///8AAAAAAAlxBAAABBI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gAAAAmYAQAAAwAAAAlzBAAABBs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l0BAAAAwAAAAl1BAAABCQ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AAAAAl0BAAAAwAAAAl3BAAAASgCAAA/AQAAAYj7//9t/////////wAGeQQAAAZTdHJpbmcGegQAAAlJdGVtIG5hbWUJMQAAAAGE+///a////wIAAAABg/v//1f+//8BAAAAAAAJMAAAAAnEAAAACQgAAAAK/////wkwAAAACgnEAAAABoMEAAAGSXRlbUlkBoQEAAALSW52ZW50VHJhbnMKCQgAAAAJhgQAAAkIAAAAATQEAAAhAAAACgAAAAmIBAAAEQAAAAmJBAAAATUEAAAiAAAACAAAAAleAQAAEQAAAAmLBAAABDgE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BAAAAAAAAAE8BAAAKQAAAAAAAAAJjQQAAAAAAAAHP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///wf3//waPBAAACEhlbHBUZXh0BpAEAAA1T3JkZXIgbnVtYmVyLCBwcm9qZWN0IG51bWJlciwgcHJvZHVjdGlvbiBudW1iZXIsIGV0Yy4Bb/v//8H9//8GkgQAAAVMYWJlbAmmAQAAAWz7///B/f//BpUEAAAEVHlwZQmlAQAAB0A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fv//8H9//8JjwQAAAaZBAAADklkZW50aWZ5IGl0ZW0uAWb7///B/f//CZIEAAAJtAEAAAFj+///wf3//wmVBAAACbMBAAAHQ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+///wf3//wmPBAAABqIEAAAcRGF0ZSBvZiBwaHlzaWNhbCB0cmFuc2FjdGlvbgFd+///wf3//wmSBAAACcIBAAABWvv//8H9//8JlQQAAAnBAQAA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v//8H9//8JjwQAAAarBAAAKVN0YXR1cyBmb3IgcXVhbnRpdHkgaW4gcmVsYXRpb24gdG8gaXNzdWVzAVT7///B/f//CZIEAAAJ0AEAAAFR+///wf3//wmVBAAACc8BAAAHR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+///wf3//wmPBAAABrQEAAAkUXVhbnRpdHkgYXR0YWNoZWQgdG8gdGhlIHRyYW5zYWN0aW9uAUv7///B/f//CZIEAAAJ3gEAAAFI+///wf3//wmVBAAACd0BAAABSwQAACEAAAAHAAAACbsEAAAHAAAACbwEAAABTAQAACIAAAADAAAACb0EAAADAAAACb4EAAABTwQAAAQAAAABAAAACbsEAAADAAAACcAEAAABUwQAACkAAAAAAAAACcEEAAAAAAAAB1U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v//8H9//8GwwQAAAVMYWJlbAnsAQAAATv7///B/f//BsYEAAAEVHlwZQnrAQAAAVoEAAAhAAAACQAAAAnIBAAAEQAAAAnJBAAAAVsEAAAiAAAAAwAAAAmOAQAAAwAAAAnLBAAAAV4EAAAEAAAAAQAAAAnIBAAAAwAAAAnNBAAAAWIEAAApAAAAAAAAAAnOBAAAAAAAAAdk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H7///B/f//BtAEAAAFTGFiZWwJ+gEAAAEu+///wf3//wbTBAAABFR5cGUJ+QEAAAFpBAAAIQAAAAgAAAAJ1QQAABEAAAAJ1gQAAAFqBAAAIgAAAAIAAAAJmAEAAAMAAAAJ2AQAAAFtBAAABAAAAAEAAAAJ1QQAAAMAAAAJ2gQAAAFxBAAAKQAAAAAAAAAJ2wQAAAAAAAAHc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+///wf3//wbdBAAABUxhYmVsCQgCAAABIfv//8H9//8G4AQAAARUeXBlCQcCAAABdAQAABIAAAAHd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///wf3//wbjBAAABFR5cGUG5AQAAARFbnVtARv7///B/f//BuYEAAAFTGFiZWwG5wQAAAlSZWZlcmVuY2UHdw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Y+///wf3//wnjBAAACcEBAAABFfv//8H9//8J5gQAAAnCAQAAARL7///B/f//Bu8EAAAIUmVmZXJzVG8G8AQAAAs9RGF0ZVBlcmlvZASG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4AAAAJXgEAAAMAAAAJ8gQAAAGIBAAAEgAAAAeJ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N+///w/7//wb0BAAAGFRhYmxlLkludmVudFRyYW5zLkl0ZW1JZAlCAQAAAQr7///D/v//BvcEAAAfVGFibGUuSW52ZW50VHJhbnMuSW52ZW50VHJhbnNJZAn4BAAAAQf7///D/v//BvoEAAAbVGFibGUuSW52ZW50VHJhbnMuVHJhbnNUeXBlCfsEAAABBPv//8P+//8G/QQAABxUYWJsZS5JbnZlbnRUcmFucy5UcmFuc1JlZklkCT8BAAABAfv//8P+//8GAAUAAB5UYWJsZS5JbnZlbnRUcmFucy5EYXRlUGh5c2ljYWwJRQEAAAH++v//w/7//wYDBQAAH1RhYmxlLkludmVudFRyYW5zLkRhdGVGaW5hbmNpYWwJBAUAAAH7+v//w/7//wYGBQAAH1RhYmxlLkludmVudFRyYW5zLlN0YXR1c1JlY2VpcHQJBwUAAAH4+v//w/7//wYJBQAAHVRhYmxlLkludmVudFRyYW5zLlN0YXR1c0lzc3VlCUgBAAAB9fr//8P+//8GDAUAABVUYWJsZS5JbnZlbnRUcmFucy5RdHkJSwEAAAHy+v//w/7//wYPBQAAIlRhYmxlLkludmVudFRyYW5zLkNvc3RBbW91bnRQb3N0ZWQJEAUAAAeL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/r//6v+//8GEgUAAB9UYWJsZS5JbnZlbnRUcmFucy5EYXRlRmluYW5jaWFsCRMFAAAB7Pr//6v+//8GFQUAAB1UYWJsZS5JbnZlbnRUcmFucy5TdGF0dXNJc3N1ZQkWBQAAAen6//+r/v//BhgFAAAYVGFibGUuSW52ZW50VHJhbnMuSXRlbUlkCRkFAAAB5vr//6v+//8GGwUAAB9UYWJsZS5JbnZlbnRUcmFucy5JbnZlbnRUcmFuc0lkCRwFAAAB4/r//6v+//8GHgUAABxUYWJsZS5JbnZlbnRUcmFucy5UcmFuc1JlZklkCR8FAAAB4Pr//6v+//8GIQUAAB5UYWJsZS5JbnZlbnRUcmFucy5EYXRlUGh5c2ljYWwJIgUAAAHd+v//q/7//wYkBQAAH1RhYmxlLkludmVudFRyYW5zLlN0YXR1c1JlY2VpcHQJJQUAAAHa+v//q/7//wYnBQAAG1RhYmxlLkludmVudFRyYW5zLlRyYW5zVHlwZQkoBQAAAY0EAAB4AAAAAbsEAAASAAAAB7w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f6///D/v//BioFAAAcVGFibGUuSW52ZW50VHJhbnMuVHJhbnNSZWZJZAk/AQAAAdT6///D/v//Bi0FAAAYVGFibGUuSW52ZW50VHJhbnMuSXRlbUlkCUIBAAAB0fr//8P+//8GMAUAAB5UYWJsZS5JbnZlbnRUcmFucy5EYXRlUGh5c2ljYWwJRQEAAAHO+v//w/7//wYzBQAAHVRhYmxlLkludmVudFRyYW5zLlN0YXR1c0lzc3VlCUgBAAABy/r//8P+//8GNgUAABVUYWJsZS5JbnZlbnRUcmFucy5RdHkJSwEAAAHI+v//w/7//wY5BQAAJFRhYmxlLkludmVudFRyYW5zLkNvc3RBbW91bnRQaHlzaWNhbAk6BQAAAcX6///D/v//BjwFAAAfVGFibGUuSW52ZW50VHJhbnMuRGF0ZUZpbmFuY2lhbAlOAQAAAb0EAAASAAAAB74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C+v//q/7//wY/BQAAH1RhYmxlLkludmVudFRyYW5zLkRhdGVGaW5hbmNpYWwJQAUAAAG/+v//q/7//wZCBQAAG1RhYmxlLkludmVudFRyYW5zLlRyYW5zVHlwZQlXAQAAAbz6//+r/v//BkUFAAAeVGFibGUuSW52ZW50VHJhbnMuRGF0ZVBoeXNpY2FsCVoBAAAHw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ufr//9T///8JMAAAAAkxAAAAAcEEAAB4AAAAAcgEAAASAAAAB8k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b6///D/v//BksFAAAcVGFibGUuSW52ZW50VHJhbnMuVHJhbnNSZWZJZAk/AQAAAbP6///D/v//Bk4FAAAYVGFibGUuSW52ZW50VHJhbnMuSXRlbUlkCUIBAAABsPr//8P+//8GUQUAAB5UYWJsZS5JbnZlbnRUcmFucy5EYXRlUGh5c2ljYWwJRQEAAAGt+v//w/7//wZUBQAAHVRhYmxlLkludmVudFRyYW5zLlN0YXR1c0lzc3VlCUgBAAABqvr//8P+//8GVwUAABVUYWJsZS5JbnZlbnRUcmFucy5RdHkJSwEAAAGn+v//w/7//wZaBQAAH1RhYmxlLkludmVudFRyYW5zLkRhdGVGaW5hbmNpYWwJTgEAAAGk+v//w/7//wZdBQAAIVRhYmxlLkludmVudFRyYW5zLlZvdWNoZXJQaHlzaWNhbAlRAQAAB8s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h+v//q/7//wZgBQAAH1RhYmxlLkludmVudFRyYW5zLkRhdGVGaW5hbmNpYWwJQAUAAAGe+v//q/7//wZjBQAAG1RhYmxlLkludmVudFRyYW5zLlRyYW5zVHlwZQlXAQAAAZv6//+r/v//BmYFAAAeVGFibGUuSW52ZW50VHJhbnMuRGF0ZVBoeXNpY2FsCVoBAAAHzQ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mPr//9T///8JMAAAAAkxAAAAAc4EAAB4AAAAAdUEAAASAAAAB9YEAAAAAQAAAAg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X6///D/v//BmwFAAAcVGFibGUuSW52ZW50VHJhbnMuVHJhbnNSZWZJZAk/AQAAAZL6///D/v//Bm8FAAAYVGFibGUuSW52ZW50VHJhbnMuSXRlbUlkCUIBAAABj/r//8P+//8GcgUAAB5UYWJsZS5JbnZlbnRUcmFucy5EYXRlUGh5c2ljYWwJRQEAAAGM+v//w/7//wZ1BQAAHVRhYmxlLkludmVudFRyYW5zLlN0YXR1c0lzc3VlCUgBAAABifr//8P+//8GeAUAABVUYWJsZS5JbnZlbnRUcmFucy5RdHkJSwEAAAGG+v//w/7//wZ7BQAAH1RhYmxlLkludmVudFRyYW5zLkRhdGVGaW5hbmNpYWwJTgEAAAGD+v//w/7//wZ+BQAAIVRhYmxlLkludmVudFRyYW5zLlZvdWNoZXJQaHlzaWNhbAlRAQAAAYD6///D/v//BoEFAAAZVGFibGUuSW52ZW50VHJhbnMuVm91Y2hlcglUAQAAB9gE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9+v//q/7//waEBQAAG1RhYmxlLkludmVudFRyYW5zLlRyYW5zVHlwZQlXAQAAAXr6//+r/v//BocFAAAeVGFibGUuSW52ZW50VHJhbnMuRGF0ZVBoeXNpY2FsCVoBAAAH2g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d/r//9T///8JMAAAAAkxAAAAAdsEAAB4AAAAB/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H9//8JkgQAAAl6BAAAAXH6///B/f//CZUEAAAJeQQAAAH4BAAAPwEAAAFu+v//bf////////8ABpMFAAAGU3RyaW5nBpQFAAAGTG90IElECacBAAABavr//2v///8CAAAAAWn6//9X/v//AQAAAAAACaoBAAAGmQUAAA1JbnZlbnRUcmFuc0lkCQgAAAAK/////wmqAQAACgmZBQAACgoKCQgAAAAJngUAAAkIAAAAAfsEAAA/AQAAAWD6//9t/////////wAGoQUAAARFbnVtBqIFAAAJUmVmZXJlbmNlCacBAAABXPr//2v///8CAAAAAVv6//9X/v//AQAAAAAACaoBAAAGpwUAAAlUcmFuc1R5cGUJCAAAAAr/////CaoBAAAKCacFAAAKCgoJCAAAAAmsBQAACQgAAAABBAUAAD8BAAABUvr//23/////////AAavBQAABERhdGUGsAUAAA5GaW5hbmNpYWwgZGF0ZQmnAQAAAU76//9r////AgAAAAFN+v//V/7//wEAAAAAAAmqAQAABrUFAAANRGF0ZUZpbmFuY2lhbAkIAAAACv////8JqgEAAAoJtQUAAAoKCgkIAAAACboFAAAJCAAAAAEHBQAAPwEAAAFE+v//bf////////8ABr0FAAAERW51bQa+BQAADlJlY2VpcHQgc3RhdHVzCacBAAABQPr//2v///8CAAAAAT/6//9X/v//AQAAAAAACaoBAAAGwwUAAA1TdGF0dXNSZWNlaXB0CQgAAAAK/////wmqAQAACgnDBQAACgoKCQgAAAAJyAUAAAkIAAAAARAFAAA/AQAAATb6//9t/////////wAGywUAAARSZWFsBswFAAAVRmluYW5jaWFsIGNvc3QgYW1vdW50CacBAAABMvr//2v///8CAAAAATH6//9X/v//AQAAAAAACaoBAAAG0QUAABBDb3N0QW1vdW50UG9zdGVkCQgAAAAK/////wmqAQAACgnRBQAACgoKCQgAAAAJ1gUAAAkIAAAAARMFAABXAQAACaoBAAAG2QUAAA1EYXRlRmluYW5jaWFsCQgAAAAG2wUAAAIiIv////8JqgEAAAoJ2QUAAAoKCgkIAAAACd8FAAAJCAAAAAEWBQAAVwEAAAmqAQAABuIFAAALU3RhdHVzSXNzdWUJCAAAAAkIAAAA/////wmqAQAACgniBQAACgoKCQgAAAAJ5wUAAAkIAAAAARkFAABXAQAACaoBAAAG6gUAAAZJdGVtSWQJCAAAAAkIAAAA/////wmqAQAACgnqBQAACgoKCQgAAAAJ7wUAAAkIAAAAARwFAABXAQAACaoBAAAG8gUAAA1JbnZlbnRUcmFuc0lkCQgAAAAJCAAAAP////8JqgEAAAoJ8gUAAAoKCgkIAAAACfcFAAAJCAAAAAEfBQAAVwEAAAmqAQAABvoFAAAKVHJhbnNSZWZJZAkIAAAACQgAAAD/////CaoBAAAKCfoFAAAKCgoJCAAAAAn/BQAACQgAAAABIgUAAFcBAAAJqgEAAAYCBgAADERhdGVQaHlzaWNhbAkIAAAACQgAAAD/////CaoBAAAKCQIGAAAKCgoJCAAAAAkHBgAACQgAAAABJQUAAFcBAAAJqgEAAAYKBgAADVN0YXR1c1JlY2VpcHQJCAAAAAkIAAAA/////wmqAQAACgkKBgAACgoKCQgAAAAJDwYAAAkIAAAAASgFAABXAQAACaoBAAAJFQIAAAkIAAAACRcCAAD/////CaoBAAAGFgYAAAtJbnZlbnRUcmFucwkVAgAACgoKCQgAAAAJGQYAAAkIAAAAAToFAAA/AQAAAeX5//9t/////////wEGHAYAAARSZWFsBh0GAAAUUGh5c2ljYWwgY29zdCBhbW91bnQJHgYAAAHh+f//a////wIAAAAB4Pn//1f+//8BAAAAAAAGIQYAABFUYWJsZS5JbnZlbnRUcmFucwYiBgAAEkNvc3RBbW91bnRQaHlzaWNhbAkIAAAACv////8JIQYAAAoJIgYAAAoKCgkIAAAACScGAAAJCAAAAAFABQAAVwEAAAkUAgAACdkFAAAJCAAAAAYsBgAAHDA2LjI5LjIwMTcgLi4gMTIuMzEuMjA5OSwgIiL/////CRQCAAAKCdkFAAAKCgoJCAAAAAkwBgAACQgAAAAEn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MGAAAEr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UGAAAEu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cG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kGAAAE1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sGAAAE3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UAAAACV4BAAADAAAACT0GAAAE5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T8GAAAE7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EGAAAE9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MGAAAE/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UGAAAEBw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cGAAAEDw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kGAAAEGQ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UAAAACV4BAAADAAAACUsGAAABHgYAAA4AAAD/////BkwGAAALSW52ZW50VHJhbnMGTQYAABZJbnZlbnRvcnkgdHJhbnNhY3Rpb25zCQgAAAAJCAAAAAkIAAAAAbH5///g////AAAAAAlQBgAACVEGAAABrvn//93///8sXnZ8dfodR4IRUyLadSvECQgAAAAJCAAAAAlUBgAACSEGAAAKCgoKCgEAAAABqvn//9n///8AAAAAAan5///Y////AAAAAAAJWAYAAAQn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XgEAAAMAAAAJWgYAAAQw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oAAAAJdAQAAAMAAAAJXAYAAAcz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P5///B/f//CY8EAAAGXwYAAFJTdW1tYXJ5IG51bWJlci9Mb3QgSUQgZm9yIHRyYW5zYWN0aW9ucyBhdHRhY2hlZCB0byB0aGUgc2FtZSBpbnZlbnRvcnkgdHJhbnNhY3Rpb24uAaD5///B/f//CZIEAAAJlAUAAAGd+f//wf3//wmVBAAACZMFAAAHNQ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+f//wf3//wmPBAAABmgGAAAyU3BlY2lmeSB0aGUgbW9kdWxlIHRoYXQgZ2VuZXJhdGVkIHRoZSB0cmFuc2FjdGlvbi4Bl/n//8H9//8JkgQAAAmiBQAAAZT5///B/f//CZUEAAAJoQUAAAc3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H5///B/f//CY8EAAAGcQYAAB1EYXRlIG9mIGZpbmFuY2lhbCB0cmFuc2FjdGlvbgGO+f//wf3//wmSBAAACbAFAAABi/n//8H9//8JlQQAAAmvBQAABzk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n//8H9//8JjwQAAAZ6BgAAKVN0YXR1cyBvZiBxdWFudGl0eSBpbiByZWxhdGlvbiB0byByZWNlaXB0AYX5///B/f//CZIEAAAJvgUAAAGC+f//wf3//wmVBAAACb0FAAAHOw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/+f//wf3//wmPBAAABoMGAAA1SW52ZW50b3J5IHZhbHVlIGZvciB0aGUgZmluYW5jaWFsbHkgdXBkYXRlZCBxdWFudGl0eS4BfPn//8H9//8JkgQAAAnMBQAAAXn5///B/f//CZUEAAAJywUAAAc9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5///B/f//CZUEAAAGjAYAAAREYXRlAXP5///B/f//CZIEAAAGjwYAAA5GaW5hbmNpYWwgZGF0ZQc/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5///B/f//CZUEAAAGkgYAAARFbnVtAW35///B/f//CZIEAAAGlQYAAAxJc3N1ZSBzdGF0dXMHQQ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+f//wf3//wmVBAAABpgGAAAGU3RyaW5nAWf5///B/f//CZIEAAAGmwYAAAtJdGVtIG51bWJlcgdD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5///B/f//CZUEAAAGngYAAAZTdHJpbmcBYfn//8H9//8JkgQAAAahBgAABkxvdCBJRAdF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75///B/f//CZUEAAAGpAYAAAZTdHJpbmcBW/n//8H9//8JkgQAAAanBgAABk51bWJlcgdH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5///B/f//CZUEAAAGqgYAAAREYXRlAVX5///B/f//CZIEAAAGrQYAAA1QaHlzaWNhbCBkYXRlB0k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n//8H9//8JlQQAAAawBgAABEVudW0BT/n//8H9//8JkgQAAAazBgAADlJlY2VpcHQgc3RhdHVzB0s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n//8H9//8JlQQAAAa2BgAABEVudW0BSfn//8H9//8JkgQAAAa5BgAACVJlZmVyZW5jZQFQBgAAIQAAABAAAAAJugYAABEAAAAJuwYAAAFRBgAAIgAAAAIAAAAJXgEAAAMAAAAJvQYAAAFUBgAABAAAAAEAAAAJugYAAAMAAAAJvwYAAAFYBgAAKQAAAAAAAAAJwAYAAAAAAAAHW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/+f//wf3//wmSBAAACR0GAAABPPn//8H9//8JlQQAAAkcBgAAB1w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n//8H9//8J4wQAAAbJBgAABERhdGUBNvn//8H9//8J5gQAAAbMBgAADkZpbmFuY2lhbCBkYXRlATP5///B/f//Bs4GAAAIUmVmZXJzVG8GzwYAAAw9RXhjbHVkZURhdGUBugYAABIAAAAHuwY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MPn//8P+//8G0QYAABhUYWJsZS5JbnZlbnRUcmFucy5JdGVtSWQJQgEAAAEt+f//w/7//wbUBgAAHFRhYmxlLkludmVudFRyYW5zLlRyYW5zUmVmSWQJPwEAAAEq+f//w/7//wbXBgAAHlRhYmxlLkludmVudFRyYW5zLkRhdGVQaHlzaWNhbAlFAQAAASf5///D/v//BtoGAAAdVGFibGUuSW52ZW50VHJhbnMuU3RhdHVzSXNzdWUJSAEAAAEk+f//w/7//wbdBgAAFVRhYmxlLkludmVudFRyYW5zLlF0eQlLAQAAASH5///D/v//BuAGAAAkVGFibGUuSW52ZW50VHJhbnMuQ29zdEFtb3VudFBoeXNpY2FsCToFAAAHvQY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R75//+r/v//BuMGAAAfVGFibGUuSW52ZW50VHJhbnMuRGF0ZUZpbmFuY2lhbAkTBQAAARv5//+r/v//BuYGAAAbVGFibGUuSW52ZW50VHJhbnMuVHJhbnNUeXBlCSgFAAAHvwY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GPn//9T///8JMAAAAAkxAAAAAcAGAAB4AAAACw==
    <Output>
      <OutputObject name="AtlasReport_9"/>
    </Output>
  </Query>
</Atlas>
</file>

<file path=customXml/item15.xml><?xml version="1.0" encoding="utf-8"?>
<Atlas>
  <Query type="ReportList" id="3b6c126d-29c9-4f85-97b7-357017d304e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Tf86xuS1KrHS3bfhKLC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81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YjZjMTI2ZC0yOWM5LTRmODUtOTdiNy0zNTcwMTdkMzA0ZTEBuP///7v///8Bt////7r///8AAAAABkoAAAAEVHJ1ZQG1////u////wG0////uv///wsAAAAGTQAAABBPcGVuIHNhbGVzIGxpbmVzAbL///+7////AbH///+6////GwAAAAlKAAAAAa////+7////Aa7///+6////BgAAAAZTAAAABUZhbHNlAaz///+7////Aav///+6////HAAAAAlKAAAAAan///+7////Aaj///+6////HQAAAAlTAAAAAab///+7////AaX///+6////KgAAAAlKAAAAAaP///+7////AaL///+6////AQAAAAZfAAAAAzM2NAGg////u////wGf////uv///ycAAAAGYgAAAAs9RGF0YUFyZWFJZAGd////u////wGc////uv///xkAAAAGZQAAAA9DZWxsc1ZlcnRpY2FsbHkBmv///7v///8Bmf///7r///8JAAAACgGY////u////wGX////uv///ygAAAAGagAAAAIxMwGV////u////wGU////uv///ysAAAAGbQ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k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vAAAAC0ludmVudFRyYW5zAQAAAAGQ////kv///wZx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gAAAAlyAAAABwAAAAlz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dQAAAAElAAAABAAAAAEAAAAJcgAAAAMAAAAJdw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4AAAAAAAAAAcqAAAAAAEAAAAAAAAABC1HbG9iZVNvZnR3YXJlLkF0bGFzNDAuQXRsYXNDb21tb24uVHlwZS5Db2x1bW4CAAAAATEAAAAOAAAA/////wZ5AAAAC0ludmVudFRhYmxlBnoAAAAFSXRlbXMJCAAAAAkIAAAACQgAAAABhP///+D///8AAAAACX0AAAAJfgAAAAGB////3f////4vRQ2EEwpEkk06zfgkTYsJCAAAAAkIAAAACYEAAAAJMAAAAAaDAAAAC0ludmVudFRyYW5zBoQAAAARVGFibGUuSW52ZW50VHJhbnMGhQAAABhUYWJsZS5JbnZlbnRUcmFucy5JdGVtSWQGhgAAAAZJdGVtSWQGhwAAAAZJdGVtSWQBAAAAAXj////Z////AAAAAAF3////2P///wAAAAAACYo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wAAAAmMAAAACY0AAAAGjgAAAApUcmFuc1JlZklkBo8AAAAJU08gbnVtYmVyBpAAAAAGU3RyaW5nCQgAAAAGkgAAACQ4YTE1NTEzNS0yMmI2LTQ4MjUtYWJkYy0wMTIyZDdlNTliZTkFbf///y1HbG9iZVNvZnR3YXJlLkF0bGFzNDAuQXRsYXNDb21tb24uQWdncmVnYXRpb24BAAAAB3ZhbHVlX18ACAIAAAD/////AAAAAAVs////LEdsb2JlU29mdHdhcmUuQXRsYXM0MC5BdGxhc0NvbW1vbi5Db2x1bW5UeXBlAQAAAAd2YWx1ZV9fAAgCAAAAAAAAAAVr////K0dsb2JlU29mdHdhcmUuQXRsYXM0MC5BdGxhc0NvbW1vbi5Tb3J0T3JkZXIBAAAAB3ZhbHVlX18ACAIAAAACAAAAAAAAAAAFav///0BHbG9iZVNvZnR3YXJlLkF0bGFzNDAuQXRsYXNDb21tb24uVHlwZS5Db2x1bW4rQ3Jvc3NUYWJDb2x1bW5UeXBlAQAAAAd2YWx1ZV9fAAgCAAAAAAAAAAoBAAAAAAAAAAAAAAAAAAaXAAAAJDZlYzY1ODAzLTMwYzctNGVkNi05YTM0LTI5YjYzZTgyNTdmMgaYAAAAHFRhYmxlLkludmVudFRyYW5zLlRyYW5zUmVmSWQKCgoKATMAAAAyAAAACZkAAAAJmgAAAAmbAAAABpwAAAA3QXRsYXNNYW5hZ2VkQ29sdW1uX2Q5NjFlOTFkLWZjNjUtNGViNi1iZDFjLTcyZDQ0YTkwYzUxNQadAAAAEEN1c3RvbWVyIGFjY291bnQJCAAAAAkIAAAABp8AAAAkZTg2ZDgyNzYtOGEyYi00OWM3LTkzMzUtMTUxY2UyYjJlZmM3AWD///9t/////////wEAAAABX////2z///8CAAAAAV7///9r////AgAAAAAAAAAAAV3///9q////AAAAAAoBAAAAAAAAAAABAAAAAAakAAAAJDk2M2JmNjVhLTY5ZGItNGRkMC04M2VkLTQxYWEyMDFmMmFkZAkIAAAACgoKCgE0AAAAMgAAAAmmAAAACacAAAAJqAAAAAapAAAAN0F0bGFzTWFuYWdlZENvbHVtbl9lOTMwYWUzMS02MDhjLTRmMDctYjdhMi0yZGU2OWM3ZGM0M2EGqgAAAA1DdXN0b21lciBuYW1lCQgAAAAJCAAAAAasAAAAJDM2YjAyMDRkLTVlZTctNDUzOS1iMWE4LWQ0MWU4NzI5ODk3OQFT////bf////////8CAAAAAVL///9s////AgAAAAFR////a////wIAAAAAAAAAAAFQ////av///wAAAAAKAQAAAAAAAAAAAgAAAAAGsQAAACQ0ZWJhMjcwZC02ODUwLTQ1YzAtODI3ZS01OWNlNzk5MTgyOGMJCAAAAAoKCgoBNQAAADIAAAAJswAAAAm0AAAACbUAAAAGtgAAAAZJdGVtSWQGtwAAAAtJdGVtIG51bWJlcga4AAAABlN0cmluZwkIAAAABroAAAAkNjM2N2E5ODctNTgwOS00ZTcyLTgyZWItODJmNjkwMDFkY2M3AUX///9t/////////wMAAAABRP///2z///8AAAAAAUP///9r////AgAAAAAAAAAAAUL///9q////AAAAAAoBAAAAAAAAAAADAAAAAAa/AAAAJDU0ZjgyOGUwLTcyZGItNDE1Ny1iMmRhLTUxMjViN2M2NTVlZgbAAAAAGFRhYmxlLkludmVudFRyYW5zLkl0ZW1JZAoKCgoBNgAAADIAAAAJwQAAAAnCAAAACcMAAAAGxAAAAA1JbnZlbnRUcmFuc0lkBsUAAAAGTG90IElEBsYAAAAGU3RyaW5nCQgAAAAGyAAAACQ5YzE1NDBkNi1mMDc1LTQyOTEtYmM3Yi05Yzg5NWIzOTkyYTUBN////23/////////BAAAAAE2////bP///wAAAAABNf///2v///8CAAAAAAAAAAABNP///2r///8AAAAACgEAAAAAAAAAAAQAAAAABs0AAAAkZTkzNWFiNzAtM2QyMy00ODM0LWFkMTktMWZlOTY4ODNhOTllBs4AAAAfVGFibGUuSW52ZW50VHJhbnMuSW52ZW50VHJhbnNJZAoKCgoBNwAAADIAAAAJzwAAAAnQAAAACdEAAAAG0gAAAAhJdGVtTmFtZQbTAAAACUl0ZW0gbmFtZQbUAAAABlN0cmluZwkIAAAABtYAAAAkYjBhZjk4MzgtNDU0MS00M2FkLThiZDItODhiMjdiMjg1ZTlmASn///9t/////////wUAAAABKP///2z///8AAAAAASf///9r////AgAAAAAAAAAAASb///9q////AAAAAAoBAAAAAAAAAAAFAAAAAAbbAAAAJDc3N2M4NDM4LTdmMjQtNGQzNy1iNWM0LWRkNGUwY2E2ODczNQbcAAAAM1RhYmxlLkludmVudFRyYW5zLkl0ZW1JZH5UYWJsZS5JbnZlbnRUYWJsZS5JdGVtTmFtZQoKCgoBOAAAADIAAAAJ3QAAAAneAAAACd8AAAAG4AAAADdBdGxhc01hbmFnZWRDb2x1bW5fODE4Y2M0YmEtNWE3OC00YjZjLTg1ZGYtZDE1OWRhOTYyNTg4BuEAAAANRGVsaXZlcnkgZGF0ZQkIAAAACQgAAAAG4wAAACQ5MmMwMWI3YS0xNDc4LTRjZmEtYjY0ZS0wMDA0ZmIyOTI1ZmQBHP///23/////////BgAAAAEb////bP///wIAAAABGv///2v///8CAAAAAAAAAAABGf///2r///8AAAAACgEAAAAAAAAAAAYAAAAABugAAAAkZWY5MGRkM2UtNGY0MC00OTFhLWE5Y2YtOWU5ZjZhZjFhNTc0CQgAAAAKCgoKATkAAAAyAAAACeoAAAAJ6wAAAAnsAAAABu0AAAADUXR5Bu4AAAAIUXVhbnRpdHkG7wAAAARSZWFsCQgAAAAG8QAAACRkZmU0ZDEyNS0wZTMzLTQ2NTYtYjBkMi0zMDdiMDIzM2EwODgBDv///23///8BAAAABwAAAAEN////bP///wAAAAABDP///2v///8CAAAAAAAAAAABC////2r///8AAAAACgEAAAAAAAAAAAcAAAAABvYAAAAkZjFlYjkzOWMtNDA2Ni00NDcxLTgzZjQtZDU4ZThiMzg3M2UyBvcAAAAVVGFibGUuSW52ZW50VHJhbnMuUXR5CgoKCgE6AAAAMgAAAAn4AAAACfkAAAAJ+gAAAAb7AAAAN0F0bGFzTWFuYWdlZENvbHVtbl9kMGNjMWNmMy0zZjJmLTQ5NGQtOGU1YS0zOTVjNjk1NjZkMjMG/AAAAApVbml0IHByaWNlCQgAAAAJCAAAAAb+AAAAJDA0NjEwZmVmLTBhZTMtNDZjNi05Zjc1LWJjYzFhNTM4NTQyMQEB////bf////////8IAAAAAQD///9s////AgAAAAH//v//a////wIAAAAAAAAAAAH+/v//av///wAAAAAKAQAAAAAAAAAACAAAAAAGAwEAACRkNzQ2YzNjYS05MTA4LTQ1YTktYjZjZC05NDQzMjYzYmEyMjUJCAAAAAoKCgoBOwAAADIAAAAJBQEAAAkGAQAACQcBAAAGCAEAADdBdGxhc01hbmFnZWRDb2x1bW5fOTkwOGI0ODgtMzNjMC00N2Q3LWE3MDctZGZmM2JkMWEwNmU5BgkBAAAIQ3VycmVuY3kJCAAAAAkIAAAABgsBAAAkNDUyN2RmYzItODAxNi00MzBhLTkwODEtNjM3NGVhYjE0ZWE2AfT+//9t/////////wkAAAAB8/7//2z///8CAAAAAfL+//9r////AgAAAAAAAAAAAfH+//9q////AAAAAAoBAAAAAAAAAAAJAAAAAAYQAQAAJDFkODc5ZWE4LWUwMGItNGE4My1hMGY2LTdjNWE1YTZhMDNmZAkIAAAACgoKCgE8AAAAMgAAAAkSAQAACRMBAAAJFAEAAAYVAQAAN0F0bGFzTWFuYWdlZENvbHVtbl9kNThjOGJkYi02MjFjLTRlZjctYjg3Ni05ZDU1ZDkxOGNhZjgGFgEAAApOZXQgYW1vdW50CQgAAAAJCAAAAAYYAQAAJGQ3NWYxOTc5LWJhMGYtNDc3NC1hNjc2LTUwMjY2M2ViZjdmYgHn/v//bf////////8KAAAAAeb+//9s////AgAAAAHl/v//a////wIAAAAAAAAAAAHk/v//av///wAAAAAKAQAAAAAAAAAACgAAAAAGHQEAACRjZTczOTY1YS0zOGQ0LTRhMDAtODgxOS00OTdmMTJhZTc4YjEJCAAAAAoKCgoBPQAAADIAAAAJHwEAAAkgAQAACSEBAAAGIgEAAA1EYXRlRmluYW5jaWFsBiMBAAAORmluYW5jaWFsIGRhdGUGJAEAAAREYXRlCQgAAAAGJgEAACQxOTcwYTRhMy1kYTVjLTRhODMtYmFhNS0xODk3YzI4YTlhYmMB2f7//23/////////CwAAAAHY/v//bP///wAAAAAB1/7//2v///8CAAAAAAAAAAAB1v7//2r///8AAAAACgEAAAAAAAAAAAsAAAAABisBAAAkMWIyMjBkMGEtZTE3Yy00NWQ1LWE0ZjgtMzRjNDZhZmQ5N2JlBiwBAAAfVGFibGUuSW52ZW50VHJhbnMuRGF0ZUZpbmFuY2lhbAoKCgoBPgAAADIAAAAJLQEAAAkuAQAACS8BAAAGMAEAAAxEYXRlUGh5c2ljYWwGMQEAAA1QaHlzaWNhbCBkYXRlBjIBAAAERGF0ZQkIAAAABjQBAAAkMmYzMjYzMWYtNDI3NS00Nzk4LThhYmQtMGY3YmJlZTJkOTI5Acv+//9t/////////wwAAAAByv7//2z///8AAAAAAcn+//9r////AgAAAAAAAAAAAcj+//9q////AAAAAAoBAAAAAAAAAAAMAAAAAAY5AQAAJGJkN2NiNmM0LWUxNDEtNGU4OS05NGU5LWZhYTE5NmI4NmUxZg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hUYWJsZS5JbnZlbnRUcmFucy5JdGVtSWQJQAEAAAG//v//xf7//wZCAQAAH1RhYmxlLkludmVudFRyYW5zLkludmVudFRyYW5z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bE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WQEAAAcAAAAJYgEAAAGZAAAAiwAAAAljAQAAAAAAAAAAAAABmgAAAIwAAACq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WcBAAABpgAAAIsAAAAJYwEAAAAAAAAAAAAAAacAAACMAAAAqg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ZAQAABwAAAAlsAQAAAbMAAACLAAAACW0BAAABAAAAAQAAAAG0AAAAjAAAAK0AAAAJXw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WQEAAAcAAAAJcQEAAAHBAAAAiwAAAAlyAQAAAQAAAAEAAAABwgAAAIwAAACs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VkBAAAHAAAACXYBAAABzwAAAIsAAAAJdwEAAAEAAAABAAAAAdAAAACMAAAApA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ZAQAABwAAAAl7AQAAAd0AAACLAAAACWMBAAAAAAAAAAAAAAHeAAAAjAAAAKo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WQEAAAcAAAAJgAEAAAHqAAAAiwAAAAmBAQAAAQAAAAEAAAAB6wAAAIwAAACs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VkBAAAHAAAACYUBAAAB+AAAAIsAAAAJYwEAAAAAAAAAAAAAAfkAAACMAAAAqg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ZAQAABwAAAAmKAQAAAQUBAACLAAAACYsBAAAAAAAAAAAAAAEGAQAAjAAAAIs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jgEAAAcAAAAJjwEAAAESAQAAiwAAAAljAQAAAAAAAAAAAAABEwEAAIwAAACqAAAACV8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ZQBAAABHwEAAIsAAAAJlQEAAAEAAAABAAAAASABAACMAAAAbA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kSAAAABwAAAAmZAQAAAS0BAACLAAAACZoBAAABAAAAAQAAAAEuAQAAjAAAAGw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LSXRlbSBudW1iZXIJogEAAAFP/v//a////wIAAAABTv7//1z+//8BAAAAAAAJpQEAAAm2AAAACQgAAAAK/////wmlAQAACgm2AAAACgoKCQgAAAAJuQEAAAkIAAAAAUMBAAA9AQAAAUX+//9t/////////wAGvAEAAAZTdHJpbmcGvQEAAAZMb3QgSUQ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y4wMS4yMDE3IC4uIDEyLjMxLjIwOTksICIi/////wmlAQAACgn0AQAACgoKCQgAAAAJ+gEAAAkIAAAAAVIBAABPAQAACaUBAAAG/QEAAAxEYXRlUGh5c2ljYWwJCAAAAAb/AQAAHDA3LjAxLjIwMTcgLi4gMTIuMzEuMjA5OSwgIiL/////CaUBAAAKCf0BAAAKCgoJCAAAAAkDAgAACQgAAAABVQEAAE8BAAAJpQEAAAYGAgAACVRyYW5zVHlwZQkIAAAABggCAAAFU2FsZXP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Q5Ljg2B2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2P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pAgAACEZvbnRCb2xkBioCAAAFRmFsc2UB1f3//9j9//8GLAIAAApGb250SXRhbGljCSoCAAAB0v3//9j9//8GLwIAAA1Gb250VW5kZXJsaW5lBjACAAAFLTQxNDIBz/3//9j9//8GMgIAAAhGb250TmFtZQYzAgAAB0NhbGlicmkBzP3//9j9//8GNQIAAAlGb250Q29sb3IGNgIAAAEwAcn9///Y/f//BjgCAAAIRm9udFNpemUGOQIAAAIxMQHG/f//2P3//wY7AgAACUZvbnRTdHlsZQY8AgAAB1JlZ3VsYXIHYwEAAAABAAAAAAAAAAQ3R2xvYmVTb2Z0d2FyZS5BdGxhczQwLkF0bGFzQ29tbW9uLlR5cGUuRmllbGRPdXRwdXRGaWVsZAIAAAAHZ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t/f//AcL9///s/f//JAAAAAmdAAAAAcD9///t/f//Ab/9///s/f//CwAAAAZCAgAAATEBvf3//+39//8BvP3//+z9//8EAAAABkUCAAAHR2VuZXJhbAG6/f//7f3//wG5/f//7P3//wIAAAAGSAIAAAExAbf9///t/f//Abb9///s/f//AAAAAAZLAgAABTE4LjU3AbT9///t/f//AbP9///s/f//AwAAAAZOAgAAXD1BdGxhc1RhYmxlKCJQUk9EIixEYXRhQXJlYUlkLCJULlNhbGVzVGFibGUiLCIlQ3VzdEFjY291bnQiLCIiLCIiLCIiLCIiLCIiLCIiLCJTYWxlc0lkIiwkQTMp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9j9//8GUAIAAAhGb250Qm9sZAkqAgAAAa79///Y/f//BlMCAAAKRm9udEl0YWxpYwkqAgAAAav9///Y/f//BlYCAAANRm9udFVuZGVybGluZQZXAgAABS00MTQyAaj9///Y/f//BlkCAAAIRm9udE5hbWUGWgIAAAdDYWxpYnJpAaX9///Y/f//BlwCAAAJRm9udENvbG9yBl0CAAABMAGi/f//2P3//wZfAgAACEZvbnRTaXplBmACAAACMTEBn/3//9j9//8GYgIAAAlGb250U3R5bGUGYwIAAAdSZWd1bGFy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7f3//wGb/f//7P3//yQAAAAJqgAAAAGZ/f//7f3//wGY/f//7P3//wsAAAAGaQIAAAEyAZb9///t/f//AZX9///s/f//BAAAAAZsAgAAB0dlbmVyYWwBk/3//+39//8Bkv3//+z9//8CAAAABm8CAAABMQGQ/f//7f3//wGP/f//7P3//wAAAAAGcgIAAAUzMS40MwGN/f//7f3//wGM/f//7P3//wMAAAAGdQIAAFc9QXRsYXNUYWJsZSgiUFJPRCIsRGF0YUFyZWFJZCwiVC5DdXN0VGFibGUiLCIlTmFtZSIsIiIsIiIsIiIsIiIsIiIsIiIsIkFjY291bnROdW0iLCRCMykHb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2P3//wlQAgAACSoCAAABh/3//9j9//8JUwIAAAkqAgAAAYT9///Y/f//CVYCAAAGfgIAAAUtNDE0MgGB/f//2P3//wlZAgAABoECAAAHQ2FsaWJyaQF+/f//2P3//wlcAgAABoQCAAABMAF7/f//2P3//wlfAgAABocCAAACMTEBeP3//9j9//8JYgIAAAaKAgAAB1JlZ3VsYXIHbQEAAAABAAAABAAAAAQ3R2xvYmVTb2Z0d2FyZS5BdGxhczQwLkF0bGFzQ29tbW9uLlR5cGUuRmllbGRPdXRwdXRGaWVsZAIAAAAJQAEAAA0DB28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0/f//7f3//wFz/f//7P3//wYAAAAGjgIAAAVUb3RhbAFx/f//7f3//wFw/f//7P3//xAAAAAJFQIAAAFu/f//7f3//wFt/f//7P3//wkAAAAJCAAAAAFr/f//7f3//wFq/f//7P3//wsAAAAGlwIAAAEzAWj9///t/f//AWf9///s/f//BAAAAAaaAgAAB0dlbmVyYWwBZf3//+39//8BZP3//+z9//8CAAAABp0CAAABMQFi/f//7f3//wFh/f//7P3//wAAAAAGoAIAAAUxMi43MQd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/9///Y/f//CSkCAAAJKgIAAAFc/f//2P3//wksAgAACSoCAAABWf3//9j9//8JLwIAAAapAgAABS00MTQyAVb9///Y/f//CTICAAAGrAIAAAdDYWxpYnJpAVP9///Y/f//CTUCAAAGrwIAAAEwAVD9///Y/f//CTgCAAAGsgIAAAIxMQFN/f//2P3//wk7AgAABrUCAAAHUmVndWxhcgdyAQAAAAEAAAAEAAAABDdHbG9iZVNvZnR3YXJlLkF0bGFzNDAuQXRsYXNDb21tb24uVHlwZS5GaWVsZE91dHB1dEZpZWxkAgAAAAlDAQAADQMHd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n9///t/f//AUj9///s/f//EAAAAAkVAgAAAUb9///t/f//AUX9///s/f//CQAAAAkIAAAAAUP9///t/f//AUL9///s/f//CwAAAAa/AgAAATQBQP3//+39//8BP/3//+z9//8EAAAABsICAAAHR2VuZXJhbAE9/f//7f3//wE8/f//7P3//wIAAAAGxQIAAAExATr9///t/f//ATn9///s/f//AAAAAAbIAgAABDkuNDM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f//2P3//wkpAgAACSoCAAABNP3//9j9//8JLAIAAAkqAgAAATH9///Y/f//CS8CAAAG0QIAAAUtNDE0MgEu/f//2P3//wkyAgAABtQCAAAHQ2FsaWJyaQEr/f//2P3//wk1AgAABtcCAAABMAEo/f//2P3//wk4AgAABtoCAAACMTEBJf3//9j9//8JOwIAAAbd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h/f//7f3//wEg/f//7P3//wkAAAAJCAAAAAEe/f//7f3//wEd/f//7P3//wsAAAAG5AIAAAE1ARv9///t/f//ARr9///s/f//BAAAAAbnAgAAB0dlbmVyYWwBGP3//+39//8BF/3//+z9//8CAAAABuoCAAABMQEV/f//7f3//wEU/f//7P3//wAAAAAG7QIAAAI0M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/Y/f//CVACAAAJKgIAAAEP/f//2P3//wlTAgAACSoCAAABDP3//9j9//8JVgIAAAb2AgAABS00MTQyAQn9///Y/f//CVkCAAAG+QIAAAdDYWxpYnJpAQb9///Y/f//CVwCAAAG/AIAAAEwAQP9///Y/f//CV8CAAAG/wIAAAIxMQEA/f//2P3//wliAgAABgID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/fz//+39//8B/Pz//+z9//8kAAAACeEAAAAB+vz//+39//8B+fz//+z9//8LAAAABggDAAABNgH3/P//7f3//wH2/P//7P3//wQAAAAGCwMAAAdHZW5lcmFsAfT8///t/f//AfP8///s/f//AgAAAAYOAwAAATEB8fz//+39//8B8Pz//+z9//8AAAAABhEDAAAFMTQuNDMB7vz//+39//8B7fz//+z9//8DAAAABhQDAAB2PUF0bGFzVGFibGUoIlBST0QiLERhdGFBcmVhSWQsIlQuU2FsZXNMaW5lIiwiJVNoaXBwaW5nRGF0ZVJlcXVlc3RlZCIsIiIsIiIsIiIsIiIsIiIsIiIsIkl0ZW1JZHxJbnZlbnRUcmFuc0lkIiwkRDMsJEU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Y/f//CVACAAAJKgIAAAHo/P//2P3//wlTAgAACSoCAAAB5fz//9j9//8JVgIAAAYdAwAABS00MTQyAeL8///Y/f//CVkCAAAGIAMAAAdDYWxpYnJpAd/8///Y/f//CVwCAAAGIwMAAAEwAdz8///Y/f//CV8CAAAGJgMAAAIxMQHZ/P//2P3//wliAgAABik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8///t/f//AdT8///s/f//EAAAAAkVAgAAAdL8///t/f//AdH8///s/f//CQAAAAkIAAAAAc/8///t/f//Ac78///s/f//CwAAAAYzAwAAATcBzPz//+39//8By/z//+z9//8EAAAABjYDAAAwXyAqICMsIyMwLjAwXyA7XyAqIC0jLCMjMC4wMF8gO18gKiAiLSI/P18gO18gQF8gAcn8///t/f//Acj8///s/f//AgAAAAY5AwAAATEBxvz//+39//8Bxfz//+z9//8AAAAABjw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/P//2P3//wkpAgAACSoCAAABwPz//9j9//8JLAIAAAkqAgAAAb38///Y/f//CS8CAAAGRQMAAAUtNDE0MgG6/P//2P3//wkyAgAABkgDAAAHQ2FsaWJyaQG3/P//2P3//wk1AgAABksDAAABMAG0/P//2P3//wk4AgAABk4DAAACMTEBsfz//9j9//8JOwIAAAZR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78///t/f//Aa38///s/f//JAAAAAn8AAAAAav8///t/f//Aar8///s/f//CwAAAAZXAwAAATgBqPz//+39//8Bp/z//+z9//8EAAAABloDAAAwXyAqICMsIyMwLjAwXyA7XyAqIC0jLCMjMC4wMF8gO18gKiAiLSI/P18gO18gQF8gAaX8///t/f//AaT8///s/f//AgAAAAZdAwAAATEBovz//+39//8Bofz//+z9//8AAAAABmADAAAFMTEuMjkBn/z//+39//8Bnvz//+z9//8DAAAABmMDAAByPUF0bGFzQmFsYW5jZSgiUFJPRCIsRGF0YUFyZWFJZCwiVC5TYWxlc0xpbmUiLCJTdW18U2FsZXNQcmljZXwwIiwiIiwiIiwiIiwiIiwiIiwiIiwiSXRlbUlkfEludmVudFRyYW5zSWQiLCREMywkRT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9j9//8JUAIAAAkqAgAAAZn8///Y/f//CVMCAAAJKgIAAAGW/P//2P3//wlWAgAABmwDAAAFLTQxNDIBk/z//9j9//8JWQIAAAZvAwAAB0NhbGlicmkBkPz//9j9//8JXAIAAAZyAwAAATABjfz//9j9//8JXwIAAAZ1AwAAAjExAYr8///Y/f//CWICAAAGeA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P//7f3//wGG/P//7P3//yQAAAAJCQEAAAGE/P//7f3//wGD/P//7P3//wsAAAAGfgMAAAE5AYH8///t/f//AYD8///s/f//BAAAAAaBAwAAB0dlbmVyYWwBfvz//+39//8Bffz//+z9//8CAAAABoQDAAABMQF7/P//7f3//wF6/P//7P3//wAAAAAGhwMAAAUxMC40MwF4/P//7f3//wF3/P//7P3//wMAAAAGigMAAG09QXRsYXNUYWJsZSgiUFJPRCIsRGF0YUFyZWFJZCwiVC5TYWxlc0xpbmUiLCIlQ3VycmVuY3lDb2RlIiwiIiwiIiwiIiwiIiwiIiwiIiwiSXRlbUlkfEludmVudFRyYW5zSWQiLCREMywkRT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z//9j9//8GjAMAAAhGb250Qm9sZAkqAgAAAXL8///Y/f//Bo8DAAAKRm9udEl0YWxpYwkqAgAAAW/8///Y/f//BpIDAAANRm9udFVuZGVybGluZQaTAwAABS00MTQyAWz8///Y/f//BpUDAAAIRm9udE5hbWUGlgMAAAdDYWxpYnJpAWn8///Y/f//BpgDAAAJRm9udENvbG9yBpkDAAABMAFm/P//2P3//wabAwAACEZvbnRTaXplBpwDAAACMTEBY/z//9j9//8GngMAAAlGb250U3R5bGUGnwMAAAdSZWd1bGFy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g/P//7f3//wFf/P//7P3//yQAAAAJFgEAAAFd/P//7f3//wFc/P//7P3//wsAAAAGpQMAAAIxMAFa/P//7f3//wFZ/P//7P3//wQAAAAGqAMAADBfICogIywjIzAuMDBfIDtfICogLSMsIyMwLjAwXyA7XyAqICItIj8/XyA7XyBAXyABV/z//+39//8BVvz//+z9//8CAAAABqsDAAABMQFU/P//7f3//wFT/P//7P3//wAAAAAGrgMAAAUxMy4xNAFR/P//7f3//wFQ/P//7P3//wMAAAAGsQMAAHI9QXRsYXNCYWxhbmNlKCJQUk9EIixEYXRhQXJlYUlkLCJULlNhbGVzTGluZSIsIlN1bXxMaW5lQW1vdW50fDAiLCIiLCIiLCIiLCIiLCIiLCIiLCJJdGVtSWR8SW52ZW50VHJhbnNJZCIsJEQzLCRFMyk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/P//2P3//wlQAgAACSoCAAABS/z//9j9//8JUwIAAAkqAgAAAUj8///Y/f//CVYCAAAGugMAAAUtNDE0MgFF/P//2P3//wlZAgAABr0DAAAHQ2FsaWJyaQFC/P//2P3//wlcAgAABsADAAABMAE//P//2P3//wlfAgAABsMDAAACMTEBPPz//9j9//8JYgIAAAbG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4/P//7f3//wE3/P//7P3//wkAAAAJCAAAAAE1/P//7f3//wE0/P//7P3//wsAAAAGzQMAAAIxMQEy/P//7f3//wEx/P//7P3//wQAAAAG0AMAAAhtL2QveXl5eQEv/P//7f3//wEu/P//7P3//wIAAAAG0wMAAAExASz8///t/f//ASv8///s/f//AAAAAAbW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z//9j9//8G2AMAAAhGb250Qm9sZAkqAgAAASb8///Y/f//BtsDAAAKRm9udEl0YWxpYwkqAgAAASP8///Y/f//Bt4DAAANRm9udFVuZGVybGluZQbfAwAABS00MTQyASD8///Y/f//BuEDAAAIRm9udE5hbWUG4gMAAAdDYWxpYnJpAR38///Y/f//BuQDAAAJRm9udENvbG9yBuUDAAABMAEa/P//2P3//wbnAwAACEZvbnRTaXplBugDAAACMTEBF/z//9j9//8G6gMAAAlGb250U3R5bGUG6w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/z//+39//8BEvz//+z9//8JAAAACQgAAAABEPz//+39//8BD/z//+z9//8LAAAABvIDAAACMTIBDfz//+39//8BDPz//+z9//8EAAAABvUDAAAIbS9kL3l5eXkBCvz//+39//8BCfz//+z9//8CAAAABvgDAAABMQEH/P//7f3//wEG/P//7P3//wAAAAAG+w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Y/f//CdgDAAAJKgIAAAEB/P//2P3//wnbAwAACSoCAAAB/vv//9j9//8J3gMAAAYEBAAABS00MTQyAfv7///Y/f//CeEDAAAGBwQAAAdDYWxpYnJpAfj7///Y/f//CeQDAAAGCgQAAAEwAfX7///Y/f//CecDAAAGDQQAAAIxMQHy+///2P3//wnqAwAABhAEAAAHUmVndWxhcgGiAQAADgAAALEAAAAGEQQAAAtJbnZlbnRUcmFucwYSBAAAFkludmVudG9yeSB0cmFuc2FjdGlvbnMJCAAAAAkIAAAACQgAAAAB7Pv//+D///8AAAAACRUEAAAJFgQAAAHp+///3f///3H54PK94eFFqjkPna04mBgJCAAAAAkIAAAACRkEAAAJpQEAAAoKCgoKAQAAAAHl+///2f///wAAAAAB5Pv//9j///8AAAAAAAkd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fBAAABL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hBAAABM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jBAAABN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lBAAAAdoBAAAOAAAA/////wYmBAAAC0ludmVudFRyYW5zBicEAAAWSW52ZW50b3J5IHRyYW5zYWN0aW9ucwkIAAAACQgAAAAJCAAAAAHX+///4P///wAAAAAJKgQAAAkrBAAAAdT7///d////EWza34mx3EKHxVOpINhJkgkIAAAACQgAAAAJLgQAAAndAQAACgoKCgoBAAAAAdD7///Z////AAAAAAHP+///2P///wAAAAAACTIEAAAE4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RIAAAADAAAACTQEAAAE8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RIAAAADAAAACTYEAAAE+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VkBAAADAAAACTgEAAAEA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VkBAAADAAAACToE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VkBAAADAAAACTwEAAABEQIAAD0BAAABw/v//23/////////AAY+BAAABlN0cmluZwY/BAAACUl0ZW0gbmFtZQkxAAAAAb/7//9r////AgAAAAG++///XP7//wEAAAAAAAkwAAAACdIAAAAJCAAAAAr/////CTAAAAAKCdIAAAAGSAQAAAZJdGVtSWQGSQQAAAtJbnZlbnRUcmFucwoJCAAAAAlLBAAACQgAAAABFQQAACEAAAAKAAAACU0EAAARAAAACU4EAAABFgQAACIAAAAIAAAACVkBAAARAAAACVAEAAAEGQ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EAAAAAAAAAR0EAAApAAAAAAAAAAlSBAAAAAAAAAcf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37///Y/f//BlQEAAAISGVscFRleHQGVQQAADVPcmRlciBudW1iZXIsIHByb2plY3QgbnVtYmVyLCBwcm9kdWN0aW9uIG51bWJlciwgZXRjLgGq+///2P3//wZXBAAABUxhYmVsCaEBAAABp/v//9j9//8GWgQAAARUeXBlCaABAAAHI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///2P3//wlUBAAABl4EAAAOSWRlbnRpZnkgaXRlbS4Bofv//9j9//8JVwQAAAmvAQAAAZ77///Y/f//CVoEAAAJrgEAAAcj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7///Y/f//CVQEAAAGZwQAAFJTdW1tYXJ5IG51bWJlci9Mb3QgSUQgZm9yIHRyYW5zYWN0aW9ucyBhdHRhY2hlZCB0byB0aGUgc2FtZSBpbnZlbnRvcnkgdHJhbnNhY3Rpb24uAZj7///Y/f//CVcEAAAJvQEAAAGV+///2P3//wlaBAAACbwBAAAHJ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///2P3//wlUBAAABnAEAAAkUXVhbnRpdHkgYXR0YWNoZWQgdG8gdGhlIHRyYW5zYWN0aW9uAY/7///Y/f//CVcEAAAJywEAAAGM+///2P3//wlaBAAACcoBAAABKgQAACEAAAAGAAAACXcEAAAHAAAACXgEAAABKwQAACIAAAADAAAACY4BAAADAAAACXoEAAABLgQAAAQAAAABAAAACXcEAAADAAAACXwEAAABMgQAACkAAAAAAAAACX0EAAAA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v//9j9//8GfwQAAAVMYWJlbAnZAQAAAX/7///Y/f//BoIEAAAEVHlwZQnYAQAABz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Pv//9j9//8JfwQAAAnnAQAAAXn7///Y/f//CYIEAAAJ5gEAAAc4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7///Y/f//CVoEAAAJ2AEAAAFz+///2P3//wlXBAAACdkBAAABcPv//9j9//8GkQQAAAhSZWZlcnNUbwaSBAAADD1FeGNsdWRlRGF0ZQc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37///Y/f//CVoEAAAJ5gEAAAFq+///2P3//wlXBAAACecBAAABZ/v//9j9//8JkQQAAAabBAAADD1FeGNsdWRlRGF0ZQc8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7///Y/f//CVoEAAAGngQAAARFbnVtAWH7///Y/f//CVcEAAAGoQQAAAlSZWZlcmVuY2UES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AAAAACVkBAAADAAAACaMEAAABTQQAABIAAAAHT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v//8X+//8GpQQAABhUYWJsZS5JbnZlbnRUcmFucy5JdGVtSWQJQAEAAAFZ+///xf7//waoBAAAH1RhYmxlLkludmVudFRyYW5zLkludmVudFRyYW5zSWQJQwEAAAFW+///xf7//warBAAAG1RhYmxlLkludmVudFRyYW5zLlRyYW5zVHlwZQmsBAAAAVP7///F/v//Bq4EAAAcVGFibGUuSW52ZW50VHJhbnMuVHJhbnNSZWZJZAk9AQAAAVD7///F/v//BrEEAAAeVGFibGUuSW52ZW50VHJhbnMuRGF0ZVBoeXNpY2FsCbIEAAABTfv//8X+//8GtAQAAB9UYWJsZS5JbnZlbnRUcmFucy5EYXRlRmluYW5jaWFsCbUEAAABSvv//8X+//8GtwQAAB9UYWJsZS5JbnZlbnRUcmFucy5TdGF0dXNSZWNlaXB0CbgEAAABR/v//8X+//8GugQAAB1UYWJsZS5JbnZlbnRUcmFucy5TdGF0dXNJc3N1ZQm7BAAAAUT7///F/v//Br0EAAAVVGFibGUuSW52ZW50VHJhbnMuUXR5CUYBAAABQfv//8X+//8GwAQAACJUYWJsZS5JbnZlbnRUcmFucy5Db3N0QW1vdW50UG9zdGVkCcEEAAAHU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77//+z/v//BsMEAAAfVGFibGUuSW52ZW50VHJhbnMuRGF0ZUZpbmFuY2lhbAlPAQAAATv7//+z/v//BsYEAAAdVGFibGUuSW52ZW50VHJhbnMuU3RhdHVzSXNzdWUJxwQAAAE4+///s/7//wbJBAAAGFRhYmxlLkludmVudFRyYW5zLkl0ZW1JZAnKBAAAATX7//+z/v//BswEAAAfVGFibGUuSW52ZW50VHJhbnMuSW52ZW50VHJhbnNJZAnNBAAAATL7//+z/v//Bs8EAAAcVGFibGUuSW52ZW50VHJhbnMuVHJhbnNSZWZJZAnQBAAAAS/7//+z/v//BtIEAAAeVGFibGUuSW52ZW50VHJhbnMuRGF0ZVBoeXNpY2FsCVIBAAABLPv//7P+//8G1QQAAB9UYWJsZS5JbnZlbnRUcmFucy5TdGF0dXNSZWNlaXB0CdYEAAABKfv//7P+//8G2AQAABtUYWJsZS5JbnZlbnRUcmFucy5UcmFuc1R5cGUJVQEAAAFSBAAAeAAAAAF3BAAAEgAAAAd4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m+///xf7//wbbBAAAHFRhYmxlLkludmVudFRyYW5zLlRyYW5zUmVmSWQJPQEAAAEj+///xf7//wbeBAAAGFRhYmxlLkludmVudFRyYW5zLkl0ZW1JZAlAAQAAASD7///F/v//BuEEAAAfVGFibGUuSW52ZW50VHJhbnMuSW52ZW50VHJhbnNJZAlDAQAAAR37///F/v//BuQEAAAVVGFibGUuSW52ZW50VHJhbnMuUXR5CUYBAAABGvv//8X+//8G5wQAAB9UYWJsZS5JbnZlbnRUcmFucy5EYXRlRmluYW5jaWFsCUkBAAABF/v//8X+//8G6gQAAB5UYWJsZS5JbnZlbnRUcmFucy5EYXRlUGh5c2ljYWwJTAEAAAd6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FPv//7P+//8G7QQAAB9UYWJsZS5JbnZlbnRUcmFucy5EYXRlRmluYW5jaWFsCU8BAAABEfv//7P+//8G8AQAAB5UYWJsZS5JbnZlbnRUcmFucy5EYXRlUGh5c2ljYWwJUgEAAAEO+///s/7//wbzBAAAG1RhYmxlLkludmVudFRyYW5zLlRyYW5zVHlwZQlVAQAAB3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v7///U////CTAAAAAJMQAAAAF9BAAAeAAAAAe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7///Y/f//CVcEAAAJPwQAAAEF+///2P3//wlaBAAACT4EAAABrAQAAD0BAAABAvv//23/////////AAb/BAAABEVudW0GAAUAAAlSZWZlcmVuY2UJogEAAAH++v//a////wIAAAAB/fr//1z+//8BAAAAAAAJpQEAAAYFBQAACVRyYW5zVHlwZQkIAAAACv////8JpQEAAAoJBQUAAAoKCgkIAAAACQoFAAAJCAAAAAGyBAAAPQEAAAH0+v//bf////////8ABg0FAAAERGF0ZQYOBQAADVBoeXNpY2FsIGRhdGUJogEAAAHw+v//a////wIAAAAB7/r//1z+//8BAAAAAAAJpQEAAAYTBQAADERhdGVQaHlzaWNhbAkIAAAACv////8JpQEAAAoJEwUAAAoKCgkIAAAACRgFAAAJCAAAAAG1BAAAPQEAAAHm+v//bf////////8ABhsFAAAERGF0ZQYcBQAADkZpbmFuY2lhbCBkYXRlCaIBAAAB4vr//2v///8CAAAAAeH6//9c/v//AQAAAAAACaUBAAAGIQUAAA1EYXRlRmluYW5jaWFsCQgAAAAK/////wmlAQAACgkhBQAACgoKCQgAAAAJJgUAAAkIAAAAAbgEAAA9AQAAAdj6//9t/////////wAGKQUAAARFbnVtBioFAAAOUmVjZWlwdCBzdGF0dXMJogEAAAHU+v//a////wIAAAAB0/r//1z+//8BAAAAAAAJpQEAAAYvBQAADVN0YXR1c1JlY2VpcHQJCAAAAAr/////CaUBAAAKCS8FAAAKCgoJCAAAAAk0BQAACQgAAAABuwQAAD0BAAAByvr//23/////////AAY3BQAABEVudW0GOAUAAAxJc3N1ZSBzdGF0dXMJogEAAAHG+v//a////wIAAAABxfr//1z+//8BAAAAAAAJpQEAAAY9BQAAC1N0YXR1c0lzc3VlCQgAAAAK/////wmlAQAACgk9BQAACgoKCQgAAAAJQgUAAAkIAAAAAcEEAAA9AQAAAbz6//9t/////////wAGRQUAAARSZWFsBkYFAAAVRmluYW5jaWFsIGNvc3QgYW1vdW50CaIBAAABuPr//2v///8CAAAAAbf6//9c/v//AQAAAAAACaUBAAAGSwUAABBDb3N0QW1vdW50UG9zdGVkCQgAAAAK/////wmlAQAACglLBQAACgoKCQgAAAAJUAUAAAkIAAAAAccEAABPAQAACaUBAAAGUwUAAAtTdGF0dXNJc3N1ZQkIAAAACQgAAAD/////CaUBAAAKCVMFAAAKCgoJCAAAAAlYBQAACQgAAAABygQAAE8BAAAJpQEAAAZbBQAABkl0ZW1JZAkIAAAACQgAAAD/////CaUBAAAKCVsFAAAKCgoJCAAAAAlgBQAACQgAAAABzQQAAE8BAAAJpQEAAAZjBQAADUludmVudFRyYW5zSWQJCAAAAAkIAAAA/////wmlAQAACgljBQAACgoKCQgAAAAJaAUAAAkIAAAAAdAEAABPAQAACaUBAAAGawUAAApUcmFuc1JlZklkCQgAAAAJCAAAAP////8JpQEAAAoJawUAAAoKCgkIAAAACXAFAAAJCAAAAAHWBAAATwEAAAmlAQAABnMFAAANU3RhdHVzUmVjZWlwdAkIAAAACQgAAAD/////CaUBAAAKCXMFAAAKCgoJCAAAAAl4BQAACQgAAAAEC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sFAAAEG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0FAAAEJ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8FAAAEN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EFAAAEQ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MFAAAEU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UFAAAEW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cF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kFAAAEa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sFAAAEc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0FAAAEe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8FAAAHe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+v//2P3//wlUBAAABpIFAAAyU3BlY2lmeSB0aGUgbW9kdWxlIHRoYXQgZ2VuZXJhdGVkIHRoZSB0cmFuc2FjdGlvbi4Bbfr//9j9//8JVwQAAAkABQAAAWr6///Y/f//CVoEAAAJ/wQAAAd9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6///Y/f//CVQEAAAGmwUAABxEYXRlIG9mIHBoeXNpY2FsIHRyYW5zYWN0aW9uAWT6///Y/f//CVcEAAAJDgUAAAFh+v//2P3//wlaBAAACQ0F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+v//2P3//wlUBAAABqQFAAAdRGF0ZSBvZiBmaW5hbmNpYWwgdHJhbnNhY3Rpb24BW/r//9j9//8JVwQAAAkcBQAAAVj6///Y/f//CVoEAAAJGwUAAAe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6///Y/f//CVQEAAAGrQUAAClTdGF0dXMgb2YgcXVhbnRpdHkgaW4gcmVsYXRpb24gdG8gcmVjZWlwdAFS+v//2P3//wlXBAAACSoFAAABT/r//9j9//8JWgQAAAkpBQAAB4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r//9j9//8JVAQAAAa2BQAAKVN0YXR1cyBmb3IgcXVhbnRpdHkgaW4gcmVsYXRpb24gdG8gaXNzdWVzAUn6///Y/f//CVcEAAAJOAUAAAFG+v//2P3//wlaBAAACTcFAAAHh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+v//2P3//wlUBAAABr8FAAA1SW52ZW50b3J5IHZhbHVlIGZvciB0aGUgZmluYW5jaWFsbHkgdXBkYXRlZCBxdWFudGl0eS4BQPr//9j9//8JVwQAAAlGBQAAAT36///Y/f//CVoEAAAJRQUAAA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oEAAAGyAUAAARFbnVtATf6///Y/f//CVcEAAAGywUAAAxJc3N1ZSBzdGF0dXMHi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0+v//2P3//wlaBAAABs4FAAAGU3RyaW5nATH6///Y/f//CVcEAAAG0QUAAAtJdGVtIG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Y/f//CVoEAAAG1AUAAAZTdHJpbmcBK/r//9j9//8JVwQAAAbXBQAABkxvdCBJRAe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oEAAAG2gUAAAZTdHJpbmcBJfr//9j9//8JVwQAAAbdBQAABk51bWJlcgeP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6///Y/f//CVoEAAAG4AUAAARFbnVtAR/6///Y/f//CVcEAAAG4wUAAA5SZWNlaXB0IHN0YXR1cws=
    <Output>
      <OutputObject name="AtlasReport_5"/>
    </Output>
  </Query>
</Atlas>
</file>

<file path=customXml/item16.xml><?xml version="1.0" encoding="utf-8"?>
<Atlas>
  <Query type="ReportList" id="ef48b882-f603-4ecc-89e9-32e4fbec497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NW63/kx71BsyJ2VfnNS0s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0CERUAAAAEAAAABjgAAAANQXRsYXNSZXBvcnRfNg0DBxcAAAAAAQAAAAIAAAAD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Ex////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AgAAAANrZXkFdmFsdWUBAgkmAAAACSYAAAABxf///8f///8GPAAAABFUYWJsZS5JbnZlbnRUYWJsZQkw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C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H///8+R2xvYmVTb2Z0d2FyZS5BdGxhczQwLkF0bGFzQ29tbW9uLlR5cGUuQXRsYXNRdWVyeUF0dHJpYnV0ZU5hbWUBAAAAB3ZhbHVlX18ACAIAAAACAAAABkAAAAAkZWY0OGI4ODItZjYwMy00ZWNjLTg5ZTktMzJlNGZiZWM0OTdiAb/////C////Ab7////B////AAAAAAZDAAAABFRydWUBvP///8L///8Bu////8H///8LAAAABkYAAAAhRmluaXNoZWQgZ29vZHMgcmVjZWl2ZWQgbm90IGVuZGVkAbn////C////Abj////B////GwAAAAlDAAAAAbb////C////AbX////B////BgAAAAZMAAAABUZhbHNlAbP////C////AbL////B////HAAAAAlDAAAAAbD////C////Aa/////B////HQAAAAlMAAAAAa3////C////Aaz////B////KgAAAAlDAAAAAar////C////Aan////B////AQAAAAZYAAAAAzM2NAGn////wv///wGm////wf///ycAAAAGWwAAAAs9RGF0YUFyZWFJZAGk////wv///wGj////wf///xkAAAAGXgAAAA9DZWxsc1ZlcnRpY2FsbHkBof///8L///8BoP///8H///8JAAAACgGf////wv///wGe////wf///ygAAAAGYwAAAAE2AZz////C////AZv////B////KwAAAAZm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Z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gAAAALSW52ZW50VHJhbnMBAAAAAZf///+Z////Bmo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FAAAACWsAAAAHAAAACWw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uAAAAASUAAAAEAAAAAQAAAAlrAAAAAwAAAAlw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EAAAAAAAAAByoAAAAAAQAAAAAAAAAELUdsb2JlU29mdHdhcmUuQXRsYXM0MC5BdGxhc0NvbW1vbi5UeXBlLkNvbHVtbgIAAAABMQAAAA4AAAD/////BnIAAAALSW52ZW50VGFibGUGcwAAAAVJdGVtcwkIAAAACQgAAAAJCAAAAAGL////4P///wAAAAAJdgAAAAl3AAAAAYj////d////CHb2TjT9lU6hIs4agrU3GAkIAAAACQgAAAAJegAAAAkwAAAABnwAAAALSW52ZW50VHJhbnMGfQAAABFUYWJsZS5JbnZlbnRUcmFucwZ+AAAAGFRhYmxlLkludmVudFRyYW5zLkl0ZW1JZAZ/AAAABkl0ZW1JZAaAAAAABkl0ZW1JZAEAAAABf////9n///8AAAAAAX7////Y////AAAAAAAJgw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EAAAACYUAAAAJhgAAAAaHAAAAClRyYW5zUmVmSWQGiAAAAAtQcm9kIG51bWJlcgaJAAAABlN0cmluZwkIAAAABosAAAAkODY3OTQ4ZTMtZjA3ZC00YWMxLWI3NmMtZGZjMzk4NGM4OTQyBXT///8tR2xvYmVTb2Z0d2FyZS5BdGxhczQwLkF0bGFzQ29tbW9uLkFnZ3JlZ2F0aW9uAQAAAAd2YWx1ZV9fAAgCAAAA/////wAAAAAFc////yxHbG9iZVNvZnR3YXJlLkF0bGFzNDAuQXRsYXNDb21tb24uQ29sdW1uVHlwZQEAAAAHdmFsdWVfXwAIAgAAAAAAAAAFcv///ytHbG9iZVNvZnR3YXJlLkF0bGFzNDAuQXRsYXNDb21tb24uU29ydE9yZGVyAQAAAAd2YWx1ZV9fAAgCAAAAAgAAAAAAAAAABXH///9AR2xvYmVTb2Z0d2FyZS5BdGxhczQwLkF0bGFzQ29tbW9uLlR5cGUuQ29sdW1uK0Nyb3NzVGFiQ29sdW1uVHlwZQEAAAAHdmFsdWVfXwAIAgAAAAAAAAAKAQAAAAAAAAAAAAAAAAAGkAAAACQyMGJmNzc3Ny1kZTFkLTQ3MDYtYmM0My02Y2Q5NGFhMTEwNzIGkQAAABxUYWJsZS5JbnZlbnRUcmFucy5UcmFuc1JlZklkCgoKCgEzAAAAMgAAAAmSAAAACZMAAAAJlAAAAAaVAAAABkl0ZW1JZAaWAAAAC0l0ZW0gbnVtYmVyBpcAAAAGU3RyaW5nCQgAAAAGmQAAACQzMWZiYWE0ZC01ZDU1LTQxZTctYmRmMC0wYmQ3M2I5ODJiZWMBZv///3T/////////AQAAAAFl////c////wAAAAABZP///3L///8CAAAAAAAAAAABY////3H///8AAAAACgEAAAAAAAAAAAEAAAAABp4AAAAkMTkyMjYwZGMtNjg1NS00Y2Y0LTgzOWYtNDZmMWRhMGFiMzdiBp8AAAAYVGFibGUuSW52ZW50VHJhbnMuSXRlbUlkCgoKCgE0AAAAMgAAAAmgAAAACaEAAAAJogAAAAajAAAACEl0ZW1OYW1lBqQAAAAJSXRlbSBuYW1lBqUAAAAGU3RyaW5nCQgAAAAGpwAAACQyN2UwZjg4Ni0yYWU1LTQ5MmEtOTg4ZS1kNGFjY2QyNzg1NTkBWP///3T/////////AgAAAAFX////c////wAAAAABVv///3L///8CAAAAAAAAAAABVf///3H///8AAAAACgEAAAAAAAAAAAIAAAAABqwAAAAkOTE0ZWY5NzMtMmMzMC00MjFjLWEwOGQtYjY4Y2MwNGZiNTZhBq0AAAAzVGFibGUuSW52ZW50VHJhbnMuSXRlbUlkflRhYmxlLkludmVudFRhYmxlLkl0ZW1OYW1lCgoKCgE1AAAAMgAAAAmuAAAACa8AAAAJsAAAAAaxAAAADERhdGVQaHlzaWNhbAayAAAADVBoeXNpY2FsIGRhdGUGswAAAAREYXRlCQgAAAAGtQAAACQ2MTg4MmU2Zi1jZWQwLTQ1OTktOWUyNC03ZjFkN2Y4MTVmYTMBSv///3T/////////AwAAAAFJ////c////wAAAAABSP///3L///8CAAAAAAAAAAABR////3H///8AAAAACgEAAAAAAAAAAAMAAAAABroAAAAkY2U2NzdiZGMtMTQ5NS00MDE4LTk3OTItYjhlMjg5NjljNzFhBrsAAAAeVGFibGUuSW52ZW50VHJhbnMuRGF0ZVBoeXNpY2FsCgoKCgE2AAAAMgAAAAm8AAAACb0AAAAJvgAAAAa/AAAAA1F0eQbAAAAACFF1YW50aXR5BsEAAAAEUmVhbAkIAAAABsMAAAAkZWViYzFhZDItY2M5NC00YTI3LThiN2YtMmY5MWNiYjBmOTMyATz///90////AQAAAAQAAAABO////3P///8AAAAAATr///9y////AgAAAAAAAAAAATn///9x////AAAAAAoBAAAAAAAAAAAEAAAAAAbIAAAAJDNmZmM5MjU2LWNhNDgtNGFhYS05NjU3LWI3NzBmNjYxZWM2YgbJAAAAFVRhYmxlLkludmVudFRyYW5zLlF0eQoKCgoBNwAAADIAAAAJygAAAAnLAAAACcwAAAAGzQAAABJDb3N0QW1vdW50UGh5c2ljYWwGzgAAABRQaHlzaWNhbCBjb3N0IGFtb3VudAbPAAAABFJlYWwJCAAAAAbRAAAAJGM0YzQxYmNhLTU5MTctNGE1Mi1iNGE3LTVkM2E2YmZkNjYxYwEu////dP///wEAAAAFAAAAAS3///9z////AAAAAAEs////cv///wIAAAAAAAAAAAEr////cf///wAAAAAKAQAAAAAAAAAABQAAAAAG1gAAACRhZTA2NDcyOS04YTRiLTRiZjAtYjZhMC1hY2Q1MTdhMTRjNGMG1wAAACRUYWJsZS5JbnZlbnRUcmFucy5Db3N0QW1vdW50UGh5c2ljYWwKCgoKAWsAAAASAAAAB2wA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Cj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tkAAAAcVGFibGUuSW52ZW50VHJhbnMuVHJhbnNSZWZJZAnaAAAAASX///8o////BtwAAAAYVGFibGUuSW52ZW50VHJhbnMuSXRlbUlkCd0AAAABIv///yj///8G3wAAAB5UYWJsZS5JbnZlbnRUcmFucy5EYXRlUGh5c2ljYWwJ4AAAAAEf////KP///wbiAAAAFVRhYmxlLkludmVudFRyYW5zLlF0eQnjAAAAARz///8o////BuUAAAAkVGFibGUuSW52ZW50VHJhbnMuQ29zdEFtb3VudFBoeXNpY2FsCeYAAAAHb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Bn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6AAAAB9UYWJsZS5JbnZlbnRUcmFucy5EYXRlRmluYW5jaWFsCekAAAABFv///xn///8G6wAAAB5UYWJsZS5JbnZlbnRUcmFucy5EYXRlUGh5c2ljYWwJ7AAAAAET////Gf///wbuAAAAG1RhYmxlLkludmVudFRyYW5zLlRyYW5zVHlwZQnvAAAAB3A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RD////U////CTAAAAAJMQAAAARx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dgAAACEAAAABAAAACfMAAAADAAAACfQAAAAEdw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R6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8wAAAAAAAAABgwAAACkAAAAAAAAACfcAAAAAAAAABIQ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fgAAAABAAAAAQAAAAS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EAAAAJ+QAAAAcAAAAJ+g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8wAAAAcAAAAJ/AAAAAGSAAAAhAAAAAn9AAAAAQAAAAEAAAABkwAAAIUAAACfAAAACfkAAAAHAAAACf8AAAAEl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fMAAAAHAAAACQEBAAABoAAAAIQAAAAJAgEAAAEAAAABAAAAAaEAAACFAAAAlgAAAAn5AAAABwAAAAkEAQAABK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nzAAAABwAAAAkGAQAAAa4AAACEAAAACQcBAAABAAAAAQAAAAGvAAAAhQAAAJ4AAAAJ+QAAAAcAAAAJCQE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8wAAAAcAAAAJCwEAAAG8AAAAhAAAAAkMAQAAAQAAAAEAAAABvQAAAIUAAACeAAAACfkAAAAHAAAACQ4B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fMAAAAHAAAACRABAAABygAAAIQAAAAJEQEAAAEAAAABAAAAAcsAAACFAAAAlgAAAAn5AAAABwAAAAkTAQAABMw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nzAAAABwAAAAkVAQAABdo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er+//90/////////wAGFwEAAAZTdHJpbmcGGAEAAAZOdW1iZXIJGQEAAAHm/v//cv///wIAAAAF5f7//zlHbG9iZVNvZnR3YXJlLkF0bGFzNDAuQXRsYXNDb21tb24uTnVtYmVyU2VxdWVuY2VDb25kaXRpb24BAAAAB3ZhbHVlX18ACAIAAAABAAAAAAAGHAEAABFUYWJsZS5JbnZlbnRUcmFucwmHAAAACQgAAAAK/////wkcAQAACgmHAAAACgoKCQgAAAAJIgEAAAkIAAAAAd0AAADaAAAAAdz+//90/////////wAGJQEAAAZTdHJpbmcGJgEAAAtJdGVtIG51bWJlcgkZAQAAAdj+//9y////AgAAAAHX/v//5f7//wEAAAAAAAkcAQAACZUAAAAJCAAAAAr/////CRwBAAAKCZUAAAAKCgoJCAAAAAkwAQAACQgAAAAB4AAAANoAAAABzv7//3T/////////AAYzAQAABERhdGUGNAEAAA1QaHlzaWNhbCBkYXRlCRkBAAAByv7//3L///8CAAAAAcn+///l/v//AQAAAAAACRwBAAAJsQAAAAkIAAAACv////8JHAEAAAoJsQAAAAoKCgkIAAAACT4BAAAJCAAAAAHjAAAA2gAAAAHA/v//dP////////8ABkEBAAAEUmVhbAZCAQAACFF1YW50aXR5CRkBAAABvP7//3L///8CAAAAAbv+///l/v//AQAAAAAACRwBAAAJvwAAAAkIAAAACv////8JHAEAAAoJvwAAAAoKCgkIAAAACUwBAAAJCAAAAAHmAAAA2gAAAAGy/v//dP////////8ABk8BAAAEUmVhbAZQAQAAFFBoeXNpY2FsIGNvc3QgYW1vdW50CVEBAAABrv7//3L///8CAAAAAa3+///l/v//AQAAAAAABlQBAAARVGFibGUuSW52ZW50VHJhbnMJzQAAAAkIAAAACv////8JVAEAAAoJzQAAAAoKCgkIAAAACVoBAAAJCAAAAAXp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HAEAAAZdAQAADURhdGVGaW5hbmNpYWwJCAAAAAZfAQAAHDA3LjAxLjIwMTcgLi4gMTIuMzEuMjA5OSwgIiL/////CRwBAAAKCV0BAAAKCgoJCAAAAAljAQAACQgAAAAB7AAAAOkAAAAJHAEAAAZmAQAADERhdGVQaHlzaWNhbAkIAAAABmgBAAAYMDEuMDEuMjAwOCAuLiAwNi4zMC4yMDE3/////wkcAQAACglmAQAACgoKCQgAAAAJbAEAAAkIAAAAAe8AAADpAAAACRwBAAAGbwEAAAlUcmFuc1R5cGUJCAAAAAZxAQAAClByb2R1Y3Rpb27/////CRwBAAAGcwEAAAtJbnZlbnRUcmFucwlvAQAACgoKCQgAAAAJdgEAAAkIAAAAAfMAAAASAAAAB/QA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j+//8o////BnkBAAAzVGFibGUuSW52ZW50VHJhbnMuSXRlbUlkflRhYmxlLkludmVudFRhYmxlLkl0ZW1OYW1lCXoBAAAB9wAAAHEAAAAH+AAAAAABAAAABAAAAAQ3R2xvYmVTb2Z0d2FyZS5BdGxhczQwLkF0bGFzQ29tbW9uLlR5cGUuRmllbGRPdXRwdXRGaWVsZAIAAAAJ2gAAAA0DBPk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/o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E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YP+//8yR2xvYmVTb2Z0d2FyZS5BdGxhczQwLkF0bGFzQ29tbW9uLkNvbHVtbkF0dHJpYnV0ZXMBAAAAB3ZhbHVlX18ACAIAAAAQAAAABn4BAAAETm9uZQGB/v//hP7//wGA/v//g/7//wkAAAAJCAAAAAF+/v//hP7//wF9/v//g/7//wsAAAAGhAEAAAEwAXv+//+E/v//AXr+//+D/v//JAAAAAmIAAAAAXj+//+E/v//AXf+//+D/v//BAAAAAaKAQAAB0dlbmVyYWwBdf7//4T+//8BdP7//4P+//8CAAAABo0BAAABMQFy/v//hP7//wFx/v//g/7//wAAAAAGkAEAAAUxMi40Mwf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/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gEAAAhGb250Qm9sZAaTAQAABUZhbHNlAWz+//9v/v//BpUBAAAKRm9udEl0YWxpYwmTAQAAAWn+//9v/v//BpgBAAANRm9udFVuZGVybGluZQaZAQAABS00MTQyAWb+//9v/v//BpsBAAAIRm9udE5hbWUGnAEAAAdDYWxpYnJpAWP+//9v/v//Bp4BAAAJRm9udENvbG9yBp8BAAABMAFg/v//b/7//wahAQAACEZvbnRTaXplBqIBAAACMTEBXf7//2/+//8GpAEAAAlGb250U3R5bGUGpQEAAAdSZWd1bGFyB/0AAAAAAQAAAAQAAAAEN0dsb2JlU29mdHdhcmUuQXRsYXM0MC5BdGxhc0NvbW1vbi5UeXBlLkZpZWxkT3V0cHV0RmllbGQCAAAACd0AAAANAwf/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7//4T+//8BWP7//4P+//8GAAAABqkBAAAFVG90YWwBVv7//4T+//8BVf7//4P+//8QAAAACX4BAAABU/7//4T+//8BUv7//4P+//8JAAAACQgAAAABUP7//4T+//8BT/7//4P+//8LAAAABrIBAAABMQFN/v//hP7//wFM/v//g/7//wQAAAAGtQEAAAdHZW5lcmFsAUr+//+E/v//AUn+//+D/v//AgAAAAa4AQAAATEBR/7//4T+//8BRv7//4P+//8AAAAABrsBAAAFMzcuODYHA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v//b/7//wmSAQAACZMBAAABQf7//2/+//8JlQEAAAmTAQAAAT7+//9v/v//CZgBAAAGxAEAAAUtNDE0MgE7/v//b/7//wmbAQAABscBAAAHQ2FsaWJyaQE4/v//b/7//wmeAQAABsoBAAABMAE1/v//b/7//wmhAQAABs0BAAACMTEBMv7//2/+//8JpAEAAAbQAQAAB1JlZ3VsYXIHAgEAAAABAAAABAAAAAQ3R2xvYmVTb2Z0d2FyZS5BdGxhczQwLkF0bGFzQ29tbW9uLlR5cGUuRmllbGRPdXRwdXRGaWVsZAIAAAAJegEAAA0DBwQ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u/v//hP7//wEt/v//g/7//wkAAAAJCAAAAAEr/v//hP7//wEq/v//g/7//wsAAAAG1wEAAAEyASj+//+E/v//ASf+//+D/v//BAAAAAbaAQAAB0dlbmVyYWwBJf7//4T+//8BJP7//4P+//8CAAAABt0BAAABMQEi/v//hP7//wEh/v//g/7//wAAAAAG4AEAAAU0MS4xNA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+//9v/v//BuIBAAAIRm9udEJvbGQJkwEAAAEc/v//b/7//wblAQAACkZvbnRJdGFsaWMJkwEAAAEZ/v//b/7//wboAQAADUZvbnRVbmRlcmxpbmUG6QEAAAUtNDE0MgEW/v//b/7//wbrAQAACEZvbnROYW1lBuwBAAAHQ2FsaWJyaQET/v//b/7//wbuAQAACUZvbnRDb2xvcgbvAQAAATABEP7//2/+//8G8QEAAAhGb250U2l6ZQbyAQAAAjExAQ3+//9v/v//BvQBAAAJRm9udFN0eWxlBvUBAAAHUmVndWxhcgcHAQAAAAEAAAAEAAAABDdHbG9iZVNvZnR3YXJlLkF0bGFzNDAuQXRsYXNDb21tb24uVHlwZS5GaWVsZE91dHB1dEZpZWxkAgAAAAngAAAADQM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n+//+E/v//AQj+//+D/v//EAAAAAl+AQAAAQb+//+E/v//AQX+//+D/v//CQAAAAkIAAAAAQP+//+E/v//AQL+//+D/v//CwAAAAb/AQAAATMBAP7//4T+//8B//3//4P+//8EAAAABgICAAAIbS9kL3l5eXkB/f3//4T+//8B/P3//4P+//8CAAAABgUCAAABMQH6/f//hP7//wH5/f//g/7//wAAAAAGCAIAAAUxNC4xN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v/v//CZIBAAAJkwEAAAH0/f//b/7//wmVAQAACZMBAAAB8f3//2/+//8JmAEAAAYRAgAABS00MTQyAe79//9v/v//CZsBAAAGFAIAAAdDYWxpYnJpAev9//9v/v//CZ4BAAAGFwIAAAEwAej9//9v/v//CaEBAAAGGgIAAAIxMQHl/f//b/7//wmkAQAABh0CAAAHUmVndWxhcgcMAQAAAAEAAAAEAAAABDdHbG9iZVNvZnR3YXJlLkF0bGFzNDAuQXRsYXNDb21tb24uVHlwZS5GaWVsZE91dHB1dEZpZWxkAgAAAAnjAAAADQM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+E/v//AeD9//+D/v//EAAAAAl+AQAAAd79//+E/v//Ad39//+D/v//CQAAAAkIAAAAAdv9//+E/v//Adr9//+D/v//CwAAAAYnAgAAATQB2P3//4T+//8B1/3//4P+//8EAAAABioCAAAwXyAqICMsIyMwLjAwXyA7XyAqIC0jLCMjMC4wMF8gO18gKiAiLSI/P18gO18gQF8gAdX9//+E/v//AdT9//+D/v//AgAAAAYtAgAAATEB0v3//4T+//8B0f3//4P+//8AAAAABjACAAAFMTAuMjkHE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f//b/7//wmSAQAACZMBAAABzP3//2/+//8JlQEAAAmTAQAAAcn9//9v/v//CZgBAAAGOQIAAAUtNDE0MgHG/f//b/7//wmbAQAABjwCAAAHQ2FsaWJyaQHD/f//b/7//wmeAQAABj8CAAABMAHA/f//b/7//wmhAQAABkICAAACMTEBvf3//2/+//8JpAEAAAZFAgAAB1JlZ3VsYXIHEQEAAAABAAAABAAAAAQ3R2xvYmVTb2Z0d2FyZS5BdGxhczQwLkF0bGFzQ29tbW9uLlR5cGUuRmllbGRPdXRwdXRGaWVsZAIAAAAJ5gAAAA0DBxM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5/f//hP7//wG4/f//g/7//wkAAAAJCAAAAAG2/f//hP7//wG1/f//g/7//wsAAAAGTAIAAAE1AbP9//+E/v//AbL9//+D/v//BAAAAAZPAgAAMF8gKiAjLCMjMC4wMF8gO18gKiAtIywjIzAuMDBfIDtfICogIi0iPz9fIDtfIEBfIAGw/f//hP7//wGv/f//g/7//wIAAAAGUgIAAAExAa39//+E/v//Aaz9//+D/v//AAAAAAZVAgAABTIxLjI5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2/+//8J4gEAAAmTAQAAAaf9//9v/v//CeUBAAAJkwEAAAGk/f//b/7//wnoAQAABl4CAAAFLTQxNDIBof3//2/+//8J6wEAAAZhAgAAB0NhbGlicmkBnv3//2/+//8J7gEAAAZkAgAAATABm/3//2/+//8J8QEAAAZnAgAAAjExAZj9//9v/v//CfQBAAAGagIAAAdSZWd1bGFyARkBAAAOAAAAsQAAAAZrAgAAC0ludmVudFRyYW5zBmwCAAAWSW52ZW50b3J5IHRyYW5zYWN0aW9ucwkIAAAACQgAAAAJCAAAAAGS/f//4P///wAAAAAJbwIAAAlwAgAAAY/9///d////oeDk94NSGESvb6GYq1dZ5gkIAAAACQgAAAAJcwIAAAkcAQAACgoKCgoBAAAAAYv9///Z////AAAAAAGK/f//2P///wAAAAAACXcCAAAEI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kCAAAEM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sCAAAEP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0CAAAET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8CAAABUQEAAA4AAAD/////BoACAAALSW52ZW50VHJhbnMGgQIAABZJbnZlbnRvcnkgdHJhbnNhY3Rpb25zCQgAAAAJCAAAAAkIAAAAAX39///g////AAAAAAmEAgAACYUCAAABev3//93////35EClpk8HQp3ythwvY27ZCQgAAAAJCAAAAAmIAgAACVQBAAAKCgoKCgEAAAABdv3//9n///8AAAAAAXX9///Y////AAAAAAAJjAIAAARa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QAAAAJ8wAAAAMAAAAJj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8wAAAAMAAAAJkAIAAARs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UAAAAAJ8wAAAAMAAAAJkg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wAAAAJ8wAAAAMAAAAJlAIAAAF6AQAA2gAAAAFr/f//dP////////8ABpYCAAAGU3RyaW5nBpcCAAAJSXRlbSBuYW1lCTEAAAABZ/3//3L///8CAAAAAWb9///l/v//AQAAAAAACTAAAAAJowAAAAkIAAAACv////8JMAAAAAoJowAAAAagAgAABkl0ZW1JZAahAgAAC0ludmVudFRyYW5zCgkIAAAACaMCAAAJCAAAAAFvAgAAIQAAAAoAAAAJpQIAABEAAAAJpgIAAAFwAgAAIgAAAAgAAAAJ8wAAABEAAAAJqAIAAARz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QIAAAAAAAABdwIAACkAAAAAAAAACaoCAAAAAAAAB3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2/+//8GrAIAAAhIZWxwVGV4dAatAgAANU9yZGVyIG51bWJlciwgcHJvamVjdCBudW1iZXIsIHByb2R1Y3Rpb24gbnVtYmVyLCBldGMuAVL9//9v/v//Bq8CAAAFTGFiZWwJGAEAAAFP/f//b/7//wayAgAABFR5cGUJFwEAAAd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9v/v//CawCAAAGtgIAAA5JZGVudGlmeSBpdGVtLgFJ/f//b/7//wmvAgAACSYBAAABRv3//2/+//8JsgIAAAklAQAAB30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2/+//8JrAIAAAa/AgAAHERhdGUgb2YgcGh5c2ljYWwgdHJhbnNhY3Rpb24BQP3//2/+//8JrwIAAAk0AQAAAT39//9v/v//CbICAAAJMwEAAAd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9v/v//CawCAAAGyAIAACRRdWFudGl0eSBhdHRhY2hlZCB0byB0aGUgdHJhbnNhY3Rpb24BN/3//2/+//8JrwIAAAlCAQAAATT9//9v/v//CbICAAAJQQEAAAGEAgAAIQAAABEAAAAJzwIAABEAAAAJ0AIAAAGFAgAAIgAAAAMAAAAJ8wAAAAMAAAAJ0gIAAAGIAgAABAAAAAEAAAAJzwIAAAMAAAAJ1AIAAAGMAgAAKQAAAAAAAAAJ1QIAAAAAAAAHj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f//b/7//wmvAgAACVABAAABJ/3//2/+//8JsgIAAAlPAQ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/+//8JsgIAAAbeAgAABERhdGUBIf3//2/+//8JrwIAAAbhAgAADkZpbmFuY2lhbCBkYXRlAR79//9v/v//BuMCAAAIUmVmZXJzVG8G5AIAAAw9RXhjbHVkZURhdGU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b/7//wmyAgAACTMBAAABGP3//2/+//8JrwIAAAk0AQAAARX9//9v/v//BuwCAAAIUmVmZXJzVG8G7QIAAAs9RGF0ZVBlcmlvZAeU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v/v//CbICAAAG8AIAAARFbnVtAQ/9//9v/v//Ca8CAAAG8wIAAAlSZWZlcmVuY2U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100AAAACfMAAAADAAAACfUCAAABpQIAABIAAAAHpg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v3//yj///8G9wIAABhUYWJsZS5JbnZlbnRUcmFucy5JdGVtSWQJ3QAAAAEH/f//KP///wb6AgAAH1RhYmxlLkludmVudFRyYW5zLkludmVudFRyYW5zSWQJ+wIAAAEE/f//KP///wb9AgAAG1RhYmxlLkludmVudFRyYW5zLlRyYW5zVHlwZQn+AgAAAQH9//8o////BgADAAAcVGFibGUuSW52ZW50VHJhbnMuVHJhbnNSZWZJZAnaAAAAAf78//8o////BgMDAAAeVGFibGUuSW52ZW50VHJhbnMuRGF0ZVBoeXNpY2FsCeAAAAAB+/z//yj///8GBgMAAB9UYWJsZS5JbnZlbnRUcmFucy5EYXRlRmluYW5jaWFsCQcDAAAB+Pz//yj///8GCQMAAB9UYWJsZS5JbnZlbnRUcmFucy5TdGF0dXNSZWNlaXB0CQoDAAAB9fz//yj///8GDAMAAB1UYWJsZS5JbnZlbnRUcmFucy5TdGF0dXNJc3N1ZQkNAwAAAfL8//8o////Bg8DAAAVVGFibGUuSW52ZW50VHJhbnMuUXR5CeMAAAAB7/z//yj///8GEgMAACJUYWJsZS5JbnZlbnRUcmFucy5Db3N0QW1vdW50UG9zdGVkCRMDAAAHqA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z8//8Z////BhUDAAAfVGFibGUuSW52ZW50VHJhbnMuRGF0ZUZpbmFuY2lhbAnpAAAAAen8//8Z////BhgDAAAdVGFibGUuSW52ZW50VHJhbnMuU3RhdHVzSXNzdWUJGQMAAAHm/P//Gf///wYbAwAAGFRhYmxlLkludmVudFRyYW5zLkl0ZW1JZAkcAwAAAeP8//8Z////Bh4DAAAfVGFibGUuSW52ZW50VHJhbnMuSW52ZW50VHJhbnNJZAkfAwAAAeD8//8Z////BiEDAAAcVGFibGUuSW52ZW50VHJhbnMuVHJhbnNSZWZJZAkiAwAAAd38//8Z////BiQDAAAeVGFibGUuSW52ZW50VHJhbnMuRGF0ZVBoeXNpY2FsCewAAAAB2vz//xn///8GJwMAAB9UYWJsZS5JbnZlbnRUcmFucy5TdGF0dXNSZWNlaXB0CSgDAAAB1/z//xn///8GKgMAABtUYWJsZS5JbnZlbnRUcmFucy5UcmFuc1R5cGUJ7wAAAAGqAgAAcQAAAAHPAgAAEgAAAAfQ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/P//KP///wYtAwAAGFRhYmxlLkludmVudFRyYW5zLkl0ZW1JZAndAAAAAdH8//8o////BjADAAAcVGFibGUuSW52ZW50VHJhbnMuVHJhbnNSZWZJZAnaAAAAAc78//8o////BjMDAAAeVGFibGUuSW52ZW50VHJhbnMuRGF0ZVBoeXNpY2FsCeAAAAABy/z//yj///8GNgMAABVUYWJsZS5JbnZlbnRUcmFucy5RdHkJ4wAAAAHI/P//KP///wY5AwAAJFRhYmxlLkludmVudFRyYW5zLkNvc3RBbW91bnRQaHlzaWNhbAnmAAAAB9I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F/P//Gf///wY8AwAAH1RhYmxlLkludmVudFRyYW5zLkRhdGVGaW5hbmNpYWwJ6QAAAAHC/P//Gf///wY/AwAAHlRhYmxlLkludmVudFRyYW5zLkRhdGVQaHlzaWNhbAnsAAAAAb/8//8Z////BkIDAAAbVGFibGUuSW52ZW50VHJhbnMuVHJhbnNUeXBlCe8AAAAH1A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vPz//9T///8JMAAAAAkxAAAAAdUCAABxAAAAB/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z//2/+//8JrwIAAAmXAgAAAbb8//9v/v//CbICAAAJlgIAAAH7AgAA2gAAAAGz/P//dP////////8ABk4DAAAGU3RyaW5nBk8DAAAGTG90IElECRkBAAABr/z//3L///8CAAAAAa78///l/v//AQAAAAAACRwBAAAGVAMAAA1JbnZlbnRUcmFuc0lkCQgAAAAK/////wkcAQAACglUAwAACgoKCQgAAAAJWQMAAAkIAAAAAf4CAADaAAAAAaX8//90/////////wAGXAMAAARFbnVtBl0DAAAJUmVmZXJlbmNlCRkBAAABofz//3L///8CAAAAAaD8///l/v//AQAAAAAACRwBAAAGYgMAAAlUcmFuc1R5cGUJCAAAAAr/////CRwBAAAKCWIDAAAKCgoJCAAAAAlnAwAACQgAAAABBwMAANoAAAABl/z//3T/////////AAZqAwAABERhdGUGawMAAA5GaW5hbmNpYWwgZGF0ZQkZAQAAAZP8//9y////AgAAAAGS/P//5f7//wEAAAAAAAkcAQAABnADAAANRGF0ZUZpbmFuY2lhbAkIAAAACv////8JHAEAAAoJcAMAAAoKCgkIAAAACXUDAAAJCAAAAAEKAwAA2gAAAAGJ/P//dP////////8ABngDAAAERW51bQZ5AwAADlJlY2VpcHQgc3RhdHVzCRkBAAABhfz//3L///8CAAAAAYT8///l/v//AQAAAAAACRwBAAAGfgMAAA1TdGF0dXNSZWNlaXB0CQgAAAAK/////wkcAQAACgl+AwAACgoKCQgAAAAJgwMAAAkIAAAAAQ0DAADaAAAAAXv8//90/////////wAGhgMAAARFbnVtBocDAAAMSXNzdWUgc3RhdHVzCRkBAAABd/z//3L///8CAAAAAXb8///l/v//AQAAAAAACRwBAAAGjAMAAAtTdGF0dXNJc3N1ZQkIAAAACv////8JHAEAAAoJjAMAAAoKCgkIAAAACZEDAAAJCAAAAAETAwAA2gAAAAFt/P//dP////////8ABpQDAAAEUmVhbAaVAwAAFUZpbmFuY2lhbCBjb3N0IGFtb3VudAkZAQAAAWn8//9y////AgAAAAFo/P//5f7//wEAAAAAAAkcAQAABpoDAAAQQ29zdEFtb3VudFBvc3RlZAkIAAAACv////8JHAEAAAoJmgMAAAoKCgkIAAAACZ8DAAAJCAAAAAEZAwAA6QAAAAkcAQAABqIDAAALU3RhdHVzSXNzdWUJCAAAAAkIAAAA/////wkcAQAACgmiAwAACgoKCQgAAAAJpwMAAAkIAAAAARwDAADpAAAACRwBAAAGqgMAAAZJdGVtSWQJCAAAAAkIAAAA/////wkcAQAACgmqAwAACgoKCQgAAAAJrwMAAAkIAAAAAR8DAADpAAAACRwBAAAGsgMAAA1JbnZlbnRUcmFuc0lkCQgAAAAJCAAAAP////8JHAEAAAoJsgMAAAoKCgkIAAAACbcDAAAJCAAAAAEiAwAA6QAAAAkcAQAABroDAAAKVHJhbnNSZWZJZAkIAAAACQgAAAD/////CRwBAAAKCboDAAAKCgoJCAAAAAm/AwAACQgAAAABKAMAAOkAAAAJHAEAAAbCAwAADVN0YXR1c1JlY2VpcHQJCAAAAAkIAAAA/////wkcAQAACgnCAwAACgoKCQgAAAAJxwMAAAkIAAAABF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KAwAABG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MAwAABH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OAwAABI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QAwAABJE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SAwAABJ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UAwAABK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WAwAABK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YAwAABL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aAwAABL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cAwAABM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eAwAAB8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z//2/+//8JrAIAAAbhAwAAUlN1bW1hcnkgbnVtYmVyL0xvdCBJRCBmb3IgdHJhbnNhY3Rpb25zIGF0dGFjaGVkIHRvIHRoZSBzYW1lIGludmVudG9yeSB0cmFuc2FjdGlvbi4BHvz//2/+//8JrwIAAAlPAwAAARv8//9v/v//CbICAAAJTgMAAAf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j8//9v/v//CawCAAAG6gMAADJTcGVjaWZ5IHRoZSBtb2R1bGUgdGhhdCBnZW5lcmF0ZWQgdGhlIHRyYW5zYWN0aW9uLgEV/P//b/7//wmvAgAACV0DAAABEvz//2/+//8JsgIAAAlcAwAAB84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2/+//8JrAIAAAbzAwAAHURhdGUgb2YgZmluYW5jaWFsIHRyYW5zYWN0aW9uAQz8//9v/v//Ca8CAAAJawMAAAEJ/P//b/7//wmyAgAACWoDAAAH0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P//b/7//wmsAgAABvwDAAApU3RhdHVzIG9mIHF1YW50aXR5IGluIHJlbGF0aW9uIHRvIHJlY2VpcHQBA/z//2/+//8JrwIAAAl5AwAAAQD8//9v/v//CbICAAAJeAMAAAfS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37//9v/v//CawCAAAGBQQAAClTdGF0dXMgZm9yIHF1YW50aXR5IGluIHJlbGF0aW9uIHRvIGlzc3VlcwH6+///b/7//wmvAgAACYcDAAAB9/v//2/+//8JsgIAAAmG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v//2/+//8JrAIAAAYOBAAANUludmVudG9yeSB2YWx1ZSBmb3IgdGhlIGZpbmFuY2lhbGx5IHVwZGF0ZWQgcXVhbnRpdHkuAfH7//9v/v//Ca8CAAAJlQMAAAHu+///b/7//wmyAgAACZQDAAAH1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+///b/7//wmyAgAABhcEAAAERW51bQHo+///b/7//wmvAgAABhoEAAAMSXNzdWUgc3RhdHVzB9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2/+//8JsgIAAAYdBAAABlN0cmluZwHi+///b/7//wmvAgAABiAEAAALSXRlbSBudW1iZXIH2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b/7//wmyAgAABiMEAAAGU3RyaW5nAdz7//9v/v//Ca8CAAAGJgQAAAZMb3QgSUQH3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b/7//wmyAgAABikEAAAGU3RyaW5nAdb7//9v/v//Ca8CAAAGLAQAAAZOdW1iZXIH3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///b/7//wmyAgAABi8EAAAERW51bQHQ+///b/7//wmvAgAABjIEAAAOUmVjZWlwdCBzdGF0dXML
    <Output>
      <OutputObject name="AtlasReport_6"/>
    </Output>
  </Query>
</Atlas>
</file>

<file path=customXml/item17.xml><?xml version="1.0" encoding="utf-8"?>
<Atlas>
  <Query type="ReportList" id="6a37d258-0052-4d1c-a852-78a00b6723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g4Au6lL9U9IpVYbmN4mrh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c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DZhMzdkMjU4LTAwNTItNGQxYy1hODUyLTc4YTAwYjY3MjMzZgG+////wf///wG9////wP///wAAAAAGRAAAAARUcnVlAbv////B////Abr////A////CwAAAAZHAAAAHU9wZW4gcHJvZHVjdGlvbiBvcmRlciBkZXRhaWxzAbj////B////Abf////A////GwAAAAlEAAAAAbX////B////AbT////A////BgAAAAZNAAAABUZhbHNlAbL////B////AbH////A////HAAAAAlEAAAAAa/////B////Aa7////A////HQAAAAlNAAAAAaz////B////Aav////A////KgAAAAlEAAAAAan////B////Aaj////A////AQAAAAZZAAAAAzM2NAGm////wf///wGl////wP///ycAAAAGXAAAAAs9RGF0YUFyZWFJZAGj////wf///wGi////wP///wkAAAAKAaH////B////AaD////A////GQAAAAZhAAAAD0NlbGxzVmVydGljYWxseQGe////wf///wGd////wP///ygAAAAGZAAAAAE3AZv////B////AZr////A////KwAAAAZn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Y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kAAAALSW52ZW50VHJhbnMBAAAAAZb///+Y////Bms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GAAAACWwAAAAHAAAACW0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vAAAAASUAAAAEAAAAAQAAAAlsAAAAAwAAAAlx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IAAAAAAAAAByoAAAAAAQAAAAAAAAAELUdsb2JlU29mdHdhcmUuQXRsYXM0MC5BdGxhc0NvbW1vbi5UeXBlLkNvbHVtbgIAAAABMQAAAA4AAAD/////BnMAAAALSW52ZW50VGFibGUGdAAAAAVJdGVtcwkIAAAACQgAAAAJCAAAAAGK////4P///wAAAAAJdwAAAAl4AAAAAYf////d////nEW84gp6YU2I1vvOSZ13eQkIAAAACQgAAAAJewAAAAkwAAAABn0AAAALSW52ZW50VHJhbnMGfgAAABFUYWJsZS5JbnZlbnRUcmFucwZ/AAAAGFRhYmxlLkludmVudFRyYW5zLkl0ZW1JZAaAAAAABkl0ZW1JZAaBAAAABkl0ZW1JZAEAAAABfv///9n///8AAAAAAX3////Y////AAAAAAAJh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FAAAACYYAAAAJhwAAAAaIAAAAClRyYW5zUmVmSWQGiQAAAAtQcm9kIG51bWJlcgaKAAAABlN0cmluZwkIAAAABowAAAAkMGFlN2IzOTItZDhiMi00MzE2LTk0NmYtNDAxMDY2NjYyN2ZmBXP///8tR2xvYmVTb2Z0d2FyZS5BdGxhczQwLkF0bGFzQ29tbW9uLkFnZ3JlZ2F0aW9uAQAAAAd2YWx1ZV9fAAgCAAAA/////wAAAAAFcv///yxHbG9iZVNvZnR3YXJlLkF0bGFzNDAuQXRsYXNDb21tb24uQ29sdW1uVHlwZQEAAAAHdmFsdWVfXwAIAgAAAAAAAAAFcf///ytHbG9iZVNvZnR3YXJlLkF0bGFzNDAuQXRsYXNDb21tb24uU29ydE9yZGVyAQAAAAd2YWx1ZV9fAAgCAAAAAAAAAAAAAAAABXD///9AR2xvYmVTb2Z0d2FyZS5BdGxhczQwLkF0bGFzQ29tbW9uLlR5cGUuQ29sdW1uK0Nyb3NzVGFiQ29sdW1uVHlwZQEAAAAHdmFsdWVfXwAIAgAAAAAAAAAKAQAAAAAAAAAAAAAAAAAGkQAAACRkNGYyNmYwYS00Y2YyLTQzMDEtOWY5OC1jMDgwMzIyNTAwZGQGkgAAABxUYWJsZS5JbnZlbnRUcmFucy5UcmFuc1JlZklkCgoKCgEzAAAAMgAAAAmTAAAACZQAAAAJlQAAAAaWAAAABkl0ZW1JZAaXAAAAC0l0ZW0gbnVtYmVyBpgAAAAGU3RyaW5nCQgAAAAGmgAAACQ5ZTY4MWM3Yi04ZTE2LTRlNjktOTE1Yy05OGY0ZjUyYjAxNmUBZf///3P/////////AQAAAAFk////cv///wAAAAABY////3H///8CAAAAAAAAAAABYv///3D///8AAAAACgEAAAAAAAAAAAEAAAAABp8AAAAkZWU4ODY2MTQtYzgyNy00YjIzLTk2ODMtNTBhYTExYmI5Y2QxBqAAAAAYVGFibGUuSW52ZW50VHJhbnMuSXRlbUlkCgoKCgE0AAAAMgAAAAmhAAAACaIAAAAJowAAAAakAAAACEl0ZW1OYW1lBqUAAAAJSXRlbSBuYW1lBqYAAAAGU3RyaW5nCQgAAAAGqAAAACQ3MjAwYTliYS04Y2IxLTRlZTMtOWEzOS01NDgzZWJjMGVlZTIBV////3P/////////AgAAAAFW////cv///wAAAAABVf///3H///8CAAAAAAAAAAABVP///3D///8AAAAACgEAAAAAAAAAAAIAAAAABq0AAAAkYjlmOWY2OTctNDk4ZC00NjZmLWI2NjctNTY5N2ZjYzY4ZjM2Bq4AAAAzVGFibGUuSW52ZW50VHJhbnMuSXRlbUlkflRhYmxlLkludmVudFRhYmxlLkl0ZW1OYW1lCgoKCgE1AAAAMgAAAAmvAAAACbAAAAAJsQAAAAayAAAACVRyYW5zVHlwZQazAAAACVJlZmVyZW5jZQa0AAAABEVudW0JCAAAAAa2AAAAJDFhNmVkMGY4LThiZDMtNDYyZS1hNDlmLTEyZGJiMTlmNjI2OQFJ////c/////////8DAAAAAUj///9y////AAAAAAFH////cf///wAAAAAAAAAAAAFG////cP///wAAAAAKAQAAAAAAAAAAAwAAAAAGuwAAACRhMzU1MWFlOC0zOTBiLTQ2ODgtYTc2MC00N2RhMDM3ODVjMTQGvAAAABtUYWJsZS5JbnZlbnRUcmFucy5UcmFuc1R5cGUKCgoKATYAAAAyAAAACb0AAAAJvgAAAAm/AAAABsAAAAADUXR5BsEAAAAIUXVhbnRpdHkGwgAAAARSZWFsCQgAAAAGxAAAACRlYTQ0NGRiMS0xMDhlLTRkY2EtYWU2OC00Nzc2YzMwYWY4NGIBO////3P///8BAAAABAAAAAE6////cv///wAAAAABOf///3H///8CAAAAAAAAAAABOP///3D///8AAAAACgEAAAAAAAAAAAQAAAAABskAAAAkOTY1MDdiMDktYjQ0Yi00YmI2LTgyZjktZjVhNWNjOGY1MmJjBsoAAAAVVGFibGUuSW52ZW50VHJhbnMuUXR5CgoKCgE3AAAAMgAAAAnLAAAACcwAAAAJzQAAAAbOAAAADURhdGVGaW5hbmNpYWwGzwAAAA5GaW5hbmNpYWwgZGF0ZQbQAAAABERhdGUJCAAAAAbSAAAAJDkwYWZkNWVjLTI1YmEtNDhlZC1hODdmLTEyZjYyZGZhYzg4OAEt////c/////////8FAAAAASz///9y////AAAAAAEr////cf///wIAAAAAAAAAAAEq////cP///wAAAAAKAQAAAAAAAAAABQAAAAAG1wAAACQwNDk2N2FmNi01Y2UwLTQ0OTItOTc0Zi1mZDZhMTM0NjEzNWUG2AAAAB9UYWJsZS5JbnZlbnRUcmFucy5EYXRlRmluYW5jaWFsCgoKCgE4AAAAMgAAAAnZAAAACdoAAAAJ2wAAAAbcAAAADERhdGVQaHlzaWNhbAbdAAAADVBoeXNpY2FsIGRhdGUG3gAAAAREYXRlCQgAAAAG4AAAACRiMjEzZjM4OC03YmY0LTRiYzAtOGNmZS1hZWMyOWUzYjA1ZTEBH////3P/////////BgAAAAEe////cv///wAAAAABHf///3H///8CAAAAAAAAAAABHP///3D///8AAAAACgEAAAAAAAAAAAYAAAAABuUAAAAkOTc0YTRkYTktYmIzYy00MDkyLTkyNmUtODliMWZlNjNiM2E2BuYAAAAeVGFibGUuSW52ZW50VHJhbnMuRGF0ZVBoeXNpY2FsCgoKCgFsAAAAEgAAAAdtA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Z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oAAAAHFRhYmxlLkludmVudFRyYW5zLlRyYW5zUmVmSWQJ6QAAAAEW////Gf///wbrAAAAGFRhYmxlLkludmVudFRyYW5zLkl0ZW1JZAnsAAAAARP///8Z////Bu4AAAAbVGFibGUuSW52ZW50VHJhbnMuVHJhbnNUeXBlCe8AAAABEP///xn///8G8QAAABVUYWJsZS5JbnZlbnRUcmFucy5RdHkJ8gAAAAEN////Gf///wb0AAAAH1RhYmxlLkludmVudFRyYW5zLkRhdGVGaW5hbmNpYWwJ9QAAAAEK////Gf///wb3AAAAHlRhYmxlLkludmVudFRyYW5zLkRhdGVQaHlzaWNhbAn4AAAAB28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H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voAAAAfVGFibGUuSW52ZW50VHJhbnMuRGF0ZUZpbmFuY2lhbAn7AAAAAQT///8H////Bv0AAAAeVGFibGUuSW52ZW50VHJhbnMuRGF0ZVBoeXNpY2FsCf4AAAABAf///wf///8GAAEAABtUYWJsZS5JbnZlbnRUcmFucy5UcmFuc1R5cGUJAQEAAAdx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+/v//1P///wkwAAAACTEAAAAEc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cAAAAhAAAAAQAAAAkFAQAAAwAAAAkGAQAABHg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e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UBAAAAAAAAAYQAAAApAAAAAAAAAAkJAQAAAAAAAAS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kKAQAAAQAAAAEAAAAEh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hAAAACQsBAAAHAAAACQwBAAAEh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QUBAAAHAAAACQ4BAAABkwAAAIUAAAAJDwEAAAEAAAABAAAAAZQAAACGAAAAnwAAAAkLAQAABwAAAAkRAQAABJ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FAQAABwAAAAkTAQAAAaEAAACFAAAACRQBAAABAAAAAQAAAAGiAAAAhgAAAJ0AAAAJCwEAAAcAAAAJFg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BQEAAAcAAAAJGAEAAAGvAAAAhQAAAAkZAQAAAQAAAAEAAAABsAAAAIYAAACeAAAACQsBAAAHAAAACRs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QUBAAAHAAAACR0BAAABvQAAAIUAAAAJHgEAAAEAAAABAAAAAb4AAACGAAAAngAAAAkLAQAABwAAAAkgAQAABL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FAQAABwAAAAkiAQAAAcsAAACFAAAACSMBAAABAAAAAQAAAAHMAAAAhgAAAGwAAAAJJAEAAAcAAAAJJQEAAAT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EgAAAAcAAAAJJwEAAAHZAAAAhQAAAAkoAQAAAQAAAAEAAAAB2gAAAIYAAABsAAAACSQBAAAHAAAACSoBAAAE2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RIAAAAHAAAACSwBAAAF6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0/7//3P/////////AAYuAQAABlN0cmluZwYvAQAABk51bWJlcgkwAQAAAc/+//9x////AAAAAAXO/v//OUdsb2JlU29mdHdhcmUuQXRsYXM0MC5BdGxhc0NvbW1vbi5OdW1iZXJTZXF1ZW5jZUNvbmRpdGlvbgEAAAAHdmFsdWVfXwAIAgAAAAEAAAAAAAYzAQAAEVRhYmxlLkludmVudFRyYW5zCYgAAAAJCAAAAAr/////CTMBAAAKCYgAAAAKCgoJCAAAAAk5AQAACQgAAAAB7AAAAOkAAAABxf7//3P/////////AAY8AQAABlN0cmluZwY9AQAAC0l0ZW0gbnVtYmVyCTABAAABwf7//3H///8CAAAAAcD+///O/v//AQAAAAAACTMBAAAJlgAAAAkIAAAACv////8JMwEAAAoJlgAAAAoKCgkIAAAACUcBAAAJCAAAAAHvAAAA6QAAAAG3/v//c/////////8ABkoBAAAERW51bQZLAQAACVJlZmVyZW5jZQkwAQAAAbP+//9x////AAAAAAGy/v//zv7//wEAAAAAAAkzAQAACbIAAAAJCAAAAAr/////CTMBAAAKCbIAAAAKCgoJCAAAAAlVAQAACQgAAAAB8gAAAOkAAAABqf7//3P/////////AAZYAQAABFJlYWwGWQEAAAhRdWFudGl0eQkwAQAAAaX+//9x////AgAAAAGk/v//zv7//wEAAAAAAAkzAQAACcAAAAAJCAAAAAr/////CTMBAAAKCcAAAAAKCgoJCAAAAAljAQAACQgAAAAB9QAAAOkAAAABm/7//3P/////////AAZmAQAABERhdGUGZwEAAA5GaW5hbmNpYWwgZGF0ZQloAQAAAZf+//9x////AgAAAAGW/v//zv7//wEAAAAAAAZrAQAAEVRhYmxlLkludmVudFRyYW5zCc4AAAAJCAAAAAr/////CWsBAAAKCc4AAAAKCgoJCAAAAAlxAQAACQgAAAAB+AAAAOkAAAABjf7//3P/////////AAZ0AQAABERhdGUGdQEAAA1QaHlzaWNhbCBkYXRlCWgBAAABif7//3H///8CAAAAAYj+///O/v//AQAAAAAACWsBAAAJ3AAAAAkIAAAACv////8Jaw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MwEAAAaCAQAADURhdGVGaW5hbmNpYWwJCAAAAAaEAQAAHDA3LjAxLjIwMTcgLi4gMTIuMzEuMjA5OSwgIiL/////CTMBAAAKCYIBAAAKCgoJCAAAAAmIAQAACQgAAAAB/gAAAPsAAAAJMwEAAAaLAQAADERhdGVQaHlzaWNhbAkIAAAABo0BAAAcMDcuMDEuMjAxNyAuLiAxMi4zMS4yMDk5LCAiIv////8JMwEAAAoJiwEAAAoKCgkIAAAACZEBAAAJCAAAAAEBAQAA+wAAAAkzAQAABpQBAAAJVHJhbnNUeXBlCQgAAAAGlgEAABNQcm9kdWN0aW9uLFByb2RMaW5l/////wkzAQAABpgBAAALSW52ZW50VHJhbnMJlAEAAAoKCgkIAAAACZsBAAAJCAAAAAEFAQAAEgAAAAcG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j/v//Gf///waeAQAAM1RhYmxlLkludmVudFRyYW5zLkl0ZW1JZH5UYWJsZS5JbnZlbnRUYWJsZS5JdGVtTmFtZQmfAQAAAQkBAAByAAAABwoBAAAAAQAAAAQAAAAEN0dsb2JlU29mdHdhcmUuQXRsYXM0MC5BdGxhc0NvbW1vbi5UeXBlLkZpZWxkT3V0cHV0RmllbGQCAAAACekAAAANAwQL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cM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X/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Ve/v//Mkdsb2JlU29mdHdhcmUuQXRsYXM0MC5BdGxhc0NvbW1vbi5Db2x1bW5BdHRyaWJ1dGVzAQAAAAd2YWx1ZV9fAAgCAAAAEAAAAAajAQAABE5vbmUBXP7//1/+//8BW/7//17+//8kAAAACYkAAAABWf7//1/+//8BWP7//17+//8JAAAACQgAAAABVv7//1/+//8BVf7//17+//8LAAAABqwBAAABMAFT/v//X/7//wFS/v//Xv7//wQAAAAGrwEAAAdHZW5lcmFsAVD+//9f/v//AU/+//9e/v//AgAAAAayAQAAATEBTf7//1/+//8BTP7//17+//8AAAAABrUBAAAFNDkuODY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K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rcBAAAIRm9udEJvbGQGuAEAAAVGYWxzZQFH/v//Sv7//wa6AQAACkZvbnRJdGFsaWMJuAEAAAFE/v//Sv7//wa9AQAADUZvbnRVbmRlcmxpbmUGvgEAAAUtNDE0MgFB/v//Sv7//wbAAQAACEZvbnROYW1lBsEBAAAHQ2FsaWJyaQE+/v//Sv7//wbDAQAACUZvbnRDb2xvcgbEAQAAATABO/7//0r+//8GxgEAAAhGb250U2l6ZQbHAQAAAjExATj+//9K/v//BskBAAAJRm9udFN0eWxlBsoBAAAHUmVndWxhcgcPAQAAAAEAAAAEAAAABDdHbG9iZVNvZnR3YXJlLkF0bGFzNDAuQXRsYXNDb21tb24uVHlwZS5GaWVsZE91dHB1dEZpZWxkAgAAAAnsAAAADQMHEQ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9f/v//ATP+//9e/v//BgAAAAbOAQAABVRvdGFsATH+//9f/v//ATD+//9e/v//EAAAAAmjAQAAAS7+//9f/v//AS3+//9e/v//CQAAAAkIAAAAASv+//9f/v//ASr+//9e/v//CwAAAAbXAQAAATEBKP7//1/+//8BJ/7//17+//8EAAAABtoBAAAHR2VuZXJhbAEl/v//X/7//wEk/v//Xv7//wIAAAAG3QEAAAExASL+//9f/v//ASH+//9e/v//AAAAAAbgAQAABTE0LjE0Bx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7//0r+//8JtwEAAAm4AQAAARz+//9K/v//CboBAAAJuAEAAAEZ/v//Sv7//wm9AQAABukBAAAFLTQxNDIBFv7//0r+//8JwAEAAAbsAQAAB0NhbGlicmkBE/7//0r+//8JwwEAAAbvAQAAATABEP7//0r+//8JxgEAAAbyAQAAAjExAQ3+//9K/v//CckBAAAG9QEAAAdSZWd1bGFyBxQBAAAAAQAAAAQAAAAEN0dsb2JlU29mdHdhcmUuQXRsYXM0MC5BdGxhc0NvbW1vbi5UeXBlLkZpZWxkT3V0cHV0RmllbGQCAAAACZ8BAAANAwc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f7//1/+//8BCP7//17+//8JAAAACQgAAAABBv7//1/+//8BBf7//17+//8LAAAABvwBAAABMgED/v//X/7//wEC/v//Xv7//wQAAAAG/wEAAAdHZW5lcmFsAQD+//9f/v//Af/9//9e/v//AgAAAAYCAgAAATEB/f3//1/+//8B/P3//17+//8AAAAABgUCAAAFMjkuMTQHG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Sv7//wm3AQAACbgBAAAB9/3//0r+//8JugEAAAm4AQAAAfT9//9K/v//Cb0BAAAGDgIAAAUtNDE0MgHx/f//Sv7//wnAAQAABhECAAAHQ2FsaWJyaQHu/f//Sv7//wnDAQAABhQCAAABMAHr/f//Sv7//wnGAQAABhcCAAACMTEB6P3//0r+//8JyQEAAAYaAgAAB1JlZ3VsYXIHGQEAAAABAAAABAAAAAQ3R2xvYmVTb2Z0d2FyZS5BdGxhczQwLkF0bGFzQ29tbW9uLlR5cGUuRmllbGRPdXRwdXRGaWVsZAIAAAAJ7wAAAA0DBx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X/7//wHj/f//Xv7//xAAAAAJowEAAAHh/f//X/7//wHg/f//Xv7//wkAAAAJCAAAAAHe/f//X/7//wHd/f//Xv7//wsAAAAGJAIAAAEzAdv9//9f/v//Adr9//9e/v//BAAAAAYnAgAAB0dlbmVyYWwB2P3//1/+//8B1/3//17+//8CAAAABioCAAABMQHV/f//X/7//wHU/f//Xv7//wAAAAAGLQIAAAI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K/v//CbcBAAAJuAEAAAHP/f//Sv7//wm6AQAACbgBAAABzP3//0r+//8JvQEAAAY2AgAABS00MTQyAcn9//9K/v//CcABAAAGOQIAAAdDYWxpYnJpAcb9//9K/v//CcMBAAAGPAIAAAEwAcP9//9K/v//CcYBAAAGPwIAAAIxMQHA/f//Sv7//wnJAQAABkI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9f/v//Abv9//9e/v//EAAAAAmjAQAAAbn9//9f/v//Abj9//9e/v//CQAAAAkIAAAAAbb9//9f/v//AbX9//9e/v//CwAAAAZMAgAAATQBs/3//1/+//8Bsv3//17+//8EAAAABk8CAAAwXyAqICMsIyMwLjAwXyA7XyAqIC0jLCMjMC4wMF8gO18gKiAiLSI/P18gO18gQF8gAbD9//9f/v//Aa/9//9e/v//AgAAAAZSAgAAATEBrf3//1/+//8BrP3//17+//8AAAAABlUCAAAFMTAuMjk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/f//Sv7//wm3AQAACbgBAAABp/3//0r+//8JugEAAAm4AQAAAaT9//9K/v//Cb0BAAAGXgIAAAUtNDE0MgGh/f//Sv7//wnAAQAABmECAAAHQ2FsaWJyaQGe/f//Sv7//wnDAQAABmQCAAABMAGb/f//Sv7//wnGAQAABmcCAAACMTEBmP3//0r+//8JyQEAAAZqAgAAB1JlZ3VsYXIHIwEAAAABAAAABAAAAAQ3R2xvYmVTb2Z0d2FyZS5BdGxhczQwLkF0bGFzQ29tbW9uLlR5cGUuRmllbGRPdXRwdXRGaWVsZAIAAAAJ9QAAAA0DASQBAAALAQAA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f//X/7//wGT/f//Xv7//wkAAAAJCAAAAAGR/f//X/7//wGQ/f//Xv7//wsAAAAGcQIAAAE1AY79//9f/v//AY39//9e/v//BAAAAAZ0AgAACG0vZC95eXl5AYv9//9f/v//AYr9//9e/v//AgAAAAZ3AgAAATEBiP3//1/+//8Bh/3//17+//8AAAAABnoCAAACMTU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Sv7//wZ8AgAACEZvbnRCb2xkCbgBAAABgv3//0r+//8GfwIAAApGb250SXRhbGljCbgBAAABf/3//0r+//8GggIAAA1Gb250VW5kZXJsaW5lBoMCAAAFLTQxNDIBfP3//0r+//8GhQIAAAhGb250TmFtZQaGAgAAB0NhbGlicmkBef3//0r+//8GiAIAAAlGb250Q29sb3IGiQIAAAEwAXb9//9K/v//BosCAAAIRm9udFNpemUGjAIAAAIxMQFz/f//Sv7//waOAgAACUZvbnRTdHlsZQaPAgAAB1JlZ3VsYXIHKAEAAAABAAAABAAAAAQ3R2xvYmVTb2Z0d2FyZS5BdGxhczQwLkF0bGFzQ29tbW9uLlR5cGUuRmllbGRPdXRwdXRGaWVsZAIAAAAJ+AAAAA0DByo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f//X/7//wFu/f//Xv7//wkAAAAJCAAAAAFs/f//X/7//wFr/f//Xv7//wsAAAAGlgIAAAE2AWn9//9f/v//AWj9//9e/v//BAAAAAaZAgAACG0vZC95eXl5AWb9//9f/v//AWX9//9e/v//AgAAAAacAgAAATEBY/3//1/+//8BYv3//17+//8AAAAABp8CAAAFMTQuMTQ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Sv7//wl8AgAACbgBAAABXf3//0r+//8JfwIAAAm4AQAAAVr9//9K/v//CYICAAAGqAIAAAUtNDE0MgFX/f//Sv7//wmFAgAABqsCAAAHQ2FsaWJyaQFU/f//Sv7//wmIAgAABq4CAAABMAFR/f//Sv7//wmLAgAABrECAAACMTEBTv3//0r+//8JjgIAAAa0AgAAB1JlZ3VsYXIBMAEAAA4AAACxAAAABrUCAAALSW52ZW50VHJhbnMGtgIAABZJbnZlbnRvcnkgdHJhbnNhY3Rpb25zCQgAAAAJCAAAAAkIAAAAAUj9///g////AAAAAAm5AgAACboCAAABRf3//93////e1fmmRr0mQYh0ZaoMGuUVCQgAAAAJCAAAAAm9AgAACTMBAAAKCgoKCgEAAAABQf3//9n///8AAAAAAUD9///Y////AAAAAAAJwQIAAAQ5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wwIAAAR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xQIAAAR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xw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yQIAAAFoAQAADgAAAP////8GygIAAAtJbnZlbnRUcmFucwbLAgAAFkludmVudG9yeSB0cmFuc2FjdGlvbnMJCAAAAAkIAAAACQgAAAABM/3//+D///8AAAAACc4CAAAJzwIAAAEw/f//3f///0EL49z/FltKunyB6xj0fJsJCAAAAAkIAAAACdICAAAJawEAAAoKCgoKAQAAAAEs/f//2f///wAAAAABK/3//9j///8AAAAAAAnWAgAABH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AAAAAkSAAAAAwAAAAnY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AAAAAkSAAAAAwAAAAna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kFAQAAAwAAAAnc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kFAQAAAwAAAAneAgAABJ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kFAQAAAwAAAAngAgAAAZ8BAADpAAAAAR/9//9z/////////wAG4gIAAAZTdHJpbmcG4wIAAAlJdGVtIG5hbWUJMQAAAAEb/f//cf///wIAAAABGv3//87+//8BAAAAAAAJMAAAAAmkAAAACQgAAAAK/////wkwAAAACgmkAAAABuwCAAAGSXRlbUlkBu0CAAALSW52ZW50VHJhbnMKCQgAAAAJ7wIAAAkIAAAAAbkCAAAhAAAAEAAAAAnxAgAAEQAAAAnyAgAAAboCAAAiAAAACAAAAAkFAQAAEQAAAAn0AgAAAb0CAAAEAAAAAwAAAAnxAgAAAwAAAAn2AgAAAcECAAApAAAAAAAAAAn3AgAAAAA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9//9K/v//BvkCAAAISGVscFRleHQG+gIAADVPcmRlciBudW1iZXIsIHByb2plY3QgbnVtYmVyLCBwcm9kdWN0aW9uIG51bWJlciwgZXRjLgEF/f//Sv7//wb8AgAABUxhYmVsCS8BAAABAv3//0r+//8G/wIAAARUeXBlCS4BAAA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Sv7//wn5AgAABgMDAAAOSWRlbnRpZnkgaXRlbS4B/Pz//0r+//8J/AIAAAk9AQAAAfn8//9K/v//Cf8CAAAJPAEAAAfH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b8//9K/v//CfkCAAAGDAMAADJTcGVjaWZ5IHRoZSBtb2R1bGUgdGhhdCBnZW5lcmF0ZWQgdGhlIHRyYW5zYWN0aW9uLgHz/P//Sv7//wn8AgAACUsBAAAB8Pz//0r+//8J/wIAAAlKAQAAB8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fz//0r+//8J+QIAAAYVAwAAJFF1YW50aXR5IGF0dGFjaGVkIHRvIHRoZSB0cmFuc2FjdGlvbgHq/P//Sv7//wn8AgAACVkBAAAB5/z//0r+//8J/wIAAAlYAQAAAc4CAAAhAAAABgAAAAkcAwAABwAAAAkdAwAAAc8CAAAiAAAAAwAAAAkSAAAAAwAAAAkfAwAAAdICAAAEAAAAAQAAAAkcAwAAAwAAAAkhAwAAAdYCAAApAAAAAAAAAAkiAwAAAAA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38//9K/v//BiQDAAAFTGFiZWwJZwEAAAHa/P//Sv7//wYnAwAABFR5cGUJZgEAAA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9K/v//CSQDAAAJdQEAAAHU/P//Sv7//wknAwAACXQBAAAH3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v7//wn/AgAACWYBAAABzvz//0r+//8J/AIAAAlnAQAAAcv8//9K/v//BjYDAAAIUmVmZXJzVG8GNwMAAAw9RXhjbHVkZURhdGU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Sv7//wn/AgAACXQBAAABxfz//0r+//8J/AIAAAl1AQAAAcL8//9K/v//CTYDAAAGQAMAAAw9RXhjbHVkZURhdGUH4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v7//wn/AgAACUoBAAABvPz//0r+//8J/AIAAAlLAQAABO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lIAwAAAfECAAASAAAAB/IC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f8//8Z////BkoDAAAYVGFibGUuSW52ZW50VHJhbnMuSXRlbUlkCewAAAABtPz//xn///8GTQMAABtUYWJsZS5JbnZlbnRUcmFucy5UcmFuc1R5cGUJ7wAAAAGx/P//Gf///wZQAwAAHFRhYmxlLkludmVudFRyYW5zLlRyYW5zUmVmSWQJ6QAAAAGu/P//Gf///wZTAwAAFVRhYmxlLkludmVudFRyYW5zLlF0eQnyAAAAB/Q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r/P//B////wZWAwAAH1RhYmxlLkludmVudFRyYW5zLkRhdGVGaW5hbmNpYWwJ+wAAAAGo/P//B////wZZAwAAHVRhYmxlLkludmVudFRyYW5zLlN0YXR1c0lzc3VlCVoDAAABpfz//wf///8GXAMAABhUYWJsZS5JbnZlbnRUcmFucy5JdGVtSWQJXQMAAAGi/P//B////wZfAwAAH1RhYmxlLkludmVudFRyYW5zLkludmVudFRyYW5zSWQJYAMAAAGf/P//B////wZiAwAAHFRhYmxlLkludmVudFRyYW5zLlRyYW5zUmVmSWQJYwMAAAGc/P//B////wZlAwAAHlRhYmxlLkludmVudFRyYW5zLkRhdGVQaHlzaWNhbAn+AAAAAZn8//8H////BmgDAAAfVGFibGUuSW52ZW50VHJhbnMuU3RhdHVzUmVjZWlwdAlpAwAAAZb8//8H////BmsDAAAbVGFibGUuSW52ZW50VHJhbnMuVHJhbnNUeXBlCQEBAAAH9g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/z//9T///8JMAAAAAkxAAAAAfcCAAByAAAAARwDAAASAAAABx0D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D8//8Z////BnEDAAAcVGFibGUuSW52ZW50VHJhbnMuVHJhbnNSZWZJZAnpAAAAAY38//8Z////BnQDAAAYVGFibGUuSW52ZW50VHJhbnMuSXRlbUlkCewAAAABivz//xn///8GdwMAABtUYWJsZS5JbnZlbnRUcmFucy5UcmFuc1R5cGUJ7wAAAAGH/P//Gf///wZ6AwAAFVRhYmxlLkludmVudFRyYW5zLlF0eQnyAAAAAYT8//8Z////Bn0DAAAfVGFibGUuSW52ZW50VHJhbnMuRGF0ZUZpbmFuY2lhbAn1AAAAAYH8//8Z////BoADAAAeVGFibGUuSW52ZW50VHJhbnMuRGF0ZVBoeXNpY2FsCfgAAAAHHw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78//8H////BoMDAAAfVGFibGUuSW52ZW50VHJhbnMuRGF0ZUZpbmFuY2lhbAn7AAAAAXv8//8H////BoYDAAAeVGFibGUuSW52ZW50VHJhbnMuRGF0ZVBoeXNpY2FsCf4AAAABePz//wf///8GiQMAABtUYWJsZS5JbnZlbnRUcmFucy5UcmFuc1R5cGUJAQEAAAch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1/P//1P///wkwAAAACTEAAAABIgMAAHIAAAAHS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Sv7//wn8AgAACeMCAAABb/z//0r+//8J/wIAAAniAgAAAVoDAAD7AAAACTMBAAAGlQMAAAtTdGF0dXNJc3N1ZQkIAAAACQgAAAD/////CTMBAAAKCZUDAAAKCgoJCAAAAAmaAwAACQgAAAABXQMAAPsAAAAJMwEAAAadAwAABkl0ZW1JZAkIAAAACQgAAAD/////CTMBAAAKCZ0DAAAKCgoJCAAAAAmiAwAACQgAAAABYAMAAPsAAAAJMwEAAAalAwAADUludmVudFRyYW5zSWQJCAAAAAkIAAAA/////wkzAQAACgmlAwAACgoKCQgAAAAJqgMAAAkIAAAAAWMDAAD7AAAACTMBAAAGrQMAAApUcmFuc1JlZklkCQgAAAAJCAAAAP////8JMwEAAAoJrQMAAAoKCgkIAAAACbIDAAAJCAAAAAFpAwAA+wAAAAkzAQAABrUDAAANU3RhdHVzUmVjZWlwdAkIAAAACQgAAAD/////CTMBAAAKCbUDAAAKCgoJCAAAAAm6AwAACQgAAAAEm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0DAAAEo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8DAAAEq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EDAAAEs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MDAAAEu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UDAAAHv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P//Sv7//wn/AgAABsgDAAAERW51bQE3/P//Sv7//wn8AgAABssDAAAMSXNzdWUgc3RhdHVzB78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0r+//8J/wIAAAbOAwAABlN0cmluZwEx/P//Sv7//wn8AgAABtEDAAALSXRlbSBudW1iZXI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Sv7//wn/AgAABtQDAAAGU3RyaW5nASv8//9K/v//CfwCAAAG1wMAAAZMb3QgSUQ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P//Sv7//wn/AgAABtoDAAAGU3RyaW5nASX8//9K/v//CfwCAAAG3QMAAAZOdW1iZXIHx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/P//Sv7//wn/AgAABuADAAAERW51bQEf/P//Sv7//wn8AgAABuMDAAAOUmVjZWlwdCBzdGF0dXML
    <Output>
      <OutputObject name="AtlasReport_7"/>
    </Output>
  </Query>
</Atlas>
</file>

<file path=customXml/item18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y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lTTyBudW1iZXIGIwAAAAZTdHJpbmcGJAAAAAAGJQAAACRiMDcwOWU4YS05ZDRlLTQ5ZjQtYTc1Zi1iMjliOGYxNDFlYWUF2v///y1HbG9iZVNvZnR3YXJlLkF0bGFzNDAuQXRsYXNDb21tb24uQWdncmVnYXRpb24BAAAAB3ZhbHVlX18ACA4AAAD/////AAAAAAXZ////LEdsb2JlU29mdHdhcmUuQXRsYXM0MC5BdGxhc0NvbW1vbi5Db2x1bW5UeXBlAQAAAAd2YWx1ZV9fAAgOAAAAAAAAAAXY////K0dsb2JlU29mdHdhcmUuQXRsYXM0MC5BdGxhc0NvbW1vbi5Tb3J0T3JkZXIBAAAAB3ZhbHVlX18ACA4AAAACAAAAAAAAAAAF1////0BHbG9iZVNvZnR3YXJlLkF0bGFzNDAuQXRsYXNDb21tb24uVHlwZS5Db2x1bW4rQ3Jvc3NUYWJDb2x1bW5UeXBlAQAAAAd2YWx1ZV9fAAgOAAAAAAAAAAoBAAAAAAAAAAAAAAAAAAYqAAAAJDk1MDk5NjdlLTk0ZDYtNDY0MC1hMWI0LWRiYWYxZWU5NjVhMAYrAAAAHFRhYmxlLkludmVudFRyYW5zLlRyYW5zUmVmSWQKCgoKARUAAAAUAAAACSwAAAAJLQAAAAkuAAAABi8AAAA3QXRsYXNNYW5hZ2VkQ29sdW1uX2EzNzk2OWRjLThiMjgtNDIxMy1iNjJmLTVjM2YzODRmMzlmNwYwAAAAEEN1c3RvbWVyIGFjY291bnQJJAAAAAkkAAAABjIAAAAkMDQzZWEyNTctNDgwMi00N2NiLTk3NzItYTYyZjA4NGQ1ZmM0Ac3////a/////////wEAAAABzP///9n///8CAAAAAcv////Y////AgAAAAAAAAAAAcr////X////AAAAAAoBAAAAAAAAAAABAAAAAAY3AAAAJDk1MjMyMGIxLWY5NTktNGU2YS1hZTJjLWU2MmE1NjViYzI3YQkkAAAACgoKCgEWAAAAFAAAAAk5AAAACToAAAAJOwAAAAY8AAAAN0F0bGFzTWFuYWdlZENvbHVtbl85YjU5NTdiNS02MDUxLTRkZjgtOGVjNC0yYTU1NDM1MjcxNWEGPQAAAA1DdXN0b21lciBuYW1lCSQAAAAJJAAAAAY/AAAAJGI5MTVlMDA4LTgxOTEtNDMwZS04NGQ0LWNhOGEzYzBjOGI1MQHA////2v////////8CAAAAAb/////Z////AgAAAAG+////2P///wIAAAAAAAAAAAG9////1////wAAAAAKAQAAAAAAAAAAAgAAAAAGRAAAACRlNjVkNjkxOC1iN2E0LTQwM2MtOGI2NS1mMThjZDZhMjNiYWMJJAAAAAoKCgoBFwAAABQAAAAJRgAAAAlHAAAACUgAAAAGSQAAAA9Wb3VjaGVyUGh5c2ljYWwGSgAAABBQaHlzaWNhbCB2b3VjaGVyBksAAAAGU3RyaW5nCSQAAAAGTQAAACQ0OGJmN2ZlYS04YzU2LTRhOTQtOTIxMi05OTE5N2RkZmUyMWIBsv///9r/////////AwAAAAGx////2f///wAAAAABsP///9j///8CAAAAAAAAAAABr////9f///8AAAAACgEAAAAAAAAAAAMAAAAABlIAAAAkYTY1MWM1YWQtMzhhMy00Nzk5LWFkY2UtY2VmMjc5NTg5ZDUxBlMAAAAhVGFibGUuSW52ZW50VHJhbnMuVm91Y2hlclBoeXNpY2FsCgoKCgEYAAAAFAAAAAlUAAAACVUAAAAJVgAAAAZXAAAAA1F0eQZYAAAACFF1YW50aXR5BlkAAAAEUmVhbAkkAAAABlsAAAAkMDQ1NmY5YzItNzdhYS00OTRhLWFiZDItNGZlMGVmMTVjMTI0AaT////a////AQAAAAQAAAABo////9n///8AAAAAAaL////Y////AgAAAAAAAAAAAaH////X////AAAAAAoBAAAAAAAAAAAEAAAAAAZgAAAAJDMxZTNiZGEzLTZhODktNGMwYi1iZjAzLWEyMjdlYzViNjE5ZQZhAAAAFVRhYmxlLkludmVudFRyYW5zLlF0eQoKCgoBGQAAABQAAAAJYgAAAAljAAAACWQAAAAGZQAAADdBdGxhc01hbmFnZWRDb2x1bW5fZGNjZjU1YWUtYzNhNS00ZTYwLTljZGQtNWU1MDU3MjgxZWQwBmYAAAAOMTIwMDEwIGJhbGFuY2UJJAAAAAkkAAAABmgAAAAkNDExMDRiYTEtMzJhMy00ODBlLWEwZjAtYzNmODk0MGM5YTMxAZf////a////AQAAAAUAAAABlv///9n///8CAAAAAZX////Y////AgAAAAAAAAAAAZT////X////AAAAAAoBAAAAAAAAAAAFAAAAAAZtAAAAJDMyODFkYTkzLWI4NWMtNGVhNC04ZTgyLWEzNTBjMWEzNGJhYwkkAAAACgoKCgUcAAAAOEdsb2JlU29mdHdhcmUuQXRsYXM0MC5BdGxhc0NvbW1vbkNsaWVudC5SZXBvcnQuUmVmZXJlbmNlAQAAAApfcmVmZXJlbmNlBwgaAAAACW8AAAAHHQAAAAABAAAABAAAAAQ8R2xvYmVTb2Z0d2FyZS5BdGxhczQwLkF0bGFzQ29tbW9uQ2xpZW50LkRhdGFTb3VyY2VGaWVsZFZhbHVlGgAAAAlwAAAACXEAAAAJcgAAAAlz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Q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fYAAAAJdQAAAAcAAAAJdg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dwAAAAcAAAAJeAAAAAEsAAAAHgAAAAl5AAAAAAAAAAAAAAABLQAAAB8AAADoAAAACXUAAAAHAAAACXsAAAABLgAAACAAAADZAAAACXcAAAAHAAAACX0AAAABOQAAAB4AAAAJeQAAAAAAAAAAAAAAAToAAAAfAAAA6AAAAAl1AAAABwAAAAmAAAAAATsAAAAgAAAA2QAAAAl3AAAABwAAAAmCAAAAAUYAAAAeAAAACYMAAAABAAAAAQAAAAFHAAAAHwAAABgAAAAJhAAAAAcAAAAJhQAAAAFIAAAAIAAAABUAAAAJhgAAAAcAAAAJhwAAAAFUAAAAHgAAAAmIAAAAAQAAAAEAAAABVQAAAB8AAAADAAAACYkAAAADAAAACYoA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BYgAAAB4AAAAJjAAAAAAAAAAAAAAAAWMAAAAfAAAAHQAAAAmEAAAABwAAAAmOAAAAAWQAAAAgAAAAFQAAAAmGAAAABwAAAAmQAAAAD28AAAABAAAACAEAAAAFcAAAADxHbG9iZVNvZnR3YXJlLkF0bGFzNDAuQXRsYXNDb21tb25DbGllbnQuRGF0YVNvdXJjZUZpZWxkVmFsdWUEAAAAEl9pc0RyaWxsRG93bkZpbHRlcgZfZHNLZXkKX2ZpZWxkbmFtZQtfZmllbGRWYWx1ZQABAQEBGgAAAAAGkQAAABFUYWJsZS5JbnZlbnRUcmFucwaSAAAACkRhdGFBcmVhSWQJBgAAAAFxAAAAcAAAAAAJkQAAAAaVAAAADURhdGVGaW5hbmNpYWwGlgAAABwwNy4wMS4yMDE3IC4uIDEyLjMxLjIwOTksICIiAXIAAABwAAAAAAmRAAAABpgAAAAJVHJhbnNUeXBlBpkAAAAFU2FsZXMBcwAAAHAAAAAACZEAAAAGmwAAAAxEYXRlUGh5c2ljYWwGnAAAABgwMS4wMS4yMDA4IC4uIDA2LjMwLjIwMTcHdAAAAAABAAAABAAAAAQ3R2xvYmVTb2Z0d2FyZS5BdGxhczQwLkF0bGFzQ29tbW9uLlR5cGUuRmllbGRPdXRwdXRGaWVsZA4AAAAJnQAAAA0DBHU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3Y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i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WH///8yR2xvYmVTb2Z0d2FyZS5BdGxhczQwLkF0bGFzQ29tbW9uLkNvbHVtbkF0dHJpYnV0ZXMBAAAAB3ZhbHVlX18ACA4AAAAQAAAABqAAAAAETm9uZQFf////Yv///wFe////Yf///wkAAAAJJAAAAAFc////Yv///wFb////Yf///wsAAAAGpgAAAAEwAVn///9i////AVj///9h////BAAAAAapAAAAB0dlbmVyYWwBVv///2L///8BVf///2H///8CAAAABqwAAAABMQFT////Yv///wFS////Yf///wAAAAAGrwAAAAQ5Ljg2AVD///9i////AU////9h////JAAAAAkiAAAAAXcAAAAMAAAAB3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T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0AAAACEZvbnRCb2xkBrUAAAAFRmFsc2UBSv///03///8GtwAAAApGb250SXRhbGljCbUAAAABR////03///8GugAAAA1Gb250VW5kZXJsaW5lBrsAAAAFLTQxNDIBRP///03///8GvQAAAAhGb250TmFtZQa+AAAAB0NhbGlicmkBQf///03///8GwAAAAAlGb250Q29sb3IGwQAAAAEwAT7///9N////BsMAAAAIRm9udFNpemUGxAAAAAIxMQE7////Tf///wbGAAAACUZvbnRTdHlsZQbHAAAAB1JlZ3VsYXIHeQAAAAABAAAAAAAAAAQ3R2xvYmVTb2Z0d2FyZS5BdGxhczQwLkF0bGFzQ29tbW9uLlR5cGUuRmllbGRPdXRwdXRGaWVsZA4AAAAHe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j///9i////ATf///9h////JAAAAAkwAAAAATX///9i////ATT///9h////CwAAAAbNAAAAATEBMv///2L///8BMf///2H///8EAAAABtAAAAAHR2VuZXJhbAEv////Yv///wEu////Yf///wIAAAAG0wAAAAExASz///9i////ASv///9h////AAAAAAbWAAAAAjEyASn///9i////ASj///9h////AwAAAAbZAAAAXD1BdGxhc1RhYmxlKCJQUk9EIixEYXRhQXJlYUlkLCJULlNhbGVzVGFibGUiLCIlQ3VzdEFjY291bnQiLCIiLCIiLCIiLCIiLCIiLCIiLCJTYWxlc0lkIiwkQTMpB30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v///03///8G2wAAAAhGb250Qm9sZAm1AAAAASP///9N////Bt4AAAAKRm9udEl0YWxpYwm1AAAAASD///9N////BuEAAAANRm9udFVuZGVybGluZQbiAAAABS00MTQyAR3///9N////BuQAAAAIRm9udE5hbWUG5QAAAAdDYWxpYnJpARr///9N////BucAAAAJRm9udENvbG9yBugAAAABMAEX////Tf///wbqAAAACEZvbnRTaXplBusAAAACMTEBFP///03///8G7QAAAAlGb250U3R5bGUG7gAAAAdSZWd1bGFyB4A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R////Yv///wEQ////Yf///yQAAAAJPQAAAAEO////Yv///wEN////Yf///wsAAAAG9AAAAAEyAQv///9i////AQr///9h////BAAAAAb3AAAAB0dlbmVyYWwBCP///2L///8BB////2H///8CAAAABvoAAAABMQEF////Yv///wEE////Yf///wAAAAAG/QAAAAU0MS4xNAEC////Yv///wEB////Yf///wMAAAAGAAEAAFc9QXRsYXNUYWJsZSgiUFJPRCIsRGF0YUFyZWFJZCwiVC5DdXN0VGFibGUiLCIlTmFtZSIsIiIsIiIsIiIsIiIsIiIsIiIsIkFjY291bnROdW0iLCRCMykHg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v//Tf///wnbAAAACbUAAAAB/P7//03///8J3gAAAAm1AAAAAfn+//9N////CeEAAAAGCQEAAAUtNDE0MgH2/v//Tf///wnkAAAABgwBAAAHQ2FsaWJyaQHz/v//Tf///wnnAAAABg8BAAABMAHw/v//Tf///wnqAAAABhIBAAACMTEB7f7//03///8J7QAAAAYVAQAAB1JlZ3VsYXIHgwAAAAABAAAABAAAAAQ3R2xvYmVTb2Z0d2FyZS5BdGxhczQwLkF0bGFzQ29tbW9uLlR5cGUuRmllbGRPdXRwdXRGaWVsZA4AAAAJFgEAAA0DAYQAAAB1AAAAB4U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v//Yv///wHo/v//Yf///wkAAAAJJAAAAAHm/v//Yv///wHl/v//Yf///wsAAAAGHAEAAAEzAeP+//9i////AeL+//9h////BAAAAAYfAQAAB0dlbmVyYWwB4P7//2L///8B3/7//2H///8CAAAABiIBAAABMQHd/v//Yv///wHc/v//Yf///wAAAAAGJQEAAAUxNy40MwGGAAAADAAAAAeH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r+//9N////BicBAAAIRm9udEJvbGQJtQAAAAHX/v//Tf///wYqAQAACkZvbnRJdGFsaWMJtQAAAAHU/v//Tf///wYtAQAADUZvbnRVbmRlcmxpbmUGLgEAAAUtNDE0MgHR/v//Tf///wYwAQAACEZvbnROYW1lBjEBAAAHQ2FsaWJyaQHO/v//Tf///wYzAQAACUZvbnRDb2xvcgY0AQAAATABy/7//03///8GNgEAAAhGb250U2l6ZQY3AQAAAjExAcj+//9N////BjkBAAAJRm9udFN0eWxlBjoBAAAHUmVndWxhcgeIAAAAAAEAAAAEAAAABDdHbG9iZVNvZnR3YXJlLkF0bGFzNDAuQXRsYXNDb21tb24uVHlwZS5GaWVsZE91dHB1dEZpZWxkDgAAAAk7AQAADQMBiQAAAHUAAAAHigA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T+//9i////AcP+//9h////CQAAAAkkAAAAAcH+//9i////AcD+//9h////CwAAAAZBAQAAATQHjAAAAAABAAAAAAAAAAQ3R2xvYmVTb2Z0d2FyZS5BdGxhczQwLkF0bGFzQ29tbW9uLlR5cGUuRmllbGRPdXRwdXRGaWVsZA4AAAAHj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7+//9i////Ab3+//9h////JAAAAAlmAAAAAbv+//9i////Abr+//9h////CwAAAAZHAQAAATUBuP7//2L///8Bt/7//2H///8EAAAABkoBAAAHR2VuZXJhbAG1/v//Yv///wG0/v//Yf///wIAAAAGTQEAAAExAbL+//9i////AbH+//9h////AAAAAAZQAQAAAjE2Aa/+//9i////Aa7+//9h////AwAAAAZTAQAAdj1BdGxhc0JhbGFuY2UoIlBST0QiLERhdGFBcmVhSWQsIlQuTGVkZ2VyVHJhbnMiLCJTdW18QW1vdW50TVNUfDAiLCIiLCIiLCIiLCIiLCIiLCIiLCJBY2NvdW50TnVtfFZvdWNoZXIiLCIxMjAwMTAiLCRKMykHk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/v//Tf///wknAQAACbUAAAABqf7//03///8JKgEAAAm1AAAAAab+//9N////CS0BAAAGXAEAAAUtNDE0MgGj/v//Tf///wkwAQAABl8BAAAHQ2FsaWJyaQGg/v//Tf///wkzAQAABmIBAAABMAGd/v//Tf///wk2AQAABmUBAAACMTEBmv7//03///8JOQEAAAZoAQAAB1JlZ3VsYXIFn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l/7//9r/////////AAZqAQAABlN0cmluZwZrAQAABk51bWJlcglsAQAAAZP+///Y////AgAAAAWS/v//OUdsb2JlU29mdHdhcmUuQXRsYXM0MC5BdGxhc0NvbW1vbi5OdW1iZXJTZXF1ZW5jZUNvbmRpdGlvbgEAAAAHdmFsdWVfXwAIDgAAAAEAAAAAAAZvAQAAEVRhYmxlLkludmVudFRyYW5zCSEAAAAJJAAAAAr/////CW8BAAAKCSEAAAAKCgoJJAAAAAl1AQAACSQAAAABFgEAAJ0AAAABif7//9r/////////AAZ4AQAABlN0cmluZwZ5AQAAEFBoeXNpY2FsIHZvdWNoZXIJegEAAAGF/v//2P///wIAAAABhP7//5L+//8BAAAAAAAGfQEAABFUYWJsZS5JbnZlbnRUcmFucwlJAAAACSQAAAAK/////wl9AQAACglJAAAACgoKCSQAAAAJgwEAAAkkAAAAATsBAACdAAAAAXv+///a////AQAAAAAGhgEAAARSZWFsBocBAAAIUXVhbnRpdHkJiAEAAAF3/v//2P///wIAAAABdv7//5L+//8BAAAAAAAGiwEAABFUYWJsZS5JbnZlbnRUcmFucwlXAAAACSQAAAAK/////wmLAQAACglXAAAACgoKCSQAAAAJkQEAAAkkAAAABWwB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kwEAAAtJbnZlbnRUcmFucwaUAQAAFkludmVudG9yeSB0cmFuc2FjdGlvbnMJJAAAAAkkAAAACSQAAAAFav7//zBHbG9iZVNvZnR3YXJlLkF0bGFzNDAuQXRsYXNDb21tb24uRGF0YVNvdXJjZVR5cGUBAAAAB3ZhbHVlX18ACA4AAAAAAAAACZcBAAAJmAEAAARn/v//C1N5c3RlbS5HdWlkCwAAAAJfYQJfYgJfYwJfZAJfZQJfZgJfZwJfaAJfaQJfagJfawAAAAAAAAAAAAAACAcHAgICAgICAgKhPcBnfE3PSIwg0mPacUXZCSQAAAAJJAAAAAmbAQAACW8BAAAKCgoKCgEAAAAFY/7//zRHbG9iZVNvZnR3YXJlLkF0bGFzNDAuQXRsYXNDb21tb24uRGF0YVNvdXJjZUpvaW5Nb2RlAQAAAAd2YWx1ZV9fAAgOAAAAAAAAAAVi/v//NUdsb2JlU29mdHdhcmUuQXRsYXM0MC5BdGxhc0NvbW1vbi5EYXRhU291cmNlRmV0Y2hNb2RlAQAAAAd2YWx1ZV9fAAgOAAAAAAAAAAAJnwEAAAF1AQAAIAAAAH8AAAAJdwAAAAMAAAAJoQEAAAF6AQAAbAEAAP////8GogEAAAtJbnZlbnRUcmFucwajAQAAFkludmVudG9yeSB0cmFuc2FjdGlvbnMJJAAAAAkkAAAACSQAAAABW/7//2r+//8AAAAACaYBAAAJpwEAAAFY/v//Z/7//3FtGn+v5iFBn/pC0VkScOAJJAAAAAkkAAAACaoBAAAJfQEAAAoKCgoKAQAAAAFU/v//Y/7//wAAAAABU/7//2L+//8AAAAAAAmuAQAAAYMBAAAgAAAADAAAAAmGAAAAAwAAAAmwAQAAAYgBAABsAQAA/////waxAQAAC0ludmVudFRyYW5zBrIBAAAWSW52ZW50b3J5IHRyYW5zYWN0aW9ucwkkAAAACSQAAAAJJAAAAAFM/v//av7//wAAAAAJtQEAAAm2AQAAAUn+//9n/v//Nn7G9/NGE0SOoAjXfQT3BQkkAAAACSQAAAAJuQEAAAmLAQAACgoKCgoBAAAAAUX+//9j/v//AAAAAAFE/v//Yv7//wAAAAAACb0BAAABkQEAACAAAAACAAAACQwAAAADAAAACb8BAAAElwE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wAEAABEAAAAJwQEAAASY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XcAAAARAAAACcMBAAAEmw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ABAAAAAAAABJ8B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cUBAAAAAAAAB6E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v7//03///8GxwEAAAhIZWxwVGV4dAbIAQAANU9yZGVyIG51bWJlciwgcHJvamVjdCBudW1iZXIsIHByb2R1Y3Rpb24gbnVtYmVyLCBldGMuATf+//9N////BsoBAAAFTGFiZWwJawEAAAE0/v//Tf///wbNAQAABFR5cGUJagEAAAGmAQAAlwEAAAkAAAAJzwEAABEAAAAJ0AEAAAGnAQAAmAEAAAMAAAAJ0QEAAAMAAAAJ0gEAAASq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PAQAAAwAAAAnUAQAAAa4BAACfAQAAAAAAAAnVAQAAAAAAAAew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r+//9N////BtcBAAAFTGFiZWwJeQEAAAEn/v//Tf///wbaAQAABFR5cGUJeAEAAAG1AQAAlwEAAA0AAAAJ3AEAAAcAAAAJ3QEAAAG2AQAAmAEAAAMAAAAJhgAAAAMAAAAJ3wEAAAS5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gAAAAncAQAAAwAAAAnhAQAAAb0BAACfAQAAAAAAAAniAQAAAAAAAAe/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3+//9N////BuQBAAAFTGFiZWwJhwEAAAEa/v//Tf///wbnAQAABFR5cGUJhgEAAAHAAQAADAAAAAfBAQ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X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qAQAAGFRhYmxlLkludmVudFRyYW5zLkl0ZW1JZAnrAQAAART+//8X/v//Bu0BAAAfVGFibGUuSW52ZW50VHJhbnMuSW52ZW50VHJhbnNJZAnuAQAAARH+//8X/v//BvABAAAbVGFibGUuSW52ZW50VHJhbnMuVHJhbnNUeXBlCfEBAAABDv7//xf+//8G8wEAABxUYWJsZS5JbnZlbnRUcmFucy5UcmFuc1JlZklkCZ0AAAABC/7//xf+//8G9gEAAB5UYWJsZS5JbnZlbnRUcmFucy5EYXRlUGh5c2ljYWwJ9wEAAAEI/v//F/7//wb5AQAAH1RhYmxlLkludmVudFRyYW5zLkRhdGVGaW5hbmNpYWwJ+gEAAAEF/v//F/7//wb8AQAAH1RhYmxlLkludmVudFRyYW5zLlN0YXR1c1JlY2VpcHQJ/QEAAAEC/v//F/7//wb/AQAAHVRhYmxlLkludmVudFRyYW5zLlN0YXR1c0lzc3VlCQACAAAB//3//xf+//8GAgIAABVUYWJsZS5JbnZlbnRUcmFucy5RdHkJAwIAAAH8/f//F/7//wYFAgAAIlRhYmxlLkludmVudFRyYW5zLkNvc3RBbW91bnRQb3N0ZWQJBgIAAAfD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+f3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YIAgAAH1RhYmxlLkludmVudFRyYW5zLkRhdGVGaW5hbmNpYWwJCQIAAAH2/f//+f3//wYLAgAAHVRhYmxlLkludmVudFRyYW5zLlN0YXR1c0lzc3VlCQwCAAAB8/3///n9//8GDgIAABhUYWJsZS5JbnZlbnRUcmFucy5JdGVtSWQJDwIAAAHw/f//+f3//wYRAgAAH1RhYmxlLkludmVudFRyYW5zLkludmVudFRyYW5zSWQJEgIAAAHt/f//+f3//wYUAgAAHFRhYmxlLkludmVudFRyYW5zLlRyYW5zUmVmSWQJFQIAAAHq/f//+f3//wYXAgAAHlRhYmxlLkludmVudFRyYW5zLkRhdGVQaHlzaWNhbAkYAgAAAef9///5/f//BhoCAAAfVGFibGUuSW52ZW50VHJhbnMuU3RhdHVzUmVjZWlwdAkbAgAAAeT9///5/f//Bh0CAAAbVGFibGUuSW52ZW50VHJhbnMuVHJhbnNUeXBlCR4CAAAExQE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c8BAAAMAAAAB9AB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H9//8X/v//BiACAAAcVGFibGUuSW52ZW50VHJhbnMuVHJhbnNSZWZJZAmdAAAAAd79//8X/v//BiMCAAAYVGFibGUuSW52ZW50VHJhbnMuSXRlbUlkCesBAAAB2/3//xf+//8GJgIAAB5UYWJsZS5JbnZlbnRUcmFucy5EYXRlUGh5c2ljYWwJ9wEAAAHY/f//F/7//wYpAgAAHVRhYmxlLkludmVudFRyYW5zLlN0YXR1c0lzc3VlCQACAAAB1f3//xf+//8GLAIAABVUYWJsZS5JbnZlbnRUcmFucy5RdHkJAwIAAAHS/f//F/7//wYvAgAAH1RhYmxlLkludmVudFRyYW5zLkRhdGVGaW5hbmNpYWwJMAIAAAHP/f//F/7//wYyAgAAIVRhYmxlLkludmVudFRyYW5zLlZvdWNoZXJQaHlzaWNhbAkWAQAAAdEBAAAMAAAAB9IB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M/f//+f3//wY1AgAAH1RhYmxlLkludmVudFRyYW5zLkRhdGVGaW5hbmNpYWwJNgIAAAHJ/f//+f3//wY4AgAAG1RhYmxlLkludmVudFRyYW5zLlRyYW5zVHlwZQk5AgAAAcb9///5/f//BjsCAAAeVGFibGUuSW52ZW50VHJhbnMuRGF0ZVBoeXNpY2FsCTwCAAAH1AE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w/3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GPgIAACpUYWJsZS5JbnZlbnRUcmFucy5JdGVtSWR+VGFibGUuSW52ZW50VGFibGUJPwIAAAHVAQAAxQEAAAHcAQAADAAAAAfdAQAAAAEAAAAD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A/f//F/7//wZBAgAAHFRhYmxlLkludmVudFRyYW5zLlRyYW5zUmVmSWQJnQAAAAG9/f//F/7//wZEAgAAFVRhYmxlLkludmVudFRyYW5zLlF0eQk7AQAAAbr9//8X/v//BkcCAAAhVGFibGUuSW52ZW50VHJhbnMuVm91Y2hlclBoeXNpY2FsCRYBAAAH3wE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bf9///5/f//BkoCAAAfVGFibGUuSW52ZW50VHJhbnMuRGF0ZUZpbmFuY2lhbAk2AgAAAbT9///5/f//Bk0CAAAbVGFibGUuSW52ZW50VHJhbnMuVHJhbnNUeXBlCTkCAAABsf3///n9//8GUAIAAB5UYWJsZS5JbnZlbnRUcmFucy5EYXRlUGh5c2ljYWwJPAIAAAfhAQAAAAEAAAAA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iAQAAxQEAAAHrAQAAnQAAAAGu/f//2v////////8ABlMCAAAGU3RyaW5nBlQCAAALSXRlbSBudW1iZXIJbAEAAAGq/f//2P///wIAAAABqf3//5L+//8BAAAAAAAJbwEAAAZZAgAABkl0ZW1JZAkkAAAACv////8JbwEAAAoJWQIAAAoKCgkkAAAACV4CAAAJJAAAAAHuAQAAnQAAAAGg/f//2v////////8ABmECAAAGU3RyaW5nBmICAAAGTG90IElECWwBAAABnP3//9j///8CAAAAAZv9//+S/v//AQAAAAAACW8BAAAGZwIAAA1JbnZlbnRUcmFuc0lkCSQAAAAK/////wlvAQAACglnAgAACgoKCSQAAAAJbAIAAAkkAAAAAfEBAACdAAAAAZL9///a/////////wAGbwIAAARFbnVtBnACAAAJUmVmZXJlbmNlCWwBAAABjv3//9j///8CAAAAAY39//+S/v//AQAAAAAACW8BAAAGdQIAAAlUcmFuc1R5cGUJJAAAAAr/////CW8BAAAKCXUCAAAKCgoJJAAAAAl6AgAACSQAAAAB9wEAAJ0AAAABhP3//9r/////////AAZ9AgAABERhdGUGfgIAAA1QaHlzaWNhbCBkYXRlCWwBAAABgP3//9j///8CAAAAAX/9//+S/v//AQAAAAAACW8BAAAGgwIAAAxEYXRlUGh5c2ljYWwJJAAAAAr/////CW8BAAAKCYMCAAAKCgoJJAAAAAmIAgAACSQAAAAB+gEAAJ0AAAABdv3//9r/////////AAaLAgAABERhdGUGjAIAAA5GaW5hbmNpYWwgZGF0ZQlsAQAAAXL9///Y////AgAAAAFx/f//kv7//wEAAAAAAAlvAQAABpECAAANRGF0ZUZpbmFuY2lhbAkkAAAACv////8JbwEAAAoJkQIAAAoKCgkkAAAACZYCAAAJJAAAAAH9AQAAnQAAAAFo/f//2v////////8ABpkCAAAERW51bQaaAgAADlJlY2VpcHQgc3RhdHVzCWwBAAABZP3//9j///8CAAAAAWP9//+S/v//AQAAAAAACW8BAAAGnwIAAA1TdGF0dXNSZWNlaXB0CSQAAAAK/////wlvAQAACgmfAgAACgoKCSQAAAAJpAIAAAkkAAAAAQACAACdAAAAAVr9///a/////////wAGpwIAAARFbnVtBqgCAAAMSXNzdWUgc3RhdHVzCWwBAAABVv3//9j///8AAAAAAVX9//+S/v//AQAAAAAACW8BAAAGrQIAAAtTdGF0dXNJc3N1ZQkkAAAACv////8JbwEAAAoJrQIAAAoKCgkkAAAACbICAAAJJAAAAAEDAgAAnQAAAAFM/f//2v////////8BBrUCAAAEUmVhbAa2AgAACFF1YW50aXR5CWwBAAABSP3//9j///8CAAAAAUf9//+S/v//AQAAAAAACW8BAAAGuwIAAANRdHkJJAAAAAr/////CW8BAAAKCbsCAAAKCgoJJAAAAAnAAgAACSQAAAABBgIAAJ0AAAABPv3//9r/////////AAbDAgAABFJlYWwGxAIAABVGaW5hbmNpYWwgY29zdCBhbW91bnQJbAEAAAE6/f//2P///wIAAAABOf3//5L+//8BAAAAAAAJbwEAAAbJAgAAEENvc3RBbW91bnRQb3N0ZWQJJAAAAAr/////CW8BAAAKCckCAAAKCgoJJAAAAAnOAgAACSQAAAAFC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W8BAAAJlQAAAAkkAAAABtMCAAACIiL/////CW8BAAAKCZUAAAAKCgoJJAAAAAnXAgAACSQAAAABDAIAAAkCAAAJbwEAAAbaAgAAC1N0YXR1c0lzc3VlCSQAAAAJJAAAAP////8JbwEAAAoJ2gIAAAoKCgkkAAAACd8CAAAJJAAAAAEPAgAACQIAAAlvAQAABuICAAAGSXRlbUlkCSQAAAAJJAAAAP////8JbwEAAAoJ4gIAAAoKCgkkAAAACecCAAAJJAAAAAESAgAACQIAAAlvAQAABuoCAAANSW52ZW50VHJhbnNJZAkkAAAACSQAAAD/////CW8BAAAKCeoCAAAKCgoJJAAAAAnvAgAACSQAAAABFQIAAAkCAAAJbwEAAAbyAgAAClRyYW5zUmVmSWQJJAAAAAkkAAAA/////wlvAQAACgnyAgAACgoKCSQAAAAJ9wIAAAkkAAAAARgCAAAJAgAACW8BAAAG+gIAAAxEYXRlUGh5c2ljYWwJJAAAAAkkAAAA/////wlvAQAACgn6AgAACgoKCSQAAAAJ/wIAAAkkAAAAARsCAAAJAgAACW8BAAAGAgMAAA1TdGF0dXNSZWNlaXB0CSQAAAAJJAAAAP////8JbwEAAAoJAgMAAAoKCgkkAAAACQcDAAAJJAAAAAEeAgAACQIAAAlvAQAACZgAAAAJJAAAAAmZAAAA/////wlvAQAABg4DAAALSW52ZW50VHJhbnMJmAAAAAoKCgkkAAAACREDAAAJJAAAAAEwAgAAnQAAAAHt/P//2v////////8ABhQDAAAERGF0ZQYVAwAADkZpbmFuY2lhbCBkYXRlCRYDAAAB6fz//9j///8CAAAAAej8//+S/v//AQAAAAAABhkDAAARVGFibGUuSW52ZW50VHJhbnMGGgMAAA1EYXRlRmluYW5jaWFsCSQAAAAK/////wkZAwAACgkaAwAACgoKCSQAAAAJHwMAAAkkAAAAATYCAAAJAgAABiEDAAARVGFibGUuSW52ZW50VHJhbnMJlQAAAAkkAAAACZYAAAD/////CSEDAAAKCZUAAAAKCgoJJAAAAAkoAwAACSQAAAABOQIAAAkCAAAJIQMAAAmYAAAACSQAAAAJmQAAAP////8JIQMAAAoJmAAAAAoKCgkkAAAACTEDAAAJJAAAAAE8AgAACQIAAAkhAwAACZsAAAAJJAAAAAmcAAAA/////wkhAwAACgmbAAAACgoKCSQAAAAJOgMAAAkkAAAAAT8CAABsAQAA/////wY8AwAAC0ludmVudFRhYmxlBj0DAAAFSXRlbXMJJAAAAAkkAAAACSQAAAABwfz//2r+//8AAAAACUADAAAJQQMAAAG+/P//Z/7//zuCcPJ52rFAr1XcHZCVxGsJJAAAAAkkAAAACUQDAAAJPgIAAAZGAwAAC0ludmVudFRyYW5zBkcDAAARVGFibGUuSW52ZW50VHJhbnMGSAMAABhUYWJsZS5JbnZlbnRUcmFucy5JdGVtSWQGSQMAAAZJdGVtSWQGSgMAAAZJdGVtSWQBAAAAAbX8//9j/v//AAAAAAG0/P//Yv7//wAAAAAACU0DAAABXgIAACAAAAB9AAAACXcAAAADAAAACU8DAAABbAIAACAAAAAJAAAACXcAAAADAAAACVEDAAABegIAACAAAAAJAAAACXcAAAADAAAACVMDAAABiAIAACAAAAB9AAAACXcAAAADAAAACVUDAAABlgIAACAAAAAJAAAACXcAAAADAAAACVcDAAABpAIAACAAAAAJAAAACXcAAAADAAAACVkDAAABsgIAACAAAAB9AAAACXcAAAADAAAACVsDAAABwAIAACAAAAB9AAAACXcAAAADAAAACV0DAAABzgIAACAAAAAJAAAACXcAAAADAAAACV8DAAAB1wIAACAAAAAUAAAACXcAAAADAAAACWEDAAAB3wIAACAAAAACAAAACXcAAAADAAAACWMDAAAB5wIAACAAAAACAAAACXcAAAADAAAACWUDAAAB7wIAACAAAAACAAAACXcAAAADAAAACWcDAAAB9wIAACAAAAACAAAACXcAAAADAAAACWkDAAAB/wIAACAAAAACAAAACXcAAAADAAAACWsDAAABBwMAACAAAAACAAAACXcAAAADAAAACW0DAAABEQMAACAAAAAUAAAACXcAAAADAAAACW8DAAABFgMAAGwBAAD/////BnADAAALSW52ZW50VHJhbnMGcQMAABZJbnZlbnRvcnkgdHJhbnNhY3Rpb25zCSQAAAAJJAAAAAkkAAAAAY38//9q/v//AAAAAAl0AwAACXUDAAABivz//2f+//9cZ6F9LhMNQZDatrQb1ri5CSQAAAAJJAAAAAl4AwAACRkDAAAKCgoKCgEAAAABhvz//2P+//8AAAAAAYX8//9i/v//AAAAAAAJfAMAAAEfAwAAIAAAACoAAAAJ0QEAAAMAAAAJfgMAAAEoAwAAIAAAAHEAAAAJfwMAAAMAAAAJgAMAAAExAwAAIAAAAGwAAAAJfwMAAAMAAAAJggMAAAE6AwAAIAAAAHgAAAAJfwMAAAMAAAAJhAMAAAFAAwAAlwEAAAIAAAAJdwAAAAMAAAAJhgMAAARB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YYAAAAAAAAAAUQDAACbAQAAAAAAAAl3AAAAAAAAAAFNAwAAnwEAAAAAAAAJiQMAAAAAAAAHT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2/P//Tf///wnHAQAABowDAAAOSWRlbnRpZnkgaXRlbS4Bc/z//03///8JygEAAAlUAgAAAXD8//9N////Cc0BAAAJUwIAAAdR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38//9N////CccBAAAGlQMAAFJTdW1tYXJ5IG51bWJlci9Mb3QgSUQgZm9yIHRyYW5zYWN0aW9ucyBhdHRhY2hlZCB0byB0aGUgc2FtZSBpbnZlbnRvcnkgdHJhbnNhY3Rpb24uAWr8//9N////CcoBAAAJYgIAAAFn/P//Tf///wnNAQAACWECAAAHU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k/P//Tf///wnHAQAABp4DAAAyU3BlY2lmeSB0aGUgbW9kdWxlIHRoYXQgZ2VuZXJhdGVkIHRoZSB0cmFuc2FjdGlvbi4BYfz//03///8JygEAAAlwAgAAAV78//9N////Cc0BAAAJbwIAAAd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8//9N////CccBAAAGpwMAABxEYXRlIG9mIHBoeXNpY2FsIHRyYW5zYWN0aW9uAVj8//9N////CcoBAAAJfgIAAAFV/P//Tf///wnNAQAACX0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Tf///wnHAQAABrADAAAdRGF0ZSBvZiBmaW5hbmNpYWwgdHJhbnNhY3Rpb24BT/z//03///8JygEAAAmMAgAAAUz8//9N////Cc0BAAAJiwIAAAd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8//9N////CccBAAAGuQMAAClTdGF0dXMgb2YgcXVhbnRpdHkgaW4gcmVsYXRpb24gdG8gcmVjZWlwdAFG/P//Tf///wnKAQAACZoCAAABQ/z//03///8JzQEAAAmZAgAAB1s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Pz//03///8JxwEAAAbCAwAAKVN0YXR1cyBmb3IgcXVhbnRpdHkgaW4gcmVsYXRpb24gdG8gaXNzdWVzAT38//9N////CcoBAAAJqAIAAAE6/P//Tf///wnNAQAACacCAAAHX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P//Tf///wnHAQAABssDAAAkUXVhbnRpdHkgYXR0YWNoZWQgdG8gdGhlIHRyYW5zYWN0aW9uATT8//9N////CcoBAAAJtgIAAAEx/P//Tf///wnNAQAACbUCAAAHX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Tf///wnHAQAABtQDAAA1SW52ZW50b3J5IHZhbHVlIGZvciB0aGUgZmluYW5jaWFsbHkgdXBkYXRlZCBxdWFudGl0eS4BK/z//03///8JygEAAAnEAgAAASj8//9N////Cc0BAAAJwwIAAAdh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X8//9N////Cc0BAAAG3QMAAAREYXRlASL8//9N////CcoBAAAG4AMAAA5GaW5hbmNpYWwgZGF0ZQdj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8//9N////Cc0BAAAG4wMAAARFbnVtARz8//9N////CcoBAAAG5gMAAAxJc3N1ZSBzdGF0dXM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P//Tf///wnNAQAABukDAAAGU3RyaW5nARb8//9N////CcoBAAAG7AMAAAtJdGVtIG51bWJlcgdn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P8//9N////Cc0BAAAG7wMAAAZTdHJpbmcBEPz//03///8JygEAAAbyAwAABkxvdCBJRAdp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38//9N////Cc0BAAAG9QMAAAZTdHJpbmcBCvz//03///8JygEAAAb4AwAABk51bWJlcgdr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9N////Cc0BAAAG+wMAAAREYXRlAQT8//9N////CcoBAAAG/gMAAA1QaHlzaWNhbCBkYXRlB20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fz//03///8JzQEAAAYBBAAABEVudW0B/vv//03///8JygEAAAYEBAAADlJlY2VpcHQgc3RhdHVzB28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/v//03///8JzQEAAAYHBAAABEVudW0B+Pv//03///8JygEAAAYKBAAACVJlZmVyZW5jZQF0AwAAlwEAAAcAAAAJCwQAAAcAAAAJDAQAAAF1AwAAmAEAAAMAAAAJDQQAAAMAAAAJDgQAAAR4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LBAAAAwAAAAkQBAAAAXwDAACfAQAAAAAAAAkRBAAAAAAAAAd+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77//9N////BhMEAAAFTGFiZWwJFQMAAAHr+///Tf///wYWBAAABFR5cGUJFAMAAAF/AwAADAAAAAeA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j7//9N////BhkEAAAEVHlwZQYaBAAABERhdGUB5fv//03///8GHAQAAAVMYWJlbAYdBAAADkZpbmFuY2lhbCBkYXRlAeL7//9N////Bh8EAAAIUmVmZXJzVG8GIAQAAAw9RXhjbHVkZURhdGUHg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Tf///wkZBAAABiMEAAAERW51bQHc+///Tf///wkcBAAABiYEAAAJUmVmZXJlbmNlB4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fv//03///8JGQQAAAYpBAAABERhdGUB1vv//03///8JHAQAAAYsBAAADVBoeXNpY2FsIGRhdGUB0/v//03///8GLgQAAAhSZWZlcnNUbwYvBAAACz1EYXRlUGVyaW9kB4YDAAAAAQAAAAA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kDAADFAQAAAQsEAAAMAAAABww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D7//8X/v//BjEEAAAcVGFibGUuSW52ZW50VHJhbnMuVHJhbnNSZWZJZAmdAAAAAc37//8X/v//BjQEAAAYVGFibGUuSW52ZW50VHJhbnMuSXRlbUlkCesBAAAByvv//xf+//8GNwQAAB5UYWJsZS5JbnZlbnRUcmFucy5EYXRlUGh5c2ljYWwJ9wEAAAHH+///F/7//wY6BAAAHVRhYmxlLkludmVudFRyYW5zLlN0YXR1c0lzc3VlCQACAAABxPv//xf+//8GPQQAABVUYWJsZS5JbnZlbnRUcmFucy5RdHkJAwIAAAHB+///F/7//wZABAAAJFRhYmxlLkludmVudFRyYW5zLkNvc3RBbW91bnRQaHlzaWNhbAlBBAAAAb77//8X/v//BkMEAAAfVGFibGUuSW52ZW50VHJhbnMuRGF0ZUZpbmFuY2lhbAkwAgAAAQ0EAAAMAAAABw4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7+///+f3//wZGBAAAH1RhYmxlLkludmVudFRyYW5zLkRhdGVGaW5hbmNpYWwJNgIAAAG4+///+f3//wZJBAAAG1RhYmxlLkludmVudFRyYW5zLlRyYW5zVHlwZQk5AgAAAbX7///5/f//BkwEAAAeVGFibGUuSW52ZW50VHJhbnMuRGF0ZVBoeXNpY2FsCTwCAAAHE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svv//8P9//8JPgIAAAk/AgAAAREEAADFAQAAAUEEAACdAAAAAa/7///a/////////wEGUgQAAARSZWFsBlMEAAAUUGh5c2ljYWwgY29zdCBhbW91bnQJVAQAAAGr+///2P///wIAAAABqvv//5L+//8BAAAAAAAGVwQAABFUYWJsZS5JbnZlbnRUcmFucwZYBAAAEkNvc3RBbW91bnRQaHlzaWNhbAkkAAAACv////8JVwQAAAoJWAQAAAoKCgkkAAAACV0EAAAJJAAAAAFUBAAAbAEAAP////8GXwQAAAtJbnZlbnRUcmFucwZgBAAAFkludmVudG9yeSB0cmFuc2FjdGlvbnMJJAAAAAkkAAAACSQAAAABnvv//2r+//8AAAAACWMEAAAJZAQAAAGb+///Z/7//yxednx1+h1HghFTItp1K8QJJAAAAAkkAAAACWcEAAAJVwQAAAoKCgoKAQAAAAGX+///Y/7//wAAAAABlvv//2L+//8AAAAAAAlrBAAAAV0EAAAgAAAAagAAAAl3AAAAAwAAAAltBAAAAWMEAACXAQAAEAAAAAluBAAAEQAAAAlvBAAAAWQEAACYAQAAAgAAAAl3AAAAAwAAAAlxBAAABGcE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W4EAAADAAAACXMEAAABawQAAJ8BAAAAAAAACXQEAAAAAAAAB20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03///8JygEAAAlTBAAAAYj7//9N////Cc0BAAAJUgQAAAFuBAAADAAAAAdv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F+///F/7//wZ8BAAAGFRhYmxlLkludmVudFRyYW5zLkl0ZW1JZAnrAQAAAYL7//8X/v//Bn8EAAAcVGFibGUuSW52ZW50VHJhbnMuVHJhbnNSZWZJZAmdAAAAAX/7//8X/v//BoIEAAAeVGFibGUuSW52ZW50VHJhbnMuRGF0ZVBoeXNpY2FsCfcBAAABfPv//xf+//8GhQQAAB1UYWJsZS5JbnZlbnRUcmFucy5TdGF0dXNJc3N1ZQkAAgAAAXn7//8X/v//BogEAAAVVGFibGUuSW52ZW50VHJhbnMuUXR5CQMCAAABdvv//xf+//8GiwQAACRUYWJsZS5JbnZlbnRUcmFucy5Db3N0QW1vdW50UGh5c2ljYWwJQQQAAAdxB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c/v///n9//8GjgQAAB9UYWJsZS5JbnZlbnRUcmFucy5EYXRlRmluYW5jaWFsCQkCAAABcPv///n9//8GkQQAABtUYWJsZS5JbnZlbnRUcmFucy5UcmFuc1R5cGUJHgIAAAdz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t+///w/3//wk+AgAACT8CAAABdAQAAMUBAAAL</Report>
</Atlas>
</file>

<file path=customXml/item19.xml><?xml version="1.0" encoding="utf-8"?>
<Atlas>
  <Report name="AtlasReport_9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QAAAAkDAAAACQQAAAAGBQAAAA1BdGxhc1JlcG9ydF85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l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MAAAAD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GIwNzA5ZThhLTlkNGUtNDlmNC1hNzVmLWIyOWI4ZjE0MWVhZ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OTUwOTk2N2UtOTRkNi00NjQwLWExYjQtZGJhZjFlZTk2NWEwBjIAAAAcVGFibGUuSW52ZW50VHJhbnMuVHJhbnNSZWZJZAoKCgoBFQAAABQAAAAJMwAAAAk0AAAACTUAAAAGNgAAADdBdGxhc01hbmFnZWRDb2x1bW5fYTM3OTY5ZGMtOGIyOC00MjEzLWI2MmYtNWMzZjM4NGYzOWY3BjcAAAAQQ3VzdG9tZXIgYWNjb3VudAkrAAAACSsAAAAGOQAAACQwNDNlYTI1Ny00ODAyLTQ3Y2ItOTc3Mi1hNjJmMDg0ZDVmYzQBxv///9P/////////AQAAAAHF////0v///wIAAAABxP///9H///8CAAAAAAAAAAABw////9D///8AAAAACgEAAAAAAAAAAAEAAAAABj4AAAAkOTUyMzIwYjEtZjk1OS00ZTZhLWFlMmMtZTYyYTU2NWJjMjdhCSsAAAAKCgoKARYAAAAUAAAACUAAAAAJQQAAAAlCAAAABkMAAAA3QXRsYXNNYW5hZ2VkQ29sdW1uXzliNTk1N2I1LTYwNTEtNGRmOC04ZWM0LTJhNTU0MzUyNzE1YQZEAAAADUN1c3RvbWVyIG5hbWUJKwAAAAkrAAAABkYAAAAkYjkxNWUwMDgtODE5MS00MzBlLTg0ZDQtY2E4YTNjMGM4YjUxAbn////T/////////wIAAAABuP///9L///8CAAAAAbf////R////AgAAAAAAAAAAAbb////Q////AAAAAAoBAAAAAAAAAAACAAAAAAZLAAAAJGU2NWQ2OTE4LWI3YTQtNDAzYy04YjY1LWYxOGNkNmEyM2JhYwkrAAAACgoKCgEXAAAAFAAAAAlNAAAACU4AAAAJTwAAAAZQAAAABkl0ZW1JZAZRAAAAC0l0ZW0gbnVtYmVyBlIAAAAGU3RyaW5nCSsAAAAGVAAAACQyZjMxMzcyZS04ZjEwLTQwYWEtOWQ2ZS04NDg5ZDYzMjAwM2EBq////9P/////////AwAAAAGq////0v///wAAAAABqf///9H///8CAAAAAAAAAAABqP///9D///8AAAAACgEAAAAAAAAAAAMAAAAABlkAAAAkOTNlNzg2NWMtMTE1MS00N2U5LTk5YTQtZDE3ZjcxNTczNDlmBloAAAAYVGFibGUuSW52ZW50VHJhbnMuSXRlbUlkCgoKCgEYAAAAFAAAAAlbAAAACVwAAAAJXQAAAAZeAAAACEl0ZW1OYW1lBl8AAAAJSXRlbSBuYW1lBmAAAAAGU3RyaW5nCSsAAAAGYgAAACRmOWM0Mzk4YS1lNTM1LTRlYzgtOWE3Yi1iYTM2NjhhYmZmMTMBnf///9P/////////BAAAAAGc////0v///wAAAAABm////9H///8CAAAAAAAAAAABmv///9D///8AAAAACgEAAAAAAAAAAAQAAAAABmcAAAAkMTMzNGQyMGEtZGU5Mi00ZGY0LWEzNTgtMzI3MjNkNjg0YjliBmgAAAAzVGFibGUuSW52ZW50VHJhbnMuSXRlbUlkflRhYmxlLkludmVudFRhYmxlLkl0ZW1OYW1lCgoKCgEZAAAAFAAAAAlpAAAACWoAAAAJawAAAAZsAAAADERhdGVQaHlzaWNhbAZtAAAADVBoeXNpY2FsIGRhdGUGbgAAAAREYXRlCSsAAAAGcAAAACRlZmRjMGUwMC1iNTBlLTRkNGQtYTcxYi1iZGVkYzc1N2QzNmIBj////9P/////////BQAAAAGO////0v///wAAAAABjf///9H///8CAAAAAAAAAAABjP///9D///8AAAAACgEAAAAAAAAAAAUAAAAABnUAAAAkM2UzZjdjM2YtODMxNC00MGExLWE3YWQtMWNlZGNhMmYyOGQwBnYAAAAeVGFibGUuSW52ZW50VHJhbnMuRGF0ZVBoeXNpY2FsCgoKCgEaAAAAFAAAAAl3AAAACXgAAAAJeQAAAAZ6AAAAC1N0YXR1c0lzc3VlBnsAAAAMSXNzdWUgc3RhdHVzBnwAAAAERW51bQkrAAAABn4AAAAkMWI2MDcyY2YtNTczNi00MDcxLWFjMDMtODE5MTZjMDk2ZDBmAYH////T/////////wYAAAABgP///9L///8AAAAAAX/////R////AAAAAAAAAAAAAX7////Q////AAAAAAoBAAAAAAAAAAAGAAAAAAaDAAAAJGIyNmQwZTRkLTk1ZTEtNDQwMy05NDgxLTNkNjc5NzFlODQ3YwaEAAAAHVRhYmxlLkludmVudFRyYW5zLlN0YXR1c0lzc3VlCgoKCgEbAAAAFAAAAAmFAAAACYYAAAAJhwAAAAaIAAAAA1F0eQaJAAAACFF1YW50aXR5BooAAAAEUmVhbAkrAAAABowAAAAkODdiMTkyZGItNjUyNi00YTM5LThlMWEtMzBlNGNkYWYxYzBkAXP////T////AQAAAAcAAAABcv///9L///8AAAAAAXH////R////AgAAAAAAAAAAAXD////Q////AAAAAAoBAAAAAAAAAAAHAAAAAAaRAAAAJGFiYTk2MGQ0LTg1YjItNGQ2Ni05NDFiLTBhODQwMGI3OTdiZgaSAAAAFVRhYmxlLkludmVudFRyYW5zLlF0eQoKCgoBHAAAABQAAAAJkwAAAAmUAAAACZUAAAAGlgAAAA1EYXRlRmluYW5jaWFsBpcAAAAORmluYW5jaWFsIGRhdGUGmAAAAAREYXRlCSsAAAAGmgAAACQ2YjQ4Y2E1OS0yMmRmLTQ5YTEtODRiMS1jYjlmYzFiMTk1YjcBZf///9P/////////CAAAAAFk////0v///wAAAAABY////9H///8CAAAAAAAAAAABYv///9D///8AAAAACgEAAAAAAAAAAAgAAAAABp8AAAAkODMyM2M4OWMtOGJmYS00MmZiLWI1YTYtZjllNjQyYmY3ZjhhBqAAAAAfVGFibGUuSW52ZW50VHJhbnMuRGF0ZUZpbmFuY2lhbAoKCgoBHQAAABQAAAAJoQAAAAmiAAAACaMAAAAGpAAAAA9Wb3VjaGVyUGh5c2ljYWwGpQAAABBQaHlzaWNhbCB2b3VjaGVyBqYAAAAGU3RyaW5nCSsAAAAGqAAAACQ0OGJmN2ZlYS04YzU2LTRhOTQtOTIxMi05OTE5N2RkZmUyMWIBV////9P/////////CQAAAAFW////0v///wAAAAABVf///9H///8CAAAAAAAAAAABVP///9D///8AAAAACgEAAAAAAAAAAAkAAAAABq0AAAAkYTY1MWM1YWQtMzhhMy00Nzk5LWFkY2UtY2VmMjc5NTg5ZDUxBq4AAAAhVGFibGUuSW52ZW50VHJhbnMuVm91Y2hlclBoeXNpY2FsCgoKCgEeAAAAFAAAAAmvAAAACbAAAAAJsQAAAAayAAAAB1ZvdWNoZXIGswAAABFGaW5hbmNpYWwgdm91Y2hlcga0AAAABlN0cmluZwkrAAAABrYAAAAkNmRlZTg5NGItZjE3NS00YTRlLTk3ODMtNDAxOTY3ZjlmNzgxAUn////T/////////woAAAABSP///9L///8AAAAAAUf////R////AgAAAAAAAAAAAUb////Q////AAAAAAoBAAAAAAAAAAAKAAAAAAa7AAAAJGI2YTE3NjBlLTRhODctNDc1Ny05NzU3LTAzNWI3YmViYjlkMAa8AAAAGVRhYmxlLkludmVudFRyYW5zLlZvdWNoZXIKCgoKAR8AAAAUAAAACb0AAAAJvgAAAAm/AAAABsAAAAA3QXRsYXNNYW5hZ2VkQ29sdW1uX2RjY2Y1NWFlLWMzYTUtNGU2MC05Y2RkLTVlNTA1NzI4MWVkMAbBAAAADjEyMDAxMCBiYWxhbmNlCSsAAAAJKwAAAAbDAAAAJDQxMTA0YmExLTMyYTMtNDgwZS1hMGYwLWMzZjg5NDBjOWEzMQE8////0/////////8LAAAAATv////S////AgAAAAE6////0f///wIAAAAAAAAAAAE5////0P///wAAAAAKAQAAAAAAAAAACwAAAAAGyAAAACQzMjgxZGE5My1iODVjLTRlYTQtOGU4Mi1hMzUwYzFhMzRiYWMJKwAAAAoKCgoBIAAAABQAAAAJygAAAAnLAAAACcwAAAAGzQAAADdBdGxhc01hbmFnZWRDb2x1bW5fZjlkYTAzMzYtNmRkMi00MGEyLWExZjUtOWZmMDFmNjdiOGI4Bs4AAAASMTIwMDEwIGZpbiBiYWxhbmNlCSsAAAAJKwAAAAbQAAAAJGE3Y2I0NzQ3LTI0NmUtNDVjNS04ODk3LTEyNjEyNDMyMTMwYwEv////0/////////8MAAAAAS7////S////AgAAAAEt////0f///wIAAAAAAAAAAAEs////0P///wAAAAAKAQAAAAAAAAAADAAAAAAG1QAAACRiYjk0YzA2ZS1hOTZmLTRkOTgtOWViZi1kZjUwZDE3MDMyYmQJKwAAAAoKCgoFIwAAADhHbG9iZVNvZnR3YXJlLkF0bGFzNDAuQXRsYXNDb21tb25DbGllbnQuUmVwb3J0LlJlZmVyZW5jZQEAAAAKX3JlZmVyZW5jZQcIIQAAAAnXAAAAByQAAAAAAQAAAAQAAAAEPEdsb2JlU29mdHdhcmUuQXRsYXM0MC5BdGxhc0NvbW1vbkNsaWVudC5EYXRhU291cmNlRmllbGRWYWx1ZSEAAAAJ2AAAAAnZAAAACdoAAAAK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s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QoBAAAJ3AAAAAcAAAAJ3Q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fUAAAAJ3gAAAAcAAAAJ3wAAAAEzAAAAJQAAAAngAAAAAAAAAAAAAAABNAAAACYAAAD6AAAACdwAAAAHAAAACeIAAAABNQAAACcAAADnAAAACd4AAAAHAAAACeQAAAABQAAAACUAAAAJ4AAAAAAAAAAAAAAAAUEAAAAmAAAA+gAAAAncAAAABwAAAAnnAAAAAUIAAAAnAAAA5wAAAAneAAAABwAAAAnpAAAAAU0AAAAlAAAACeoAAAABAAAAAQAAAAFOAAAAJgAAAAIBAAAJ3AAAAAcAAAAJ7AAAAAFPAAAAJwAAAPUAAAAJ3gAAAAcAAAAJ7gAAAAFbAAAAJQAAAAnvAAAAAQAAAAEAAAABXAAAACYAAAD5AAAACdwAAAAHAAAACfEAAAABXQAAACcAAADuAAAACd4AAAAHAAAACfMAAAABaQAAACUAAAAJ9AAAAAEAAAABAAAAAWoAAAAmAAAAAQEAAAncAAAABwAAAAn2AAAAAWsAAAAnAAAA9QAAAAneAAAABwAAAAn4AAAAAXcAAAAlAAAACfkAAAABAAAAAQAAAAF4AAAAJgAAAAEBAAAJ3AAAAAcAAAAJ+wAAAAF5AAAAJwAAAPUAAAAJ3gAAAAcAAAAJ/QAAAAGFAAAAJQAAAAn+AAAAAQAAAAEAAAABhgAAACYAAAANAQAACdwAAAARAAAACQABAAABhwAAACcAAAD1AAAACd4AAAAHAAAACQIBAAABkwAAACUAAAAJAwEAAAEAAAABAAAAAZQAAAAmAAAAkAAAAAkEAQAABwAAAAkFAQAAAZUAAAAnAAAAhQAAAAkGAQAABwAAAAkHAQAAAaEAAAAlAAAACQgBAAABAAAAAQAAAAGiAAAAJgAAAC4AAAAJCQEAAAcAAAAJCgEAAAGjAAAAJwAAACMAAAAJCwEAAAcAAAAJDAEAAAGvAAAAJQAAAAkNAQAAAQAAAAEAAAABsAAAACYAAAARAAAACQ4BAAAHAAAACQ8BAAABsQAAACcAAAAOAAAACRABAAAHAAAACREBAAABvQAAACUAAAAJEgEAAAAAAAAAAAAAAb4AAAAmAAAALwAAAAkJAQAABwAAAAkUAQAAAb8AAAAnAAAAIwAAAAkLAQAABwAAAAkWAQAAAcoAAAAlAAAACRcBAAAAAAAAAAAAAAHLAAAAJgAAABMAAAAJDgEAAAcAAAAJGQEAAAHMAAAAJwAAAA4AAAAJEAEAAAcAAAAJGwEAAA/XAAAAAQAAAAgBAAAABdgAAAA8R2xvYmVTb2Z0d2FyZS5BdGxhczQwLkF0bGFzQ29tbW9uQ2xpZW50LkRhdGFTb3VyY2VGaWVsZFZhbHVlBAAAABJfaXNEcmlsbERvd25GaWx0ZXIGX2RzS2V5Cl9maWVsZG5hbWULX2ZpZWxkVmFsdWUAAQEBASEAAAAABhwBAAARVGFibGUuSW52ZW50VHJhbnMGHQEAAApEYXRhQXJlYUlkCQYAAAAB2QAAANgAAAAACRwBAAAGIAEAAAlUcmFuc1R5cGUGIQEAAAVTYWxlcwHaAAAA2AAAAAAJHAEAAAYjAQAADERhdGVQaHlzaWNhbAYkAQAAGDAxLjAxLjIwMDggLi4gMDYuMzAuMjAxNwfbAAAAAAEAAAAEAAAABDdHbG9iZVNvZnR3YXJlLkF0bGFzNDAuQXRsYXNDb21tb24uVHlwZS5GaWVsZE91dHB1dEZpZWxkDgAAAAklAQAADQME3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r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2f7//zJHbG9iZVNvZnR3YXJlLkF0bGFzNDAuQXRsYXNDb21tb24uQ29sdW1uQXR0cmlidXRlcwEAAAAHdmFsdWVfXwAIDgAAABAAAAAGKAEAAAROb25lAdf+///a/v//Adb+///Z/v//CQAAAAkrAAAAAdT+///a/v//AdP+///Z/v//CwAAAAYuAQAAATAB0f7//9r+//8B0P7//9n+//8EAAAABjEBAAAHR2VuZXJhbAHO/v//2v7//wHN/v//2f7//wIAAAAGNAEAAAExAcv+///a/v//Acr+///Z/v//AAAAAAY3AQAABDkuODYByP7//9r+//8Bx/7//9n+//8kAAAACSkAAAAB3gAAAAwAAAAH3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F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wBAAAIRm9udEJvbGQGPQEAAAVGYWxzZQHC/v//xf7//wY/AQAACkZvbnRJdGFsaWMJPQEAAAG//v//xf7//wZCAQAADUZvbnRVbmRlcmxpbmUGQwEAAAUtNDE0MgG8/v//xf7//wZFAQAACEZvbnROYW1lBkYBAAAHQ2FsaWJyaQG5/v//xf7//wZIAQAACUZvbnRDb2xvcgZJAQAAATABtv7//8X+//8GSwEAAAhGb250U2l6ZQZMAQAAAjExAbP+///F/v//Bk4BAAAJRm9udFN0eWxlBk8BAAAHUmVndWxhcgfgAAAAAAEAAAAAAAAABDdHbG9iZVNvZnR3YXJlLkF0bGFzNDAuQXRsYXNDb21tb24uVHlwZS5GaWVsZE91dHB1dEZpZWxkDgAAAAf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P7//9r+//8Br/7//9n+//8kAAAACTcAAAABrf7//9r+//8BrP7//9n+//8LAAAABlUBAAABMQGq/v//2v7//wGp/v//2f7//wQAAAAGWAEAAAdHZW5lcmFsAaf+///a/v//Aab+///Z/v//AgAAAAZbAQAAATEBpP7//9r+//8Bo/7//9n+//8AAAAABl4BAAACMTIBof7//9r+//8BoP7//9n+//8DAAAABmEBAABcPUF0bGFzVGFibGUoIlBST0QiLERhdGFBcmVhSWQsIlQuU2FsZXNUYWJsZSIsIiVDdXN0QWNjb3VudCIsIiIsIiIsIiIsIiIsIiIsIiIsIlNhbGVzSWQiLCRBMykH5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xf7//wZjAQAACEZvbnRCb2xkCT0BAAABm/7//8X+//8GZgEAAApGb250SXRhbGljCT0BAAABmP7//8X+//8GaQEAAA1Gb250VW5kZXJsaW5lBmoBAAAFLTQxNDIBlf7//8X+//8GbAEAAAhGb250TmFtZQZtAQAAB0NhbGlicmkBkv7//8X+//8GbwEAAAlGb250Q29sb3IGcAEAAAEwAY/+///F/v//BnIBAAAIRm9udFNpemUGcwEAAAIxMQGM/v//xf7//wZ1AQAACUZvbnRTdHlsZQZ2AQAAB1JlZ3VsYXIH5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n+///a/v//AYj+///Z/v//JAAAAAlEAAAAAYb+///a/v//AYX+///Z/v//CwAAAAZ8AQAAATIBg/7//9r+//8Bgv7//9n+//8EAAAABn8BAAAHR2VuZXJhbAGA/v//2v7//wF//v//2f7//wIAAAAGggEAAAExAX3+///a/v//AXz+///Z/v//AAAAAAaFAQAABTQxLjE0AXr+///a/v//AXn+///Z/v//AwAAAAaIAQAAVz1BdGxhc1RhYmxlKCJQUk9EIixEYXRhQXJlYUlkLCJULkN1c3RUYWJsZSIsIiVOYW1lIiwiIiwiIiwiIiwiIiwiIiwiIiwiQWNjb3VudE51bSIsJEIzKQf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f+///F/v//CWMBAAAJPQEAAAF0/v//xf7//wlmAQAACT0BAAABcf7//8X+//8JaQEAAAaRAQAABS00MTQyAW7+///F/v//CWwBAAAGlAEAAAdDYWxpYnJpAWv+///F/v//CW8BAAAGlwEAAAEwAWj+///F/v//CXIBAAAGmgEAAAIxMQFl/v//xf7//wl1AQAABp0BAAAHUmVndWxhcgfqAAAAAAEAAAAEAAAABDdHbG9iZVNvZnR3YXJlLkF0bGFzNDAuQXRsYXNDb21tb24uVHlwZS5GaWVsZE91dHB1dEZpZWxkDgAAAAmeAQAADQMH7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H+///a/v//AWD+///Z/v//BgAAAAahAQAABVRvdGFsAV7+///a/v//AV3+///Z/v//EAAAAAkoAQAAAVv+///a/v//AVr+///Z/v//CQAAAAkrAAAAAVj+///a/v//AVf+///Z/v//CwAAAAaqAQAAATMBVf7//9r+//8BVP7//9n+//8EAAAABq0BAAAHR2VuZXJhbAFS/v//2v7//wFR/v//2f7//wIAAAAGsAEAAAExAU/+///a/v//AU7+///Z/v//AAAAAAazAQAABTE0LjE0B+4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7//8X+//8JPAEAAAk9AQAAAUn+///F/v//CT8BAAAJPQEAAAFG/v//xf7//wlCAQAABrwBAAAFLTQxNDIBQ/7//8X+//8JRQEAAAa/AQAAB0NhbGlicmkBQP7//8X+//8JSAEAAAbCAQAAATABPf7//8X+//8JSwEAAAbFAQAAAjExATr+///F/v//CU4BAAAGyAEAAAdSZWd1bGFyB+8AAAAAAQAAAAQAAAAEN0dsb2JlU29mdHdhcmUuQXRsYXM0MC5BdGxhc0NvbW1vbi5UeXBlLkZpZWxkT3V0cHV0RmllbGQOAAAACckBAAANAwfx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v7//9r+//8BNf7//9n+//8JAAAACSsAAAABM/7//9r+//8BMv7//9n+//8LAAAABs8BAAABNAEw/v//2v7//wEv/v//2f7//wQAAAAG0gEAAAdHZW5lcmFsAS3+///a/v//ASz+///Z/v//AgAAAAbVAQAAATEBKv7//9r+//8BKf7//9n+//8AAAAABtgBAAAFMzQuODYH8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v//xf7//wk8AQAACT0BAAABJP7//8X+//8JPwEAAAk9AQAAASH+///F/v//CUIBAAAG4QEAAAUtNDE0MgEe/v//xf7//wlFAQAABuQBAAAHQ2FsaWJyaQEb/v//xf7//wlIAQAABucBAAABMAEY/v//xf7//wlLAQAABuoBAAACMTEBFf7//8X+//8JTgEAAAbtAQAAB1JlZ3VsYXIH9AAAAAABAAAABAAAAAQ3R2xvYmVTb2Z0d2FyZS5BdGxhczQwLkF0bGFzQ29tbW9uLlR5cGUuRmllbGRPdXRwdXRGaWVsZA4AAAAJ7gEAAA0DB/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R/v//2v7//wEQ/v//2f7//xAAAAAJKAEAAAEO/v//2v7//wEN/v//2f7//wkAAAAJKwAAAAEL/v//2v7//wEK/v//2f7//wsAAAAG9wEAAAE1AQj+///a/v//AQf+///Z/v//BAAAAAb6AQAACG0vZC95eXl5AQX+///a/v//AQT+///Z/v//AgAAAAb9AQAAATEBAv7//9r+//8BAf7//9n+//8AAAAABgACAAAFMTQuMTQH+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f//xf7//wk8AQAACT0BAAAB/P3//8X+//8JPwEAAAk9AQAAAfn9///F/v//CUIBAAAGCQIAAAUtNDE0MgH2/f//xf7//wlFAQAABgwCAAAHQ2FsaWJyaQHz/f//xf7//wlIAQAABg8CAAABMAHw/f//xf7//wlLAQAABhICAAACMTEB7f3//8X+//8JTgEAAAYVAgAAB1JlZ3VsYXIH+QAAAAABAAAABAAAAAQ3R2xvYmVTb2Z0d2FyZS5BdGxhczQwLkF0bGFzQ29tbW9uLlR5cGUuRmllbGRPdXRwdXRGaWVsZA4AAAAJFgIAAA0DB/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f//2v7//wHo/f//2f7//xAAAAAJKAEAAAHm/f//2v7//wHl/f//2f7//wkAAAAJKwAAAAHj/f//2v7//wHi/f//2f7//wsAAAAGHwIAAAE2AeD9///a/v//Ad/9///Z/v//BAAAAAYiAgAAB0dlbmVyYWwB3f3//9r+//8B3P3//9n+//8CAAAABiUCAAABMQHa/f//2v7//wHZ/f//2f7//wAAAAAGKAIAAAUxMi44Ng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9///F/v//CTwBAAAJPQEAAAHU/f//xf7//wk/AQAACT0BAAAB0f3//8X+//8JQgEAAAYxAgAABS00MTQyAc79///F/v//CUUBAAAGNAIAAAdDYWxpYnJpAcv9///F/v//CUgBAAAGNwIAAAEwAcj9///F/v//CUsBAAAGOgIAAAIxMQHF/f//xf7//wlOAQAABj0CAAAHUmVndWxhcgf+AAAAAAEAAAAEAAAABDdHbG9iZVNvZnR3YXJlLkF0bGFzNDAuQXRsYXNDb21tb24uVHlwZS5GaWVsZE91dHB1dEZpZWxkDgAAAAk+AgAADQMHAA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H9///a/v//AcD9///Z/v//EAAAAAkoAQAAAb79///a/v//Ab39///Z/v//CQAAAAkrAAAAAbv9///a/v//Abr9///Z/v//CwAAAAZHAgAAATcBuP3//9r+//8Bt/3//9n+//8EAAAABkoCAAAwXyAqICMsIyMwLjAwXyA7XyAqIC0jLCMjMC4wMF8gO18gKiAiLSI/P18gO18gQF8gAbX9///a/v//AbT9///Z/v//AgAAAAZNAgAAATEBsv3//9r+//8Bsf3//9n+//8AAAAABlACAAAFMTAuMjkBr/3//9r+//8Brv3//9n+//8kAAAACYkAAAABrP3//9r+//8Bq/3//9n+//8MAAAABlYCAAAEVHJ1ZQGp/f//2v7//wGo/f//2f7//woAAAAGWQIAAAVGYWxzZQcC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b9///F/v//CTwBAAAJPQEAAAGj/f//xf7//wk/AQAACT0BAAABoP3//8X+//8JQgEAAAZiAgAABS00MTQyAZ39///F/v//CUUBAAAGZQIAAAdDYWxpYnJpAZr9///F/v//CUgBAAAGaAIAAAEwAZf9///F/v//CUsBAAAGawIAAAIxMQGU/f//xf7//wlOAQAABm4CAAAHUmVndWxhcgcDAQAAAAEAAAAEAAAABDdHbG9iZVNvZnR3YXJlLkF0bGFzNDAuQXRsYXNDb21tb24uVHlwZS5GaWVsZE91dHB1dEZpZWxkDgAAAAlvAgAADQMBBAEAANwAAAAHB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D9///a/v//AY/9///Z/v//CQAAAAkrAAAAAY39///a/v//AYz9///Z/v//CwAAAAZ1AgAAATgBiv3//9r+//8Bif3//9n+//8EAAAABngCAAAIbS9kL3l5eXkBh/3//9r+//8Bhv3//9n+//8CAAAABnsCAAABMQGE/f//2v7//wGD/f//2f7//wAAAAAGfgIAAAIxNQEGAQAADAAAAA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H9///F/v//BoACAAAIRm9udEJvbGQJPQEAAAF+/f//xf7//waDAgAACkZvbnRJdGFsaWMJPQEAAAF7/f//xf7//waGAgAADUZvbnRVbmRlcmxpbmUGhwIAAAUtNDE0MgF4/f//xf7//waJAgAACEZvbnROYW1lBooCAAAHQ2FsaWJyaQF1/f//xf7//waMAgAACUZvbnRDb2xvcgaNAgAAATABcv3//8X+//8GjwIAAAhGb250U2l6ZQaQAgAAAjExAW/9///F/v//BpICAAAJRm9udFN0eWxlBpMCAAAHUmVndWxhcgcIAQAAAAEAAAAEAAAABDdHbG9iZVNvZnR3YXJlLkF0bGFzNDAuQXRsYXNDb21tb24uVHlwZS5GaWVsZE91dHB1dEZpZWxkDgAAAAmUAgAADQMBCQEAANwAAAAHCg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v9///a/v//AWr9///Z/v//CQAAAAkrAAAAAWj9///a/v//AWf9///Z/v//CwAAAAaaAgAAATkBZf3//9r+//8BZP3//9n+//8EAAAABp0CAAAHR2VuZXJhbAFi/f//2v7//wFh/f//2f7//wIAAAAGoAIAAAExAV/9///a/v//AV79///Z/v//AAAAAAajAgAABTE3LjQzAQsBAAAMAAAA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P3//8X+//8GpQIAAAhGb250Qm9sZAk9AQAAAVn9///F/v//BqgCAAAKRm9udEl0YWxpYwk9AQAAAVb9///F/v//BqsCAAANRm9udFVuZGVybGluZQasAgAABS00MTQyAVP9///F/v//Bq4CAAAIRm9udE5hbWUGrwIAAAdDYWxpYnJpAVD9///F/v//BrECAAAJRm9udENvbG9yBrICAAABMAFN/f//xf7//wa0AgAACEZvbnRTaXplBrUCAAACMTEBSv3//8X+//8GtwIAAAlGb250U3R5bGUGuAIAAAdSZWd1bGFyBw0BAAAAAQAAAAQAAAAEN0dsb2JlU29mdHdhcmUuQXRsYXM0MC5BdGxhc0NvbW1vbi5UeXBlLkZpZWxkT3V0cHV0RmllbGQOAAAACbkCAAANAwEOAQAA3AAAAAcP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3//9r+//8BRf3//9n+//8JAAAACSsAAAABQ/3//9r+//8BQv3//9n+//8LAAAABr8CAAACMTABQP3//9r+//8BP/3//9n+//8EAAAABsICAAAHR2VuZXJhbAE9/f//2v7//wE8/f//2f7//wIAAAAGxQIAAAExATr9///a/v//ATn9///Z/v//AAAAAAbIAgAABTE4LjE0ARABAAAMAAAABx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3//8X+//8GygIAAAhGb250Qm9sZAk9AQAAATT9///F/v//Bs0CAAAKRm9udEl0YWxpYwk9AQAAATH9///F/v//BtACAAANRm9udFVuZGVybGluZQbRAgAABS00MTQyAS79///F/v//BtMCAAAIRm9udE5hbWUG1AIAAAdDYWxpYnJpASv9///F/v//BtYCAAAJRm9udENvbG9yBtcCAAABMAEo/f//xf7//wbZAgAACEZvbnRTaXplBtoCAAACMTEBJf3//8X+//8G3AIAAAlGb250U3R5bGUG3QIAAAdSZWd1bGFyBxIBAAAAAQAAAAAAAAAEN0dsb2JlU29mdHdhcmUuQXRsYXM0MC5BdGxhc0NvbW1vbi5UeXBlLkZpZWxkT3V0cHV0RmllbGQOAAAABx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i/f//2v7//wEh/f//2f7//yQAAAAJwQAAAAEf/f//2v7//wEe/f//2f7//wsAAAAG4wIAAAIxMQEc/f//2v7//wEb/f//2f7//wQAAAAG5gIAAAdHZW5lcmFsARn9///a/v//ARj9///Z/v//AgAAAAbpAgAAATEBFv3//9r+//8BFf3//9n+//8AAAAABuwCAAACMTYBE/3//9r+//8BEv3//9n+//8DAAAABu8CAAB2PUF0bGFzQmFsYW5jZSgiUFJPRCIsRGF0YUFyZWFJZCwiVC5MZWRnZXJUcmFucyIsIlN1bXxBbW91bnRNU1R8MCIsIiIsIiIsIiIsIiIsIiIsIiIsIkFjY291bnROdW18Vm91Y2hlciIsIjEyMDAxMCIsJEozKQcW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D9///F/v//CaUCAAAJPQEAAAEN/f//xf7//wmoAgAACT0BAAABCv3//8X+//8JqwIAAAb4AgAABS00MTQyAQf9///F/v//Ca4CAAAG+wIAAAdDYWxpYnJpAQT9///F/v//CbECAAAG/gIAAAEwAQH9///F/v//CbQCAAAGAQMAAAIxMQH+/P//xf7//wm3AgAABgQDAAAHUmVndWxhcgcXAQAAAAEAAAAAAAAABDdHbG9iZVNvZnR3YXJlLkF0bGFzNDAuQXRsYXNDb21tb24uVHlwZS5GaWVsZE91dHB1dEZpZWxkDgAAAAcZ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+/z//9r+//8B+vz//9n+//8kAAAACc4AAAAB+Pz//9r+//8B9/z//9n+//8LAAAABgoDAAACMTIB9fz//9r+//8B9Pz//9n+//8EAAAABg0DAAAHR2VuZXJhbAHy/P//2v7//wHx/P//2f7//wIAAAAGEAMAAAExAe/8///a/v//Ae78///Z/v//AAAAAAYTAwAAAjE5Aez8///a/v//Aev8///Z/v//AwAAAAYWAwAAdj1BdGxhc0JhbGFuY2UoIlBST0QiLERhdGFBcmVhSWQsIlQuTGVkZ2VyVHJhbnMiLCJTdW18QW1vdW50TVNUfDAiLCIiLCIiLCIiLCIiLCIiLCIiLCJBY2NvdW50TnVtfFZvdWNoZXIiLCIxMjAwMTAiLCRLMykHG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P//xf7//wnKAgAACT0BAAAB5vz//8X+//8JzQIAAAk9AQAAAeP8///F/v//CdACAAAGHwMAAAUtNDE0MgHg/P//xf7//wnTAgAABiIDAAAHQ2FsaWJyaQHd/P//xf7//wnWAgAABiUDAAABMAHa/P//xf7//wnZAgAABigDAAACMTEB1/z//8X+//8J3AIAAAYrAwAAB1JlZ3VsYXIFJQ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1Pz//9P/////////AAYtAwAABlN0cmluZwYuAwAABk51bWJlcgkvAwAAAdD8///R////AgAAAAXP/P//OUdsb2JlU29mdHdhcmUuQXRsYXM0MC5BdGxhc0NvbW1vbi5OdW1iZXJTZXF1ZW5jZUNvbmRpdGlvbgEAAAAHdmFsdWVfXwAIDgAAAAEAAAAAAAYyAwAAEVRhYmxlLkludmVudFRyYW5zCSgAAAAJKwAAAAr/////CTIDAAAKCSgAAAAKCgoJKwAAAAk4AwAACSsAAAABngEAACUBAAABxvz//9P/////////AAY7AwAABlN0cmluZwY8AwAAC0l0ZW0gbnVtYmVyCS8DAAABwvz//9H///8CAAAAAcH8///P/P//AQAAAAAACTIDAAAJUAAAAAkrAAAACv////8JMgMAAAoJUAAAAAoKCgkrAAAACUYDAAAJKwAAAAHJAQAAJQEAAAG4/P//0/////////8ABkkDAAAGU3RyaW5nBkoDAAAJSXRlbSBuYW1lCUsDAAABtPz//9H///8CAAAAAbP8///P/P//AQAAAAAABk4DAAAqVGFibGUuSW52ZW50VHJhbnMuSXRlbUlkflRhYmxlLkludmVudFRhYmxlCV4AAAAJKwAAAAr/////CU4DAAAKCV4AAAAGUwMAAAZJdGVtSWQGVAMAAAtJbnZlbnRUcmFucwoJKwAAAAlWAwAACSsAAAAB7gEAACUBAAABqPz//9P/////////AAZZAwAABERhdGUGWgMAAA1QaHlzaWNhbCBkYXRlCS8DAAABpPz//9H///8CAAAAAaP8///P/P//AQAAAAAACTIDAAAJbAAAAAkrAAAACv////8JMgMAAAoJbAAAAAoKCgkrAAAACWQDAAAJKwAAAAEWAgAAJQEAAAGa/P//0/////////8ABmcDAAAERW51bQZoAwAADElzc3VlIHN0YXR1cwkvAwAAAZb8///R////AAAAAAGV/P//z/z//wEAAAAAAAkyAwAACXoAAAAJKwAAAAr/////CTIDAAAKCXoAAAAKCgoJKwAAAAlyAwAACSsAAAABPgIAACUBAAABjPz//9P/////////AQZ1AwAABFJlYWwGdgMAAAhRdWFudGl0eQkvAwAAAYj8///R////AgAAAAGH/P//z/z//wEAAAAAAAkyAwAACYgAAAAJKwAAAAr/////CTIDAAAKCYgAAAAKCgoJKwAAAAmAAwAACSsAAAABbwIAACUBAAABfvz//9P/////////AAaDAwAABERhdGUGhAMAAA5GaW5hbmNpYWwgZGF0ZQmFAwAAAXr8///R////AgAAAAF5/P//z/z//wEAAAAAAAaIAwAAEVRhYmxlLkludmVudFRyYW5zCZYAAAAJKwAAAAr/////CYgDAAAKCZYAAAAKCgoJKwAAAAmOAwAACSsAAAABlAIAACUBAAABcPz//9P/////////AAaRAwAABlN0cmluZwaSAwAAEFBoeXNpY2FsIHZvdWNoZXIJkwMAAAFs/P//0f///wIAAAABa/z//8/8//8BAAAAAAAGlgMAABFUYWJsZS5JbnZlbnRUcmFucwmkAAAACSsAAAAK/////wmWAwAACgmkAAAACgoKCSsAAAAJnAMAAAkrAAAAAbkCAAAlAQAAAWL8///T/////////wAGnwMAAAZTdHJpbmcGoAMAABFGaW5hbmNpYWwgdm91Y2hlcgmhAwAAAV78///R////AgAAAAFd/P//z/z//wEAAAAAAAakAwAAEVRhYmxlLkludmVudFRyYW5zCbIAAAAJKwAAAAr/////CaQDAAAKCbIAAAAKCgoJKwAAAAmqAwAACSsAAAAFLw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sAwAAC0ludmVudFRyYW5zBq0DAAAWSW52ZW50b3J5IHRyYW5zYWN0aW9ucwkrAAAACSsAAAAJKwAAAAVR/P//MEdsb2JlU29mdHdhcmUuQXRsYXM0MC5BdGxhc0NvbW1vbi5EYXRhU291cmNlVHlwZQEAAAAHdmFsdWVfXwAIDgAAAAAAAAAJsAMAAAmxAwAABE78//8LU3lzdGVtLkd1aWQLAAAAAl9hAl9iAl9jAl9kAl9lAl9mAl9nAl9oAl9pAl9qAl9rAAAAAAAAAAAAAAAIBwcCAgICAgICAqE9wGd8Tc9IjCDSY9pxRdkJKwAAAAkrAAAACbQDAAAJMgMAAAoKCgoKAQAAAAVK/P//NEdsb2JlU29mdHdhcmUuQXRsYXM0MC5BdGxhc0NvbW1vbi5EYXRhU291cmNlSm9pbk1vZGUBAAAAB3ZhbHVlX18ACA4AAAAAAAAABUn8//81R2xvYmVTb2Z0d2FyZS5BdGxhczQwLkF0bGFzQ29tbW9uLkRhdGFTb3VyY2VGZXRjaE1vZGUBAAAAB3ZhbHVlX18ACA4AAAAAAAAAAAm4AwAAATgDAAAnAAAAlwAAAAneAAAAAwAAAAm6AwAAAUYDAAAnAAAAlwAAAAneAAAAAwAAAAm8AwAAAUsDAAAvAwAA/////wa9AwAAC0ludmVudFRhYmxlBr4DAAAFSXRlbXMJKwAAAAkrAAAACSsAAAABQPz//1H8//8AAAAACcEDAAAJwgMAAAE9/P//Tvz//zuCcPJ52rFAr1XcHZCVxGsJKwAAAAkrAAAACcUDAAAJTgMAAAbHAwAAC0ludmVudFRyYW5zBsgDAAARVGFibGUuSW52ZW50VHJhbnMGyQMAABhUYWJsZS5JbnZlbnRUcmFucy5JdGVtSWQGygMAAAZJdGVtSWQGywMAAAZJdGVtSWQBAAAAATT8//9K/P//AAAAAAEz/P//Sfz//wAAAAAACc4DAAABVgMAACcAAACOAAAACd4AAAADAAAACdADAAABZAMAACcAAACXAAAACd4AAAADAAAACdIDAAABcgMAACcAAACXAAAACd4AAAADAAAACdQDAAABgAMAACcAAACXAAAACd4AAAADAAAACdYDAAABhQMAAC8DAAD/////BtcDAAALSW52ZW50VHJhbnMG2AMAABZJbnZlbnRvcnkgdHJhbnNhY3Rpb25zCSsAAAAJKwAAAAkrAAAAASb8//9R/P//AAAAAAnbAwAACdwDAAABI/z//078//9cZ6F9LhMNQZDatrQb1ri5CSsAAAAJKwAAAAnfAwAACYgDAAAKCgoKCgEAAAABH/z//0r8//8AAAAAAR78//9J/P//AAAAAAAJ4wMAAAGOAwAAJwAAAEQAAAAJBgEAAAMAAAAJ5QMAAAGTAwAALwMAAP////8G5gMAAAtJbnZlbnRUcmFucwbnAwAAFkludmVudG9yeSB0cmFuc2FjdGlvbnMJKwAAAAkrAAAACSsAAAABF/z//1H8//8AAAAACeoDAAAJ6wMAAAEU/P//Tvz//3FtGn+v5iFBn/pC0VkScOAJKwAAAAkrAAAACe4DAAAJlgMAAAoKCgoKAQAAAAEQ/P//Svz//wAAAAABD/z//0n8//8AAAAAAAnyAwAAAZwDAAAnAAAAJAAAAAkLAQAAAwAAAAn0AwAAAaEDAAAvAwAA/////wb1AwAAC0ludmVudFRyYW5zBvYDAAAWSW52ZW50b3J5IHRyYW5zYWN0aW9ucwkrAAAACSsAAAAJKwAAAAEI/P//Ufz//wAAAAAJ+QMAAAn6AwAAAQX8//9O/P//2A1dZXb2q0iIL60OBAXIJAkrAAAACSsAAAAJ/QMAAAmkAwAACgoKCgoBAAAAAQH8//9K/P//AAAAAAEA/P//Sfz//wAAAAAACQEEAAABqgMAACcAAAAKAAAACRABAAADAAAACQMEAAAEsA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BAQAABEAAAAJBQQAAASx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4AAAARAAAACQcEAAAEtA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QEAAAAAAAABLg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QkEAAAAAAAAB7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vv//8X+//8GCwQAAAhIZWxwVGV4dAYMBAAANU9yZGVyIG51bWJlciwgcHJvamVjdCBudW1iZXIsIHByb2R1Y3Rpb24gbnVtYmVyLCBldGMuAfP7///F/v//Bg4EAAAFTGFiZWwJLgMAAAHw+///xf7//wYRBAAABFR5cGUJLQMAAAe8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37///F/v//CQsEAAAGFQQAAA5JZGVudGlmeSBpdGVtLgHq+///xf7//wkOBAAACTwDAAAB5/v//8X+//8JEQQAAAk7AwAAAcEDAACwAwAAAQAAAAneAAAAAwAAAAkdBAAABM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DAAAAAAAAAABxQMAALQDAAAAAAAACd4AAAAAAAAAAc4DAAC4AwAAAAAAAAkgBAAAAAAAAAfQ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/7///F/v//CQ4EAAAJSgMAAAHc+///xf7//wkRBAAACUkDAAAH0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xf7//wkLBAAABikEAAAcRGF0ZSBvZiBwaHlzaWNhbCB0cmFuc2FjdGlvbgHW+///xf7//wkOBAAACVoDAAAB0/v//8X+//8JEQQAAAlZ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Pv//8X+//8JCwQAAAYyBAAAKVN0YXR1cyBmb3IgcXVhbnRpdHkgaW4gcmVsYXRpb24gdG8gaXNzdWVzAc37///F/v//CQ4EAAAJaAMAAAHK+///xf7//wkRBAAACWcDAAAH1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H+///xf7//wkLBAAABjsEAAAkUXVhbnRpdHkgYXR0YWNoZWQgdG8gdGhlIHRyYW5zYWN0aW9uAcT7///F/v//CQ4EAAAJdgMAAAHB+///xf7//wkRBAAACXUDAAAB2wMAALADAAAHAAAACUIEAAAHAAAACUMEAAAB3AMAALEDAAADAAAACUQEAAADAAAACUUEAAAE3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QAAAMAAAAJRwQAAAHjAwAAuAMAAAAAAAAJSAQAAAAAAAAH5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xf7//wZKBAAABUxhYmVsCYQDAAABtPv//8X+//8GTQQAAARUeXBlCYMDAAAB6gMAALADAAAJAAAACU8EAAARAAAACVAEAAAB6wMAALEDAAADAAAACQYBAAADAAAACVIEAAAE7g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TwQAAAMAAAAJVAQAAAHyAwAAuAMAAAAAAAAJVQQAAAAAAAAH9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///xf7//wZXBAAABUxhYmVsCZIDAAABp/v//8X+//8GWgQAAARUeXBlCZEDAAAB+QMAALADAAAIAAAACVwEAAARAAAACV0EAAAB+gMAALEDAAACAAAACRABAAADAAAACV8EAAAE/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XAQAAAMAAAAJYQQAAAEBBAAAuAMAAAAAAAAJYgQAAAAAAAAHA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///xf7//wZkBAAABUxhYmVsCaADAAABmvv//8X+//8GZwQAAARUeXBlCZ8DAAABBAQAAAwAAAAHBQ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l/v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agQAABhUYWJsZS5JbnZlbnRUcmFucy5JdGVtSWQJngEAAAGU+///l/v//wZtBAAAH1RhYmxlLkludmVudFRyYW5zLkludmVudFRyYW5zSWQJbgQAAAGR+///l/v//wZwBAAAG1RhYmxlLkludmVudFRyYW5zLlRyYW5zVHlwZQlxBAAAAY77//+X+///BnMEAAAcVGFibGUuSW52ZW50VHJhbnMuVHJhbnNSZWZJZAklAQAAAYv7//+X+///BnYEAAAeVGFibGUuSW52ZW50VHJhbnMuRGF0ZVBoeXNpY2FsCe4BAAABiPv//5f7//8GeQQAAB9UYWJsZS5JbnZlbnRUcmFucy5EYXRlRmluYW5jaWFsCXoEAAABhfv//5f7//8GfAQAAB9UYWJsZS5JbnZlbnRUcmFucy5TdGF0dXNSZWNlaXB0CX0EAAABgvv//5f7//8GfwQAAB1UYWJsZS5JbnZlbnRUcmFucy5TdGF0dXNJc3N1ZQkWAgAAAX/7//+X+///BoIEAAAVVGFibGUuSW52ZW50VHJhbnMuUXR5CT4CAAABfPv//5f7//8GhQQAACJUYWJsZS5JbnZlbnRUcmFucy5Db3N0QW1vdW50UG9zdGVkCYYEAAAHBw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Hn7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iAQAAB9UYWJsZS5JbnZlbnRUcmFucy5EYXRlRmluYW5jaWFsCYkEAAABdvv//3n7//8GiwQAAB1UYWJsZS5JbnZlbnRUcmFucy5TdGF0dXNJc3N1ZQmMBAAAAXP7//95+///Bo4EAAAYVGFibGUuSW52ZW50VHJhbnMuSXRlbUlkCY8EAAABcPv//3n7//8GkQQAAB9UYWJsZS5JbnZlbnRUcmFucy5JbnZlbnRUcmFuc0lkCZIEAAABbfv//3n7//8GlAQAABxUYWJsZS5JbnZlbnRUcmFucy5UcmFuc1JlZklkCZUEAAABavv//3n7//8GlwQAAB5UYWJsZS5JbnZlbnRUcmFucy5EYXRlUGh5c2ljYWwJmAQAAAFn+///efv//waaBAAAH1RhYmxlLkludmVudFRyYW5zLlN0YXR1c1JlY2VpcHQJmwQAAAFk+///efv//wadBAAAG1RhYmxlLkludmVudFRyYW5zLlRyYW5zVHlwZQmeBAAABAkE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dBA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h+///l/v//wagBAAAM1RhYmxlLkludmVudFRyYW5zLkl0ZW1JZH5UYWJsZS5JbnZlbnRUYWJsZS5JdGVtTmFtZQnJAQAAASAEAAAJBAAAAUIEAAAMAAAAB0M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V77//+X+///BqMEAAAcVGFibGUuSW52ZW50VHJhbnMuVHJhbnNSZWZJZAklAQAAAVv7//+X+///BqYEAAAYVGFibGUuSW52ZW50VHJhbnMuSXRlbUlkCZ4BAAABWPv//5f7//8GqQQAAB5UYWJsZS5JbnZlbnRUcmFucy5EYXRlUGh5c2ljYWwJ7gEAAAFV+///l/v//wasBAAAHVRhYmxlLkludmVudFRyYW5zLlN0YXR1c0lzc3VlCRYCAAABUvv//5f7//8GrwQAABVUYWJsZS5JbnZlbnRUcmFucy5RdHkJPgIAAAFP+///l/v//wayBAAAJFRhYmxlLkludmVudFRyYW5zLkNvc3RBbW91bnRQaHlzaWNhbAmzBAAAAUz7//+X+///BrUEAAAfVGFibGUuSW52ZW50VHJhbnMuRGF0ZUZpbmFuY2lhbAlvAgAAAUQEAAAMAAAAB0U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J+///efv//wa4BAAAH1RhYmxlLkludmVudFRyYW5zLkRhdGVGaW5hbmNpYWwJuQQAAAFG+///efv//wa7BAAAG1RhYmxlLkludmVudFRyYW5zLlRyYW5zVHlwZQm8BAAAAUP7//95+///Br4EAAAeVGFibGUuSW52ZW50VHJhbnMuRGF0ZVBoeXNpY2FsCb8EAAAHR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QP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TgMAAAlLAwAAAUgEAAAJBAAAAU8EAAAMAAAAB1A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T37//+X+///BsQEAAAcVGFibGUuSW52ZW50VHJhbnMuVHJhbnNSZWZJZAklAQAAATr7//+X+///BscEAAAYVGFibGUuSW52ZW50VHJhbnMuSXRlbUlkCZ4BAAABN/v//5f7//8GygQAAB5UYWJsZS5JbnZlbnRUcmFucy5EYXRlUGh5c2ljYWwJ7gEAAAE0+///l/v//wbNBAAAHVRhYmxlLkludmVudFRyYW5zLlN0YXR1c0lzc3VlCRYCAAABMfv//5f7//8G0AQAABVUYWJsZS5JbnZlbnRUcmFucy5RdHkJPgIAAAEu+///l/v//wbTBAAAH1RhYmxlLkludmVudFRyYW5zLkRhdGVGaW5hbmNpYWwJbwIAAAEr+///l/v//wbWBAAAIVRhYmxlLkludmVudFRyYW5zLlZvdWNoZXJQaHlzaWNhbAmUAgAAB1I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o+///efv//wbZBAAAH1RhYmxlLkludmVudFRyYW5zLkRhdGVGaW5hbmNpYWwJuQQAAAEl+///efv//wbcBAAAG1RhYmxlLkludmVudFRyYW5zLlRyYW5zVHlwZQm8BAAAASL7//95+///Bt8EAAAeVGFibGUuSW52ZW50VHJhbnMuRGF0ZVBoeXNpY2FsCb8EAAAHV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H/v//0D7//8JTgMAAAlLAwAAAVUEAAAJBAAAAVwEAAAMAAAAB10EAAAAAQAAAAg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z7//+X+///BuUEAAAcVGFibGUuSW52ZW50VHJhbnMuVHJhbnNSZWZJZAklAQAAARn7//+X+///BugEAAAYVGFibGUuSW52ZW50VHJhbnMuSXRlbUlkCZ4BAAABFvv//5f7//8G6wQAAB5UYWJsZS5JbnZlbnRUcmFucy5EYXRlUGh5c2ljYWwJ7gEAAAET+///l/v//wbuBAAAHVRhYmxlLkludmVudFRyYW5zLlN0YXR1c0lzc3VlCRYCAAABEPv//5f7//8G8QQAABVUYWJsZS5JbnZlbnRUcmFucy5RdHkJPgIAAAEN+///l/v//wb0BAAAH1RhYmxlLkludmVudFRyYW5zLkRhdGVGaW5hbmNpYWwJbwIAAAEK+///l/v//wb3BAAAIVRhYmxlLkludmVudFRyYW5zLlZvdWNoZXJQaHlzaWNhbAmUAgAAAQf7//+X+///BvoEAAAZVGFibGUuSW52ZW50VHJhbnMuVm91Y2hlcgm5AgAAB18E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E+///efv//wb9BAAAG1RhYmxlLkludmVudFRyYW5zLlRyYW5zVHlwZQm8BAAAAQH7//95+///BgAFAAAeVGFibGUuSW52ZW50VHJhbnMuRGF0ZVBoeXNpY2FsCb8EAAAHYQ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r//0D7//8JTgMAAAlLAwAAAWIEAAAJBAAAAW4EAAAlAQAAAfv6///T/////////wAGBgUAAAZTdHJpbmcGBwUAAAZMb3QgSUQJLwMAAAH3+v//0f///wIAAAAB9vr//8/8//8BAAAAAAAJMgMAAAYMBQAADUludmVudFRyYW5zSWQJKwAAAAr/////CTIDAAAKCQwFAAAKCgoJKwAAAAkRBQAACSsAAAABcQQAACUBAAAB7fr//9P/////////AAYUBQAABEVudW0GFQUAAAlSZWZlcmVuY2UJLwMAAAHp+v//0f///wIAAAAB6Pr//8/8//8BAAAAAAAJMgMAAAYaBQAACVRyYW5zVHlwZQkrAAAACv////8JMgMAAAoJGgUAAAoKCgkrAAAACR8FAAAJKwAAAAF6BAAAJQEAAAHf+v//0/////////8ABiIFAAAERGF0ZQYjBQAADkZpbmFuY2lhbCBkYXRlCS8DAAAB2/r//9H///8CAAAAAdr6///P/P//AQAAAAAACTIDAAAGKAUAAA1EYXRlRmluYW5jaWFsCSsAAAAK/////wkyAwAACgkoBQAACgoKCSsAAAAJLQUAAAkrAAAAAX0EAAAlAQAAAdH6///T/////////wAGMAUAAARFbnVtBjEFAAAOUmVjZWlwdCBzdGF0dXMJLwMAAAHN+v//0f///wIAAAABzPr//8/8//8BAAAAAAAJMgMAAAY2BQAADVN0YXR1c1JlY2VpcHQJKwAAAAr/////CTIDAAAKCTYFAAAKCgoJKwAAAAk7BQAACSsAAAABhgQAACUBAAABw/r//9P/////////AAY+BQAABFJlYWwGPwUAABVGaW5hbmNpYWwgY29zdCBhbW91bnQJLwMAAAG/+v//0f///wIAAAABvvr//8/8//8BAAAAAAAJMgMAAAZEBQAAEENvc3RBbW91bnRQb3N0ZWQJKwAAAAr/////CTIDAAAKCUQFAAAKCgoJKwAAAAlJBQAACSsAAAAFiQ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TIDAAAGTAUAAA1EYXRlRmluYW5jaWFsCSsAAAAGTgUAAAIiIv////8JMgMAAAoJTAUAAAoKCgkrAAAACVIFAAAJKwAAAAGMBAAAiQQAAAkyAwAABlUFAAALU3RhdHVzSXNzdWUJKwAAAAkrAAAA/////wkyAwAACglVBQAACgoKCSsAAAAJWgUAAAkrAAAAAY8EAACJBAAACTIDAAAGXQUAAAZJdGVtSWQJKwAAAAkrAAAA/////wkyAwAACgldBQAACgoKCSsAAAAJYgUAAAkrAAAAAZIEAACJBAAACTIDAAAGZQUAAA1JbnZlbnRUcmFuc0lkCSsAAAAJKwAAAP////8JMgMAAAoJZQUAAAoKCgkrAAAACWoFAAAJKwAAAAGVBAAAiQQAAAkyAwAABm0FAAAKVHJhbnNSZWZJZAkrAAAACSsAAAD/////CTIDAAAKCW0FAAAKCgoJKwAAAAlyBQAACSsAAAABmAQAAIkEAAAJMgMAAAZ1BQAADERhdGVQaHlzaWNhbAkrAAAACSsAAAD/////CTIDAAAKCXUFAAAKCgoJKwAAAAl6BQAACSsAAAABmwQAAIkEAAAJMgMAAAZ9BQAADVN0YXR1c1JlY2VpcHQJKwAAAAkrAAAA/////wkyAwAACgl9BQAACgoKCSsAAAAJggUAAAkrAAAAAZ4EAACJBAAACTIDAAAJIAEAAAkrAAAACSEBAAD/////CTIDAAAGiQUAAAtJbnZlbnRUcmFucwkgAQAACgoKCSsAAAAJjAUAAAkrAAAAAbMEAAAlAQAAAXL6///T/////////wEGjwUAAARSZWFsBpAFAAAUUGh5c2ljYWwgY29zdCBhbW91bnQJkQUAAAFu+v//0f///wIAAAABbfr//8/8//8BAAAAAAAGlAUAABFUYWJsZS5JbnZlbnRUcmFucwaVBQAAEkNvc3RBbW91bnRQaHlzaWNhbAkrAAAACv////8JlAUAAAoJlQUAAAoKCgkrAAAACZoFAAAJKwAAAAG5BAAAiQQAAAacBQAAEVRhYmxlLkludmVudFRyYW5zCUwFAAAJKwAAAAafBQAAHDA2LjI5LjIwMTcgLi4gMTIuMzEuMjA5OSwgIiL/////CZwFAAAKCUwFAAAKCgoJKwAAAAmjBQAACSsAAAABvAQAAIkEAAAJnAUAAAkgAQAACSsAAAAJIQEAAP////8JnAUAAAoJIAEAAAoKCgkrAAAACawFAAAJKwAAAAG/BAAAiQQAAAmcBQAACSMBAAAJKwAAAAkkAQAA/////wmcBQAACgkjAQAACgoKCSsAAAAJtQUAAAkrAAAAAREFAAAnAAAACQAAAAneAAAAAwAAAAm4BQAAAR8FAAAnAAAACQAAAAneAAAAAwAAAAm6BQAAAS0FAAAnAAAACQAAAAneAAAAAwAAAAm8BQAAATsFAAAnAAAACQAAAAneAAAAAwAAAAm+BQAAAUkFAAAnAAAACQAAAAneAAAAAwAAAAnABQAAAVIFAAAnAAAAFAAAAAneAAAAAwAAAAnCBQAAAVoFAAAnAAAAAgAAAAneAAAAAwAAAAnEBQAAAWIFAAAnAAAAAgAAAAneAAAAAwAAAAnGBQAAAWoFAAAnAAAAAgAAAAneAAAAAwAAAAnIBQAAAXIFAAAnAAAAAgAAAAneAAAAAwAAAAnKBQAAAXoFAAAnAAAAAgAAAAneAAAAAwAAAAnMBQAAAYIFAAAnAAAAAgAAAAneAAAAAwAAAAnOBQAAAYwFAAAnAAAAFAAAAAneAAAAAwAAAAnQBQAAAZEFAAAvAwAA/////wbRBQAAC0ludmVudFRyYW5zBtIFAAAWSW52ZW50b3J5IHRyYW5zYWN0aW9ucwkrAAAACSsAAAAJKwAAAAEs+v//Ufz//wAAAAAJ1QUAAAnWBQAAASn6//9O/P//LF52fHX6HUeCEVMi2nUrxAkrAAAACSsAAAAJ2QUAAAmUBQAACgoKCgoBAAAAASX6//9K/P//AAAAAAEk+v//Sfz//wAAAAAACd0FAAABmgUAACcAAABqAAAACd4AAAADAAAACd8FAAABowUAACcAAAB6AAAACeAFAAADAAAACeEFAAABrAUAACcAAACEAAAACeAFAAADAAAACeMFAAABtQUAACcAAACUAAAACeAFAAADAAAACeUFAAAHu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+v//xf7//wkLBAAABugFAABSU3VtbWFyeSBudW1iZXIvTG90IElEIGZvciB0cmFuc2FjdGlvbnMgYXR0YWNoZWQgdG8gdGhlIHNhbWUgaW52ZW50b3J5IHRyYW5zYWN0aW9uLgEX+v//xf7//wkOBAAACQcFAAABFPr//8X+//8JEQQAAAkGBQAAB7o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r//8X+//8JCwQAAAbxBQAAMlNwZWNpZnkgdGhlIG1vZHVsZSB0aGF0IGdlbmVyYXRlZCB0aGUgdHJhbnNhY3Rpb24uAQ76///F/v//CQ4EAAAJFQUAAAEL+v//xf7//wkRBAAACRQFAAAHv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+v//xf7//wkLBAAABvoFAAAdRGF0ZSBvZiBmaW5hbmNpYWwgdHJhbnNhY3Rpb24BBfr//8X+//8JDgQAAAkjBQAAAQL6///F/v//CREEAAAJIgUAAAe+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5///F/v//CQsEAAAGAwYAAClTdGF0dXMgb2YgcXVhbnRpdHkgaW4gcmVsYXRpb24gdG8gcmVjZWlwdAH8+f//xf7//wkOBAAACTEFAAAB+fn//8X+//8JEQQAAAkwBQAAB8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vn//8X+//8JCwQAAAYMBgAANUludmVudG9yeSB2YWx1ZSBmb3IgdGhlIGZpbmFuY2lhbGx5IHVwZGF0ZWQgcXVhbnRpdHkuAfP5///F/v//CQ4EAAAJPwUAAAHw+f//xf7//wkRBAAACT4FAAAHw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f//xf7//wkRBAAABhUGAAAERGF0ZQHq+f//xf7//wkOBAAABhgGAAAORmluYW5jaWFsIGRhdGUHx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n+f//xf7//wkRBAAABhsGAAAERW51bQHk+f//xf7//wkOBAAABh4GAAAMSXNzdWUgc3RhdHVzB8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fn//8X+//8JEQQAAAYhBgAABlN0cmluZwHe+f//xf7//wkOBAAABiQGAAALSXRlbSBudW1iZXIHy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b+f//xf7//wkRBAAABicGAAAGU3RyaW5nAdj5///F/v//CQ4EAAAGKgYAAAZMb3QgSUQHy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V+f//xf7//wkRBAAABi0GAAAGU3RyaW5nAdL5///F/v//CQ4EAAAGMAYAAAZOdW1iZXIHz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+f//xf7//wkRBAAABjMGAAAERGF0ZQHM+f//xf7//wkOBAAABjYGAAANUGh5c2ljYWwgZGF0ZQfO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5///F/v//CREEAAAGOQYAAARFbnVtAcb5///F/v//CQ4EAAAGPAYAAA5SZWNlaXB0IHN0YXR1cwfQ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5///F/v//CREEAAAGPwYAAARFbnVtAcD5///F/v//CQ4EAAAGQgYAAAlSZWZlcmVuY2UB1QUAALADAAAQAAAACUMGAAARAAAACUQGAAAB1gUAALEDAAACAAAACd4AAAADAAAACUYGAAAE2QU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wYAAAMAAAAJSAYAAAHdBQAAuAMAAAAAAAAJSQYAAAAAAAAH3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2+f//xf7//wkOBAAACZAFAAABs/n//8X+//8JEQQAAAmPBQAAAeAFAAAMAAAAB+E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Pn//8X+//8GUQYAAARUeXBlBlIGAAAERGF0ZQGt+f//xf7//wZUBgAABUxhYmVsBlUGAAAORmluYW5jaWFsIGRhdGUBqvn//8X+//8GVwYAAAhSZWZlcnNUbwZYBgAADD1FeGNsdWRlRGF0ZQfj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f5///F/v//CVEGAAAGWwYAAARFbnVtAaT5///F/v//CVQGAAAGXgYAAAlSZWZlcmVuY2UH5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+f//xf7//wlRBgAACVkDAAABnvn//8X+//8JVAYAAAlaAwAAAZv5///F/v//BmYGAAAIUmVmZXJzVG8GZwYAAAs9RGF0ZVBlcmlvZAFDBgAADAAAAAdE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Y+f//l/v//wZpBgAAGFRhYmxlLkludmVudFRyYW5zLkl0ZW1JZAmeAQAAAZX5//+X+///BmwGAAAcVGFibGUuSW52ZW50VHJhbnMuVHJhbnNSZWZJZAklAQAAAZL5//+X+///Bm8GAAAeVGFibGUuSW52ZW50VHJhbnMuRGF0ZVBoeXNpY2FsCe4BAAABj/n//5f7//8GcgYAAB1UYWJsZS5JbnZlbnRUcmFucy5TdGF0dXNJc3N1ZQkWAgAAAYz5//+X+///BnUGAAAVVGFibGUuSW52ZW50VHJhbnMuUXR5CT4CAAABifn//5f7//8GeAYAACRUYWJsZS5JbnZlbnRUcmFucy5Db3N0QW1vdW50UGh5c2ljYWwJswQAAAdG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vn//3n7//8GewYAAB9UYWJsZS5JbnZlbnRUcmFucy5EYXRlRmluYW5jaWFsCYkEAAABg/n//3n7//8GfgYAABtUYWJsZS5JbnZlbnRUcmFucy5UcmFuc1R5cGUJngQAAAdI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A+f//QPv//wlOAwAACUsDAAABSQYAAAkEAAAL</Report>
</Atlas>
</file>

<file path=customXml/item2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V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LUHJvZCBudW1iZXIGKAAAAAZTdHJpbmcGKQAAAAAGKgAAACQxMDg2MDc0Ny1kYTg2LTQxNGEtYTQyMC03YzUyMTI3MWRhMTcF1f///y1HbG9iZVNvZnR3YXJlLkF0bGFzNDAuQXRsYXNDb21tb24uQWdncmVnYXRpb24BAAAAB3ZhbHVlX18ACA4AAAD/////AAAAAAXU////LEdsb2JlU29mdHdhcmUuQXRsYXM0MC5BdGxhc0NvbW1vbi5Db2x1bW5UeXBlAQAAAAd2YWx1ZV9fAAgOAAAAAAAAAAXT////K0dsb2JlU29mdHdhcmUuQXRsYXM0MC5BdGxhc0NvbW1vbi5Tb3J0T3JkZXIBAAAAB3ZhbHVlX18ACA4AAAACAAAAAAAAAAAF0v///0BHbG9iZVNvZnR3YXJlLkF0bGFzNDAuQXRsYXNDb21tb24uVHlwZS5Db2x1bW4rQ3Jvc3NUYWJDb2x1bW5UeXBlAQAAAAd2YWx1ZV9fAAgOAAAAAAAAAAoBAAAAAAAAAAAAAAAAAAYvAAAAJDlkZmU4ODNiLThiMmMtNDM1My05MGVjLWI4ZTM1MDk1ZmIxMQYwAAAAHFRhYmxlLkludmVudFRyYW5zLlRyYW5zUmVmSWQKCgoKARUAAAAUAAAACTEAAAAJMgAAAAkzAAAABjQAAAA3QXRsYXNNYW5hZ2VkQ29sdW1uXzI4NzBhNjhiLWJmYmMtNDAyZC1hOTcxLTM1NzFlNzU5NjdmZAY1AAAADlZlbmRvciBhY2NvdW50CSkAAAAJKQAAAAY3AAAAJGYxNDJkMTIyLTcyYzItNDQ1YS04MGI2LWFiNGZmNDUwYzVjNAHI////1f////////8BAAAAAcf////U////AgAAAAHG////0////wIAAAAAAAAAAAHF////0v///wAAAAAKAQAAAAAAAAAAAQAAAAAGPAAAACQyMTgwMjFhYi1hZjdkLTQxYmEtYTczNC05MTZkMTI4ZTgyZmUJKQAAAAoKCgoBFgAAABQAAAAJPgAAAAk/AAAACUAAAAAGQQAAADdBdGxhc01hbmFnZWRDb2x1bW5fZGFhNDQ3MjktZTMwMC00MGRmLTliZDQtMDIxNTUzNjhlMTc2BkIAAAALVmVuZG9yIG5hbWUJKQAAAAkpAAAABkQAAAAkOWY3OWQxNDktNTAxMy00ZmEwLTk5NzYtM2Y1M2Y5OThhZWNmAbv////V/////////wIAAAABuv///9T///8CAAAAAbn////T////AgAAAAAAAAAAAbj////S////AAAAAAoBAAAAAAAAAAACAAAAAAZJAAAAJDAzMDMzMzQ2LWEwYzYtNDliZi04YzdlLWQ5MzZmZDBmZmFkNgkpAAAACgoKCgEXAAAAFAAAAAlLAAAACUwAAAAJTQAAAAZOAAAACEl0ZW1OYW1lBk8AAAAJSXRlbSBuYW1lBlAAAAAGU3RyaW5nCSkAAAAGUgAAACQzNjVhNWZlMi01YTVlLTQzODgtOGJjNS01ODA1ODFhOTkyMDEBrf///9X/////////AwAAAAGs////1P///wAAAAABq////9P///8CAAAAAAAAAAABqv///9L///8AAAAACgEAAAAAAAAAAAMAAAAABlcAAAAkZTI5MTk4NGYtODE1Ni00MzEzLWJlYjQtMjFiOTYxM2YzMzZkBlgAAAAzVGFibGUuSW52ZW50VHJhbnMuSXRlbUlkflRhYmxlLkludmVudFRhYmxlLkl0ZW1OYW1lCgoKCgEYAAAAFAAAAAlZAAAACVoAAAAJWwAAAAZcAAAABkl0ZW1JZAZdAAAAC0l0ZW0gbnVtYmVyBl4AAAAGU3RyaW5nCSkAAAAGYAAAACRlMmZlZmRkNS1hY2E4LTQyODQtODUyMS0zMTUyNjg4OTQyNzcBn////9X/////////BAAAAAGe////1P///wAAAAABnf///9P///8CAAAAAAAAAAABnP///9L///8AAAAACgEAAAAAAAAAAAQAAAAABmUAAAAkYjYxOWJiZjItNWI5MS00ODk2LTk2MDMtYzRkYmEyOTM1NzMxBmYAAAAYVGFibGUuSW52ZW50VHJhbnMuSXRlbUlkCgoKCgEZAAAAFAAAAAlnAAAACWgAAAAJaQAAAAZqAAAADERhdGVQaHlzaWNhbAZrAAAADVBoeXNpY2FsIGRhdGUGbAAAAAREYXRlCSkAAAAGbgAAACQ1NzQ4OTYzYi03YzA0LTQwN2UtYTRjMi1kNjM4MTIzOWY1ODIBkf///9X/////////BQAAAAGQ////1P///wAAAAABj////9P///8CAAAAAAAAAAABjv///9L///8AAAAACgEAAAAAAAAAAAUAAAAABnMAAAAkZTA2ZGM0MGYtMGQ2ZC00M2Q2LTljNzAtZmY0YzIyN2E4MTI5BnQAAAAeVGFibGUuSW52ZW50VHJhbnMuRGF0ZVBoeXNpY2FsCgoKCgEaAAAAFAAAAAl1AAAACXYAAAAJdwAAAAZ4AAAADVN0YXR1c1JlY2VpcHQGeQAAAA5SZWNlaXB0IHN0YXR1cwZ6AAAABEVudW0JKQAAAAZ8AAAAJDMyMTkxMzU2LTQwODYtNDZmZC1hZGFhLWYyNDE4YzVkNmM2MgGD////1f////////8GAAAAAYL////U////AAAAAAGB////0////wAAAAAAAAAAAAGA////0v///wAAAAAKAQAAAAAAAAAABgAAAAAGgQAAACQ3NjZhYTc4YS03OGE2LTQxNzYtYWMwMS03MGI0YzNlZDJhYjgGggAAAB9UYWJsZS5JbnZlbnRUcmFucy5TdGF0dXNSZWNlaXB0CgoKCgEbAAAAFAAAAAmDAAAACYQAAAAJhQAAAAaGAAAAA1F0eQaHAAAACFF1YW50aXR5BogAAAAEUmVhbAkpAAAABooAAAAkNjEwZGI1N2ItNmQ3Ni00ODcyLWE3Y2ItNjU5OGZmMDZmYmZlAXX////V////AQAAAAcAAAABdP///9T///8AAAAAAXP////T////AgAAAAAAAAAAAXL////S////AAAAAAoBAAAAAAAAAAAHAAAAAAaPAAAAJGUxOGJkYjU3LTM1MTEtNDg0Yi1iZDFmLTYzMjVkZGY2MWMwNAaQAAAAFVRhYmxlLkludmVudFRyYW5zLlF0eQoKCgoBHAAAABQAAAAJkQAAAAmSAAAACZMAAAAGlAAAAA1EYXRlRmluYW5jaWFsBpUAAAAORmluYW5jaWFsIGRhdGUGlgAAAAREYXRlCSkAAAAGmAAAACQ4NzM3NTY5Ni1kMjdkLTQ5YjUtYjNhMi04YmY5NmRmNzkzYWIBZ////9X/////////CAAAAAFm////1P///wAAAAABZf///9P///8CAAAAAAAAAAABZP///9L///8AAAAACgEAAAAAAAAAAAgAAAAABp0AAAAkZWM1M2U1ZTEtZTQxNC00ZGUwLTlmNDEtZGViZDY2MTg0ZjI1Bp4AAAAfVGFibGUuSW52ZW50VHJhbnMuRGF0ZUZpbmFuY2lhbAoKCgoBHQAAABQAAAAJnwAAAAmgAAAACaEAAAAGogAAAA9Wb3VjaGVyUGh5c2ljYWwGowAAABBQaHlzaWNhbCB2b3VjaGVyBqQAAAAGU3RyaW5nCSkAAAAGpgAAACQwNTlhZjgxMy02ODQzLTRkYTctYjA1Zi01ZjRhZjQ0MmNmYWMBWf///9X/////////CQAAAAFY////1P///wAAAAABV////9P///8CAAAAAAAAAAABVv///9L///8AAAAACgEAAAAAAAAAAAkAAAAABqsAAAAkNGRmMDgyOWYtNzk3Ni00NWE1LWJhMzAtOGIyMzU3ZDFmY2YwBqwAAAAhVGFibGUuSW52ZW50VHJhbnMuVm91Y2hlclBoeXNpY2FsCgoKCgEeAAAAFAAAAAmtAAAACa4AAAAJrwAAAAawAAAAN0F0bGFzTWFuYWdlZENvbHVtbl8xYWFjNmJmYS1lYTVmLTQyMjgtYWRjYi0wOWNkMjZhZWM3MWEGsQAAAA4yMTAwMTAgYmFsYW5jZQkpAAAACSkAAAAGswAAACQ5YmNhNDJiYy1jZjNhLTQ2MGYtYWZlNy0zZWMwYThmOTIzNjgBTP///9X/////////CgAAAAFL////1P///wIAAAABSv///9P///8CAAAAAAAAAAABSf///9L///8AAAAACgEAAAAAAAAAAAoAAAAABrgAAAAkMGEzMzViM2MtZGU5YS00ZmY2LTg4NjUtM2NjYmQ1NTY1NWJiCSkAAAAKCgoKBSEAAAA4R2xvYmVTb2Z0d2FyZS5BdGxhczQwLkF0bGFzQ29tbW9uQ2xpZW50LlJlcG9ydC5SZWZlcmVuY2UBAAAACl9yZWZlcmVuY2UHCB8AAAAJugAAAAciAAAAAAEAAAAEAAAABDxHbG9iZVNvZnR3YXJlLkF0bGFzNDAuQXRsYXNDb21tb25DbGllbnQuRGF0YVNvdXJjZUZpZWxkVmFsdWUfAAAACbsAAAAJvAAAAAm9AAAACb4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CQ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0AAAAAnAAAAABwAAAAnBAAAABC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nCAAAABwAAAAnDAAAAATEAAAAjAAAACcQAAAAAAAAAAAAAAAEyAAAAJAAAAKkAAAAJxQAAAAcAAAAJxgAAAAEzAAAAJQAAAKEAAAAJxwAAAAcAAAAJyAAAAAE+AAAAIwAAAAnJAAAAAAAAAAAAAAABPwAAACQAAACxAAAACcAAAAAHAAAACcsAAAABQAAAACUAAACoAAAACcIAAAAHAAAACc0AAAABSwAAACMAAAAJzgAAAAEAAAABAAAAAUwAAAAkAAAAqwAAAAnAAAAABwAAAAnQAAAAAU0AAAAlAAAAqAAAAAnCAAAABwAAAAnSAAAAAVkAAAAjAAAACdMAAAABAAAAAQAAAAFaAAAAJAAAAMkAAAAJwAAAAAcAAAAJ1QAAAAFbAAAAJQAAAMQAAAAJwgAAAAcAAAAJ1wAAAAFnAAAAIwAAAAnYAAAAAQAAAAEAAAABaAAAACQAAADIAAAACcAAAAAHAAAACdoAAAABaQAAACUAAADEAAAACcIAAAAHAAAACdwAAAABdQAAACMAAAAJ3QAAAAEAAAABAAAAAXYAAAAkAAAAyAAAAAnAAAAABwAAAAnfAAAAAXcAAAAlAAAAxAAAAAnCAAAABwAAAAnhAAAAAYMAAAAjAAAACeIAAAABAAAAAQAAAAGEAAAAJAAAAMgAAAAJwAAAAAcAAAAJ5AAAAAGFAAAAJQAAAMQAAAAJwgAAAAcAAAAJ5gAAAAGRAAAAIwAAAAnnAAAAAQAAAAEAAAABkgAAACQAAABzAAAACegAAAAHAAAACekAAAABkwAAACUAAABwAAAACeoAAAAHAAAACesAAAABnwAAACMAAAAJ7AAAAAEAAAABAAAAAaAAAAAkAAAAGAAAAAntAAAABwAAAAnuAAAAAaEAAAAlAAAAFQAAAAnvAAAABwAAAAnwAAAAAa0AAAAjAAAACfEAAAAAAAAAAAAAAAGuAAAAJAAAABoAAAAJ7QAAAAcAAAAJ8wAAAAGvAAAAJQAAABUAAAAJ7wAAAAcAAAAJ9QAAAA+6AAAAAQAAAAgBAAAABbsAAAA8R2xvYmVTb2Z0d2FyZS5BdGxhczQwLkF0bGFzQ29tbW9uQ2xpZW50LkRhdGFTb3VyY2VGaWVsZFZhbHVlBAAAABJfaXNEcmlsbERvd25GaWx0ZXIGX2RzS2V5Cl9maWVsZG5hbWULX2ZpZWxkVmFsdWUAAQEBAR8AAAAABvYAAAARVGFibGUuSW52ZW50VHJhbnMG9wAAAApEYXRhQXJlYUlkCQYAAAABvAAAALsAAAAACfYAAAAG+gAAAAlUcmFuc1R5cGUG+wAAAAVQdXJjaAG9AAAAuwAAAAAJ9gAAAAb9AAAADURhdGVGaW5hbmNpYWwG/gAAABwwNy4wMS4yMDE3IC4uIDEyLjMxLjIwOTksICIiAb4AAAC7AAAAAAn2AAAABgABAAAMRGF0ZVBoeXNpY2FsBgEBAAAYMDEuMDEuMjAwOCAuLiAwNi4zMC4yMDE3B78AAAAAAQAAAAQAAAAEN0dsb2JlU29mdHdhcmUuQXRsYXM0MC5BdGxhc0NvbW1vbi5UeXBlLkZpZWxkT3V0cHV0RmllbGQOAAAACQIBAAANAwTA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B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/f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8/v//Mkdsb2JlU29mdHdhcmUuQXRsYXM0MC5BdGxhc0NvbW1vbi5Db2x1bW5BdHRyaWJ1dGVzAQAAAAd2YWx1ZV9fAAgOAAAAEAAAAAYFAQAABE5vbmUB+v7///3+//8B+f7///z+//8JAAAACSkAAAAB9/7///3+//8B9v7///z+//8LAAAABgsBAAABMAH0/v///f7//wHz/v///P7//wQAAAAGDgEAAAdHZW5lcmFsAfH+///9/v//AfD+///8/v//AgAAAAYRAQAAATEB7v7///3+//8B7f7///z+//8AAAAABhQBAAAFMTAuODYB6/7///3+//8B6v7///z+//8kAAAACScAAAABwgAAAAwAAAAHw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o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kBAAAIRm9udEJvbGQGGgEAAAVGYWxzZQHl/v//6P7//wYcAQAACkZvbnRJdGFsaWMJGgEAAAHi/v//6P7//wYfAQAADUZvbnRVbmRlcmxpbmUGIAEAAAUtNDE0MgHf/v//6P7//wYiAQAACEZvbnROYW1lBiMBAAAHQ2FsaWJyaQHc/v//6P7//wYlAQAACUZvbnRDb2xvcgYmAQAAATAB2f7//+j+//8GKAEAAAhGb250U2l6ZQYpAQAAAjExAdb+///o/v//BisBAAAJRm9udFN0eWxlBiwBAAAHUmVndWxhcgfEAAAAAAEAAAAAAAAABDdHbG9iZVNvZnR3YXJlLkF0bGFzNDAuQXRsYXNDb21tb24uVHlwZS5GaWVsZE91dHB1dEZpZWxkDgAAAAHFAAAAwAAAAAfG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0/7///3+//8B0v7///z+//8kAAAACTUAAAAB0P7///3+//8Bz/7///z+//8LAAAABjIBAAABMQHN/v///f7//wHM/v///P7//wQAAAAGNQEAAAdHZW5lcmFsAcr+///9/v//Acn+///8/v//AgAAAAY4AQAAATEBx/7///3+//8Bxv7///z+//8AAAAABjsBAAAFMTAuNzEBxP7///3+//8Bw/7///z+//8DAAAABj4BAABdPUF0bGFzVGFibGUoIlBST0QiLERhdGFBcmVhSWQsIlQuUHVyY2hUYWJsZSIsIiVPcmRlckFjY291bnQiLCIiLCIiLCIiLCIiLCIiLCIiLCJQdXJjaElkIiwkQTMpAccAAAAMAAAA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kAAAAAAQAAAAAAAAAEN0dsb2JlU29mdHdhcmUuQXRsYXM0MC5BdGxhc0NvbW1vbi5UeXBlLkZpZWxkT3V0cHV0RmllbGQOAAAA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zMC4yOQGd/v///f7//wGc/v///P7//wMAAAAGZQEAAFc9QXRsYXNUYWJsZSgiUFJPRCIsRGF0YUFyZWFJZCwiVC5WZW5k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ZnAQAACEZvbnRCb2xkCRoBAAABl/7//+j+//8GagEAAApGb250SXRhbGljCRoBAAABlP7//+j+//8GbQEAAA1Gb250VW5kZXJsaW5lBm4BAAAFLTQxNDIBkf7//+j+//8GcAEAAAhGb250TmFtZQZxAQAAB0NhbGlicmkBjv7//+j+//8GcwEAAAlGb250Q29sb3IGdAEAAAEwAYv+///o/v//BnYBAAAIRm9udFNpemUGdwEAAAIxMQGI/v//6P7//wZ5AQAACUZvbnRTdHlsZQZ6AQAAB1JlZ3VsYXIHzgAAAAABAAAABAAAAAQ3R2xvYmVTb2Z0d2FyZS5BdGxhczQwLkF0bGFzQ29tbW9uLlR5cGUuRmllbGRPdXRwdXRGaWVsZA4AAAAJewEAAA0DB9A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kAAAAJKQAAAAGB/v///f7//wGA/v///P7//wsAAAAGgQEAAAEzAX7+///9/v//AX3+///8/v//BAAAAAaEAQAAB0dlbmVyYWwBe/7///3+//8Bev7///z+//8CAAAABocBAAABMQF4/v///f7//wF3/v///P7//wAAAAAGigEAAAU1O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o/v//CWcBAAAJGgEAAAFy/v//6P7//wlqAQAACRoBAAABb/7//+j+//8JbQEAAAaTAQAABS00MTQyAWz+///o/v//CXABAAAGlgEAAAdDYWxpYnJpAWn+///o/v//CXMBAAAGmQEAAAEwAWb+///o/v//CXYBAAAGnAEAAAIxMQFj/v//6P7//wl5AQAABp8BAAAHUmVndWxhcgfTAAAAAAEAAAAEAAAABDdHbG9iZVNvZnR3YXJlLkF0bGFzNDAuQXRsYXNDb21tb24uVHlwZS5GaWVsZE91dHB1dEZpZWxkDgAAAAmgAQAADQMH1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9/v//AV7+///8/v//BgAAAAajAQAABVRvdGFsAVz+///9/v//AVv+///8/v//EAAAAAkFAQAAAVn+///9/v//AVj+///8/v//CQAAAAkpAAAAAVb+///9/v//AVX+///8/v//CwAAAAasAQAAATQBU/7///3+//8BUv7///z+//8EAAAABq8BAAAHR2VuZXJhbAFQ/v///f7//wFP/v///P7//wIAAAAGsgEAAAExAU3+///9/v//AUz+///8/v//AAAAAAa1AQAABTE2LjU3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UuMTQ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xLjE0B+Y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v3//+j+//8JGQEAAAkaAQAAAc/9///o/v//CRwBAAAJGgEAAAHM/f//6P7//wkfAQAABjYCAAAFLTQxNDIByf3//+j+//8JIgEAAAY5AgAAB0NhbGlicmkBxv3//+j+//8JJQEAAAY8AgAAATABw/3//+j+//8JKAEAAAY/AgAAAjExAcD9///o/v//CSsBAAAGQgIAAAdSZWd1bGFyB+cAAAAAAQAAAAQAAAAEN0dsb2JlU29mdHdhcmUuQXRsYXM0MC5BdGxhc0NvbW1vbi5UeXBlLkZpZWxkT3V0cHV0RmllbGQOAAAACUMCAAANAwHoAAAAwAAAAAfp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P3///3+//8Bu/3///z+//8JAAAACSkAAAABuf3///3+//8BuP3///z+//8LAAAABkkCAAABOAG2/f///f7//wG1/f///P7//wQAAAAGTAIAAAhtL2QveXl5eQGz/f///f7//wGy/f///P7//wIAAAAGTwIAAAExAbD9///9/v//Aa/9///8/v//AAAAAAZSAgAAAjE1AeoAAAAMAAAAB+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f3//+j+//8GVAIAAAhGb250Qm9sZAkaAQAAAar9///o/v//BlcCAAAKRm9udEl0YWxpYwkaAQAAAaf9///o/v//BloCAAANRm9udFVuZGVybGluZQZbAgAABS00MTQyAaT9///o/v//Bl0CAAAIRm9udE5hbWUGXgIAAAdDYWxpYnJpAaH9///o/v//BmACAAAJRm9udENvbG9yBmECAAABMAGe/f//6P7//wZjAgAACEZvbnRTaXplBmQCAAACMTEBm/3//+j+//8GZgIAAAlGb250U3R5bGUGZwIAAAdSZWd1bGFyB+wAAAAAAQAAAAQAAAAEN0dsb2JlU29mdHdhcmUuQXRsYXM0MC5BdGxhc0NvbW1vbi5UeXBlLkZpZWxkT3V0cHV0RmllbGQOAAAACWgCAAANAwHtAAAAwAAAAAfu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l/3///3+//8Blv3///z+//8JAAAACSkAAAABlP3///3+//8Bk/3///z+//8LAAAABm4CAAABOQGR/f///f7//wGQ/f///P7//wQAAAAGcQIAAAdHZW5lcmFsAY79///9/v//AY39///8/v//AgAAAAZ0AgAAATEBi/3///3+//8Biv3///z+//8AAAAABncCAAAFMTcuNDMB7wAAAAwAAAAH8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/f//6P7//wZ5AgAACEZvbnRCb2xkCRoBAAABhf3//+j+//8GfAIAAApGb250SXRhbGljCRoBAAABgv3//+j+//8GfwIAAA1Gb250VW5kZXJsaW5lBoACAAAFLTQxNDIBf/3//+j+//8GggIAAAhGb250TmFtZQaDAgAAB0NhbGlicmkBfP3//+j+//8GhQIAAAlGb250Q29sb3IGhgIAAAEwAXn9///o/v//BogCAAAIRm9udFNpemUGiQIAAAIxMQF2/f//6P7//waLAgAACUZvbnRTdHlsZQaMAgAAB1JlZ3VsYXIH8QAAAAABAAAAAAAAAAQ3R2xvYmVTb2Z0d2FyZS5BdGxhczQwLkF0bGFzQ29tbW9uLlR5cGUuRmllbGRPdXRwdXRGaWVsZA4AAAAH8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P9///9/v//AXL9///8/v//JAAAAAmxAAAAAXD9///9/v//AW/9///8/v//CwAAAAaSAgAAAjEwAW39///9/v//AWz9///8/v//BAAAAAaVAgAAB0dlbmVyYWwBav3///3+//8Baf3///z+//8CAAAABpgCAAABMQFn/f///f7//wFm/f///P7//wAAAAAGmwIAAAIxNgFk/f///f7//wFj/f///P7//wMAAAAGngIAAHY9QXRsYXNCYWxhbmNlKCJQUk9EIixEYXRhQXJlYUlkLCJULkxlZGdlclRyYW5zIiwiU3VtfEFtb3VudE1TVHwwIiwiIiwiIiwiIiwiIiwiIiwiIiwiQWNjb3VudE51bXxWb3VjaGVyIiwiMjEwMDEwIiwkSjMpB/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+j+//8JeQIAAAkaAQAAAV79///o/v//CXwCAAAJGgEAAAFb/f//6P7//wl/AgAABqcCAAAFLTQxNDIBWP3//+j+//8JggIAAAaqAgAAB0NhbGlicmkBVf3//+j+//8JhQIAAAatAgAAATABUv3//+j+//8JiAIAAAawAgAAAjExAU/9///o/v//CYsCAAAGswIAAAdSZWd1bGFyBQ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Uz9///V/////////wAGtQIAAAZTdHJpbmcGtgIAAAZOdW1iZXIJtwIAAAFI/f//0////wIAAAAFR/3//zlHbG9iZVNvZnR3YXJlLkF0bGFzNDAuQXRsYXNDb21tb24uTnVtYmVyU2VxdWVuY2VDb25kaXRpb24BAAAAB3ZhbHVlX18ACA4AAAABAAAAAAAGugIAABFUYWJsZS5JbnZlbnRUcmFucwkmAAAACSkAAAAK/////wm6AgAACgkmAAAACgoKCSkAAAAJwAIAAAkpAAAAAXsBAAACAQAAAT79///V/////////wAGwwIAAAZTdHJpbmcGxAIAAAlJdGVtIG5hbWUJxQIAAAE6/f//0////wIAAAABOf3//0f9//8BAAAAAAAGyAIAACpUYWJsZS5JbnZlbnRUcmFucy5JdGVtSWR+VGFibGUuSW52ZW50VGFibGUJTgAAAAkpAAAACv////8JyAIAAAoJTgAAAAbNAgAABkl0ZW1JZAbOAgAAC0ludmVudFRyYW5zCgkpAAAACdACAAAJKQAAAAGgAQAAAgEAAAEu/f//1f////////8ABtMCAAAGU3RyaW5nBtQCAAALSXRlbSBudW1iZXIJtwIAAAEq/f//0////wIAAAABKf3//0f9//8BAAAAAAAJugIAAAlcAAAACSkAAAAK/////wm6AgAACglcAAAACgoKCSkAAAAJ3gIAAAkpAAAAAcsBAAACAQAAASD9///V/////////wAG4QIAAAREYXRlBuICAAANUGh5c2ljYWwgZGF0ZQm3AgAAARz9///T////AgAAAAEb/f//R/3//wEAAAAAAAm6AgAACWoAAAAJKQAAAAr/////CboCAAAKCWoAAAAKCgoJKQAAAAnsAgAACSkAAAAB8wEAAAIBAAABEv3//9X/////////AAbvAgAABEVudW0G8AIAAA5SZWNlaXB0IHN0YXR1cwm3AgAAAQ79///T////AAAAAAEN/f//R/3//wEAAAAAAAm6AgAACXgAAAAJKQAAAAr/////CboCAAAKCXgAAAAKCgoJKQAAAAn6AgAACSkAAAABGwIAAAIBAAABBP3//9X/////////AAb9AgAABFJlYWwG/gIAAAhRdWFudGl0eQm3AgAAAQD9///T////AgAAAAH//P//R/3//wEAAAAAAAm6AgAACYYAAAAJKQAAAAr/////CboCAAAKCYYAAAAKCgoJKQAAAAkIAwAACSkAAAABQwIAAAIBAAAB9vz//9X/////////AAYLAwAABERhdGUGDAMAAA5GaW5hbmNpYWwgZGF0ZQkNAwAAAfL8///T////AgAAAAHx/P//R/3//wEAAAAAAAYQAwAAEVRhYmxlLkludmVudFRyYW5zCZQAAAAJKQAAAAr/////CRADAAAKCZQAAAAKCgoJKQAAAAkWAwAACSkAAAABaAIAAAIBAAAB6Pz//9X/////////AAYZAwAABlN0cmluZwYaAwAAEFBoeXNpY2FsIHZvdWNoZXIJGwMAAAHk/P//0////wIAAAAB4/z//0f9//8BAAAAAAAGHgMAABFUYWJsZS5JbnZlbnRUcmFucwmiAAAACSkAAAAK/////wkeAwAACgmiAAAACgoKCSkAAAAJJAMAAAkpAAAABbc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JgMAAAtJbnZlbnRUcmFucwYnAwAAFkludmVudG9yeSB0cmFuc2FjdGlvbnMJKQAAAAkpAAAACSkAAAAF1/z//zBHbG9iZVNvZnR3YXJlLkF0bGFzNDAuQXRsYXNDb21tb24uRGF0YVNvdXJjZVR5cGUBAAAAB3ZhbHVlX18ACA4AAAAAAAAACSoDAAAJKwMAAATU/P//C1N5c3RlbS5HdWlkCwAAAAJfYQJfYgJfYwJfZAJfZQJfZgJfZwJfaAJfaQJfagJfawAAAAAAAAAAAAAACAcHAgICAgICAgI/nnUAkKabS6u8okOS7PJFCSkAAAAJKQAAAAkuAwAACboCAAAKCgoKCgEAAAAF0Pz//zRHbG9iZVNvZnR3YXJlLkF0bGFzNDAuQXRsYXNDb21tb24uRGF0YVNvdXJjZUpvaW5Nb2RlAQAAAAd2YWx1ZV9fAAgOAAAAAAAAAAXP/P//NUdsb2JlU29mdHdhcmUuQXRsYXM0MC5BdGxhc0NvbW1vbi5EYXRhU291cmNlRmV0Y2hNb2RlAQAAAAd2YWx1ZV9fAAgOAAAAAAAAAAAJMgMAAAHAAgAAJQAAAGEAAAAJwgAAAAMAAAAJNAMAAAHFAgAAtwIAAP////8GNQMAAAtJbnZlbnRUYWJsZQY2AwAABUl0ZW1zCSkAAAAJKQAAAAkpAAAAAcj8///X/P//AAAAAAk5AwAACToDAAABxfz//9T8//9DfOqvGIWJQYTkB7sF1BUTCSkAAAAJKQAAAAk9AwAACcgCAAAGPwMAAAtJbnZlbnRUcmFucwZAAwAAEVRhYmxlLkludmVudFRyYW5zBkEDAAAYVGFibGUuSW52ZW50VHJhbnMuSXRlbUlkBkIDAAAGSXRlbUlkBkMDAAAGSXRlbUlkAQAAAAG8/P//0Pz//wAAAAABu/z//8/8//8AAAAAAAlGAwAAAdACAAAlAAAARgAAAAnCAAAAAwAAAAlIAwAAAd4CAAAlAAAAYQAAAAnCAAAAAwAAAAlKAwAAAewCAAAlAAAAYQAAAAnCAAAAAwAAAAlMAwAAAfoCAAAlAAAAYQAAAAnCAAAAAwAAAAlOAwAAAQgDAAAlAAAAYQAAAAnCAAAAAwAAAAlQAwAAAQ0DAAC3AgAA/////wZRAwAAC0ludmVudFRyYW5zBlIDAAAWSW52ZW50b3J5IHRyYW5zYWN0aW9ucwkpAAAACSkAAAAJKQAAAAGs/P//1/z//wAAAAAJVQMAAAlWAwAAAan8///U/P//HItcOwAVsEWgPOfShcdObQkpAAAACSkAAAAJWQMAAAkQAwAACgoKCgoBAAAAAaX8///Q/P//AAAAAAGk/P//z/z//wAAAAAACV0DAAABFgMAACUAAAAmAAAACeoAAAADAAAACV8DAAABGwMAALcCAAD/////BmADAAALSW52ZW50VHJhbnMGYQMAABZJbnZlbnRvcnkgdHJhbnNhY3Rpb25zCSkAAAAJKQAAAAkpAAAAAZ38///X/P//AAAAAAlkAwAACWUDAAABmvz//9T8///7b1gMUJgCSpF+7Lj2zzGdCSkAAAAJKQAAAAloAwAACR4DAAAKCgoKCgEAAAABlvz//9D8//8AAAAAAZX8///P/P//AAAAAAAJbAMAAAEkAwAAJQAAAAgAAAAJ7wAAAAMAAAAJbgMAAAQq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vAwAAEQAAAAlwAwAABCs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cgMAAAQ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bwMAAAAAAAAEM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dAMAAAAA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P//6P7//wZ2AwAACEhlbHBUZXh0BncDAAA1T3JkZXIgbnVtYmVyLCBwcm9qZWN0IG51bWJlciwgcHJvZHVjdGlvbiBudW1iZXIsIGV0Yy4BiPz//+j+//8GeQMAAAVMYWJlbAm2AgAAAYX8///o/v//BnwDAAAEVHlwZQm1AgAAATkDAAAqAwAAAQAAAAnCAAAAAwAAAAl/AwAABDo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wAAAAAAAAABPQMAAC4DAAAAAAAACcIAAAAAAAAAAUYDAAAyAwAAAAAAAAmCAwAAAAAAA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38///o/v//CXkDAAAJxAIAAAF6/P//6P7//wl8AwAACcMC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3/P//6P7//wl2AwAABosDAAAOSWRlbnRpZnkgaXRlbS4BdPz//+j+//8JeQMAAAnUAgAAAXH8///o/v//CXwDAAAJ0wIAAAd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78///o/v//CXYDAAAGlAMAABxEYXRlIG9mIHBoeXNpY2FsIHRyYW5zYWN0aW9uAWv8///o/v//CXkDAAAJ4gIAAAFo/P//6P7//wl8AwAACeECAAAHT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P//6P7//wl2AwAABp0DAAApU3RhdHVzIG9mIHF1YW50aXR5IGluIHJlbGF0aW9uIHRvIHJlY2VpcHQBYvz//+j+//8JeQMAAAnwAgAAAV/8///o/v//CXwDAAAJ7w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8///o/v//CXYDAAAGpgMAACRRdWFudGl0eSBhdHRhY2hlZCB0byB0aGUgdHJhbnNhY3Rpb24BWfz//+j+//8JeQMAAAn+AgAAAVb8///o/v//CXwDAAAJ/QIAAAFVAwAAKgMAAAcAAAAJrQMAAAcAAAAJrgMAAAFWAwAAKwMAAAMAAAAJrwMAAAMAAAAJsA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tAwAAAwAAAAmyAwAAAV0DAAAyAwAAAAAAAAmzAwAAAAAAAAdf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/o/v//BrUDAAAFTGFiZWwJDAMAAAFJ/P//6P7//wa4AwAABFR5cGUJCwMAAAFkAwAAKgMAAAkAAAAJugMAABEAAAAJuwMAAAFlAwAAKwMAAAMAAAAJ6gAAAAMAAAAJvQMAAARo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6AwAAAwAAAAm/AwAAAWwDAAAyAwAAAAAAAAnAAwAAAAAAAAdu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8///o/v//BsIDAAAFTGFiZWwJGgMAAAE8/P//6P7//wbFAwAABFR5cGUJGQMAAAFvAwAADAAAAAdw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5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wAAGFRhYmxlLkludmVudFRyYW5zLkl0ZW1JZAmgAQAAATb8//85/P//BssDAAAfVGFibGUuSW52ZW50VHJhbnMuSW52ZW50VHJhbnNJZAnMAwAAATP8//85/P//Bs4DAAAbVGFibGUuSW52ZW50VHJhbnMuVHJhbnNUeXBlCc8DAAABMPz//zn8//8G0QMAABxUYWJsZS5JbnZlbnRUcmFucy5UcmFuc1JlZklkCQIBAAABLfz//zn8//8G1AMAAB5UYWJsZS5JbnZlbnRUcmFucy5EYXRlUGh5c2ljYWwJywEAAAEq/P//Ofz//wbXAwAAH1RhYmxlLkludmVudFRyYW5zLkRhdGVGaW5hbmNpYWwJ2AMAAAEn/P//Ofz//wbaAwAAH1RhYmxlLkludmVudFRyYW5zLlN0YXR1c1JlY2VpcHQJ8wEAAAEk/P//Ofz//wbdAwAAHVRhYmxlLkludmVudFRyYW5zLlN0YXR1c0lzc3VlCd4DAAABIfz//zn8//8G4AMAABVUYWJsZS5JbnZlbnRUcmFucy5RdHkJGwIAAAEe/P//Ofz//wbjAwAAIlRhYmxlLkludmVudFRyYW5zLkNvc3RBbW91bnRQb3N0ZWQJ5AMAAAdy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G/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mAwAAH1RhYmxlLkludmVudFRyYW5zLkRhdGVGaW5hbmNpYWwJ5wMAAAEY/P//G/z//wbpAwAAHVRhYmxlLkludmVudFRyYW5zLlN0YXR1c0lzc3VlCeoDAAABFfz//xv8//8G7AMAABhUYWJsZS5JbnZlbnRUcmFucy5JdGVtSWQJ7QMAAAES/P//G/z//wbvAwAAH1RhYmxlLkludmVudFRyYW5zLkludmVudFRyYW5zSWQJ8AMAAAEP/P//G/z//wbyAwAAHFRhYmxlLkludmVudFRyYW5zLlRyYW5zUmVmSWQJ8wMAAAEM/P//G/z//wb1AwAAHlRhYmxlLkludmVudFRyYW5zLkRhdGVQaHlzaWNhbAn2AwAAAQn8//8b/P//BvgDAAAfVGFibGUuSW52ZW50VHJhbnMuU3RhdHVzUmVjZWlwdAn5AwAAAQb8//8b/P//BvsDAAAbVGFibGUuSW52ZW50VHJhbnMuVHJhbnNUeXBlCfwDAAAEd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38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P8//85/P//Bv4DAAAzVGFibGUuSW52ZW50VHJhbnMuSXRlbUlkflRhYmxlLkludmVudFRhYmxlLkl0ZW1OYW1lCXsBAAABggMAAHQDAAABrQMAAAwAAAAHr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Pz//zn8//8GAQQAABxUYWJsZS5JbnZlbnRUcmFucy5UcmFuc1JlZklkCQIBAAAB/fv//zn8//8GBAQAABhUYWJsZS5JbnZlbnRUcmFucy5JdGVtSWQJoAEAAAH6+///Ofz//wYHBAAAHlRhYmxlLkludmVudFRyYW5zLkRhdGVQaHlzaWNhbAnLAQAAAff7//85/P//BgoEAAAfVGFibGUuSW52ZW50VHJhbnMuU3RhdHVzUmVjZWlwdAnzAQAAAfT7//85/P//Bg0EAAAVVGFibGUuSW52ZW50VHJhbnMuUXR5CRsCAAAB8fv//zn8//8GEAQAACRUYWJsZS5JbnZlbnRUcmFucy5Db3N0QW1vdW50UGh5c2ljYWwJEQQAAAHu+///Ofz//wYTBAAAH1RhYmxlLkludmVudFRyYW5zLkRhdGVGaW5hbmNpYWwJQwIAAAGvAwAADAAAAAew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6/v//xv8//8GFgQAABtUYWJsZS5JbnZlbnRUcmFucy5UcmFuc1R5cGUJFwQAAAHo+///G/z//wYZBAAAH1RhYmxlLkludmVudFRyYW5zLkRhdGVGaW5hbmNpYWwJGgQAAAHl+///G/z//wYcBAAAHlRhYmxlLkludmVudFRyYW5zLkRhdGVQaHlzaWNhbAkdBAAAB7I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OL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cgCAAAJxQIAAAGzAwAAdAMAAAG6AwAADAAAAAe7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+///Ofz//wYiBAAAHFRhYmxlLkludmVudFRyYW5zLlRyYW5zUmVmSWQJAgEAAAHc+///Ofz//wYlBAAAGFRhYmxlLkludmVudFRyYW5zLkl0ZW1JZAmgAQAAAdn7//85/P//BigEAAAeVGFibGUuSW52ZW50VHJhbnMuRGF0ZVBoeXNpY2FsCcsBAAAB1vv//zn8//8GKwQAAB9UYWJsZS5JbnZlbnRUcmFucy5TdGF0dXNSZWNlaXB0CfMBAAAB0/v//zn8//8GLgQAABVUYWJsZS5JbnZlbnRUcmFucy5RdHkJGwIAAAHQ+///Ofz//wYxBAAAH1RhYmxlLkludmVudFRyYW5zLkRhdGVGaW5hbmNpYWwJQwIAAAHN+///Ofz//wY0BAAAIVRhYmxlLkludmVudFRyYW5zLlZvdWNoZXJQaHlzaWNhbAloAgAAB70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K+///G/z//wY3BAAAG1RhYmxlLkludmVudFRyYW5zLlRyYW5zVHlwZQkXBAAAAcf7//8b/P//BjoEAAAfVGFibGUuSW52ZW50VHJhbnMuRGF0ZUZpbmFuY2lhbAkaBAAAAcT7//8b/P//Bj0EAAAeVGFibGUuSW52ZW50VHJhbnMuRGF0ZVBoeXNpY2FsCR0EAAAHvw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fv//+L7//8JyAIAAAnFAgAAAcADAAB0AwAAAcwDAAACAQAAAb77///V/////////wAGQwQAAAZTdHJpbmcGRAQAAAZMb3QgSUQJtwIAAAG6+///0////wIAAAABufv//0f9//8BAAAAAAAJugIAAAZJBAAADUludmVudFRyYW5zSWQJKQAAAAr/////CboCAAAKCUkEAAAKCgoJKQAAAAlOBAAACSkAAAABzwMAAAIBAAABsPv//9X/////////AAZRBAAABEVudW0GUgQAAAlSZWZlcmVuY2UJtwIAAAGs+///0////wIAAAABq/v//0f9//8BAAAAAAAJugIAAAZXBAAACVRyYW5zVHlwZQkpAAAACv////8JugIAAAoJVwQAAAoKCgkpAAAACVwEAAAJKQAAAAHYAwAAAgEAAAGi+///1f////////8ABl8EAAAERGF0ZQZgBAAADkZpbmFuY2lhbCBkYXRlCbcCAAABnvv//9P///8CAAAAAZ37//9H/f//AQAAAAAACboCAAAGZQQAAA1EYXRlRmluYW5jaWFsCSkAAAAK/////wm6AgAACgllBAAACgoKCSkAAAAJagQAAAkpAAAAAd4DAAACAQAAAZT7///V/////////wAGbQQAAARFbnVtBm4EAAAMSXNzdWUgc3RhdHVzCbcCAAABkPv//9P///8CAAAAAY/7//9H/f//AQAAAAAACboCAAAGcwQAAAtTdGF0dXNJc3N1ZQkpAAAACv////8JugIAAAoJcwQAAAoKCgkpAAAACXgEAAAJKQAAAAHkAwAAAgEAAAGG+///1f////////8ABnsEAAAEUmVhbAZ8BAAAFUZpbmFuY2lhbCBjb3N0IGFtb3VudAm3AgAAAYL7///T////AgAAAAGB+///R/3//wEAAAAAAAm6AgAABoEEAAAQQ29zdEFtb3VudFBvc3RlZAkpAAAACv////8JugIAAAoJgQQAAAoKCgkpAAAACYYEAAAJKQAAAAXn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ugIAAAaJBAAADURhdGVGaW5hbmNpYWwJKQAAAAkpAAAA/////wm6AgAACgmJBAAACgoKCSkAAAAJjgQAAAkpAAAAAeoDAADnAwAACboCAAAGkQQAAAtTdGF0dXNJc3N1ZQkpAAAACSkAAAD/////CboCAAAKCZEEAAAKCgoJKQAAAAmWBAAACSkAAAAB7QMAAOcDAAAJugIAAAaZBAAABkl0ZW1JZAkpAAAACSkAAAD/////CboCAAAKCZkEAAAKCgoJKQAAAAmeBAAACSkAAAAB8AMAAOcDAAAJugIAAAahBAAADUludmVudFRyYW5zSWQJKQAAAAkpAAAA/////wm6AgAACgmhBAAACgoKCSkAAAAJpgQAAAkpAAAAAfMDAADnAwAACboCAAAGqQQAAApUcmFuc1JlZklkCSkAAAAJKQAAAP////8JugIAAAoJqQQAAAoKCgkpAAAACa4EAAAJKQAAAAH2AwAA5wMAAAm6AgAABrEEAAAMRGF0ZVBoeXNpY2FsCSkAAAAJKQAAAP////8JugIAAAoJsQQAAAoKCgkpAAAACbYEAAAJKQAAAAH5AwAA5wMAAAm6AgAABrkEAAANU3RhdHVzUmVjZWlwdAkpAAAACSkAAAD/////CboCAAAKCbkEAAAKCgoJKQAAAAm+BAAACSkAAAAB/AMAAOcDAAAJugIAAAn6AAAACSkAAAAJ+wAAAP////8JugIAAAbFBAAAC0ludmVudFRyYW5zCfoAAAAKCgoJKQAAAAnIBAAACSkAAAABEQQAAAIBAAABNvv//9X/////////AAbLBAAABFJlYWwGzAQAABRQaHlzaWNhbCBjb3N0IGFtb3VudAnNBAAAATL7///T////AgAAAAEx+///R/3//wEAAAAAAAbQBAAAEVRhYmxlLkludmVudFRyYW5zBtEEAAASQ29zdEFtb3VudFBoeXNpY2FsCSkAAAAK/////wnQBAAACgnRBAAACgoKCSkAAAAJ1gQAAAkpAAAAARcEAADnAwAABtgEAAARVGFibGUuSW52ZW50VHJhbnMJ+gAAAAkpAAAACfsAAAD/////CdgEAAAKCfoAAAAKCgoJKQAAAAnfBAAACSkAAAABGgQAAOcDAAAJ2AQAAAn9AAAACSkAAAAJ/gAAAP////8J2AQAAAoJ/QAAAAoKCgkpAAAACegEAAAJKQAAAAEdBAAA5wMAAAnYBAAACQABAAAJKQAAAAkBAQAA/////wnYBAAACgkAAQAACgoKCSkAAAAJ8QQAAAkpAAAAAU4EAAAlAAAADwAAAAnCAAAAAwAAAAn0BAAAAVwEAAAlAAAAFQAAAAnCAAAAAwAAAAn2BAAAAWoEAAAlAAAADwAAAAnCAAAAAwAAAAn4BAAAAXgEAAAlAAAAGwAAAAnCAAAAAwAAAAn6BAAAAYYEAAAlAAAADwAAAAnCAAAAAwAAAAn8BAAAAY4EAAAlAAAAAgAAAAnCAAAAAwAAAAn+BAAAAZYEAAAlAAAAAgAAAAnCAAAAAwAAAAkABQAAAZ4EAAAlAAAAAgAAAAnCAAAAAwAAAAkCBQAAAaYEAAAlAAAAAgAAAAnCAAAAAwAAAAkEBQAAAa4EAAAlAAAAAgAAAAnCAAAAAwAAAAkGBQAAAbYEAAAlAAAAAgAAAAnCAAAAAwAAAAkIBQAAAb4EAAAlAAAAAgAAAAnCAAAAAwAAAAkKBQAAAcgEAAAlAAAACAAAAAnCAAAAAwAAAAkMBQAAAc0EAAC3AgAA/////wYNBQAAC0ludmVudFRyYW5zBg4FAAAWSW52ZW50b3J5IHRyYW5zYWN0aW9ucwkpAAAACSkAAAAJKQAAAAHw+v//1/z//wAAAAAJEQUAAAkSBQAAAe36///U/P//7traxp7Zmkm9QP7l9efFEQkpAAAACSkAAAAJFQUAAAnQBAAACgoKCgoBAAAAAen6///Q/P//AAAAAAHo+v//z/z//wAAAAAACRkFAAAB1gQAACUAAABKAAAACcIAAAADAAAACRsFAAAB3wQAACUAAAA8AAAACRwFAAADAAAACR0FAAAB6AQAACUAAAA+AAAACRwFAAADAAAACR8FAAAB8QQAACUAAABAAAAACRwFAAADAAAACSEFAAAH9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+v//6P7//wl2AwAABiQFAABSU3VtbWFyeSBudW1iZXIvTG90IElEIGZvciB0cmFuc2FjdGlvbnMgYXR0YWNoZWQgdG8gdGhlIHNhbWUgaW52ZW50b3J5IHRyYW5zYWN0aW9uLgHb+v//6P7//wl5AwAACUQEAAAB2Pr//+j+//8JfAMAAAlDBAAAB/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r//+j+//8JdgMAAAYtBQAAMlNwZWNpZnkgdGhlIG1vZHVsZSB0aGF0IGdlbmVyYXRlZCB0aGUgdHJhbnNhY3Rpb24uAdL6///o/v//CXkDAAAJUgQAAAHP+v//6P7//wl8AwAACVEEAAAH+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v//6P7//wl2AwAABjYFAAAdRGF0ZSBvZiBmaW5hbmNpYWwgdHJhbnNhY3Rpb24Byfr//+j+//8JeQMAAAlgBAAAAcb6///o/v//CXwDAAAJXwQAAAf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6///o/v//CXYDAAAGPwUAAClTdGF0dXMgZm9yIHF1YW50aXR5IGluIHJlbGF0aW9uIHRvIGlzc3VlcwHA+v//6P7//wl5AwAACW4EAAABvfr//+j+//8JfAMAAAltBA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r//+j+//8JdgMAAAZIBQAANUludmVudG9yeSB2YWx1ZSBmb3IgdGhlIGZpbmFuY2lhbGx5IHVwZGF0ZWQgcXVhbnRpdHkuAbf6///o/v//CXkDAAAJfAQAAAG0+v//6P7//wl8AwAACXsEAAAH/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P7//wl8AwAABlEFAAAERGF0ZQGu+v//6P7//wl5AwAABlQFAAAORmluYW5jaWFsIGRhdGUHA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+v//6P7//wl8AwAABlcFAAAERW51bQGo+v//6P7//wl5AwAABloFAAAMSXNzdWUgc3RhdHVzBw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r//+j+//8JfAMAAAZdBQAABlN0cmluZwGi+v//6P7//wl5AwAABmAFAAALSXRlbSBudW1iZXIHB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v//6P7//wl8AwAABmMFAAAGU3RyaW5nAZz6///o/v//CXkDAAAGZgUAAAZMb3QgSUQHB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6P7//wl8AwAABmkFAAAGU3RyaW5nAZb6///o/v//CXkDAAAGbAUAAAZOdW1iZXIHC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v//6P7//wl8AwAABm8FAAAERGF0ZQGQ+v//6P7//wl5AwAABnIFAAANUGh5c2ljYWwgZGF0ZQc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36///o/v//CXwDAAAGdQUAAARFbnVtAYr6///o/v//CXkDAAAGeAUAAA5SZWNlaXB0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f6///o/v//CXwDAAAGewUAAARFbnVtAYT6///o/v//CXkDAAAGfgUAAAlSZWZlcmVuY2UBEQUAACoDAAAOAAAACX8FAAARAAAACYAFAAABEgUAACsDAAACAAAACcIAAAADAAAACYIFAAABFQUAAC4DAAAAAAAACX8FAAAAAAAAARkFAAAyAwAAAAAAAAmEBQAAAAAAAAc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v6///o/v//CXkDAAAJzAQAAAF4+v//6P7//wl8AwAACcsEAAABHAUAAAwAAAA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+v//6P7//waMBQAABFR5cGUGjQUAAARFbnVtAXL6///o/v//Bo8FAAAFTGFiZWwGkAUAAAlSZWZlcmVuY2UHH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v//6P7//wmMBQAACQsDAAABbPr//+j+//8JjwUAAAkMAwAAAWn6///o/v//BpgFAAAIUmVmZXJzVG8GmQUAAAw9RXhjbHVkZURhdGUHI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+v//6P7//wmMBQAACeECAAABY/r//+j+//8JjwUAAAniAgAAAWD6///o/v//BqEFAAAIUmVmZXJzVG8GogUAAAs9RGF0ZVBlcmlvZAF/BQAADAAAAAeA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d+v//Ofz//wakBQAAGFRhYmxlLkludmVudFRyYW5zLkl0ZW1JZAmgAQAAAVr6//85/P//BqcFAAAbVGFibGUuSW52ZW50VHJhbnMuVHJhbnNUeXBlCc8DAAABV/r//zn8//8GqgUAABxUYWJsZS5JbnZlbnRUcmFucy5UcmFuc1JlZklkCQIBAAABVPr//zn8//8GrQUAAB5UYWJsZS5JbnZlbnRUcmFucy5EYXRlUGh5c2ljYWwJywEAAAFR+v//Ofz//wawBQAAH1RhYmxlLkludmVudFRyYW5zLlN0YXR1c1JlY2VpcHQJ8wEAAAFO+v//Ofz//wazBQAAHVRhYmxlLkludmVudFRyYW5zLlN0YXR1c0lzc3VlCd4DAAABS/r//zn8//8GtgUAABVUYWJsZS5JbnZlbnRUcmFucy5RdHkJGwIAAAFI+v//Ofz//wa5BQAAJFRhYmxlLkludmVudFRyYW5zLkNvc3RBbW91bnRQaHlzaWNhbAkRBAAAB4I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v//G/z//wa8BQAAG1RhYmxlLkludmVudFRyYW5zLlRyYW5zVHlwZQm9BQAAAUL6//8b/P//Br8FAAAfVGFibGUuSW52ZW50VHJhbnMuRGF0ZUZpbmFuY2lhbAnABQAAAYQFAAB0AwAAAb0FAADnAwAABsEFAAARVGFibGUuSW52ZW50VHJhbnMJ+gAAAAkpAAAACfsAAAD/////CcEFAAAKCfoAAAAKCgoJKQAAAAnIBQAACSkAAAABwAUAAOcDAAAJwQUAAAn9AAAACSkAAAAGzQUAAAIiIv////8JwQUAAAoJ/QAAAAoKCgkpAAAACdEFAAAJKQAAAAHIBQAAJQAAACAAAAAJwgAAAAMAAAAJ1AUAAAHRBQAAJQAAACAAAAAJwgAAAAMAAAAJ1gUAAAfU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6///o/v//CXwDAAAG2QUAAARFbnVtASb6///o/v//CXkDAAAG3AUAAAlSZWZlcmVuY2UH1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6P7//wl8AwAABt8FAAAERGF0ZQEg+v//6P7//wl5AwAABuIFAAAORmluYW5jaWFsIGRhdGUL</Report>
</Atlas>
</file>

<file path=customXml/item20.xml><?xml version="1.0" encoding="utf-8"?>
<Atlas>
  <Report name="AtlasReport_8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AAAAAkDAAAACQQAAAAGBQAAAA1BdGxhc1JlcG9ydF84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h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GIwNzA5ZThhLTlkNGUtNDlmNC1hNzVmLWIyOWI4ZjE0MWVhZ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OTUwOTk2N2UtOTRkNi00NjQwLWExYjQtZGJhZjFlZTk2NWEwBjIAAAAcVGFibGUuSW52ZW50VHJhbnMuVHJhbnNSZWZJZAoKCgoBFQAAABQAAAAJMwAAAAk0AAAACTUAAAAGNgAAADdBdGxhc01hbmFnZWRDb2x1bW5fYTM3OTY5ZGMtOGIyOC00MjEzLWI2MmYtNWMzZjM4NGYzOWY3BjcAAAAQQ3VzdG9tZXIgYWNjb3VudAkrAAAACSsAAAAGOQAAACQwNDNlYTI1Ny00ODAyLTQ3Y2ItOTc3Mi1hNjJmMDg0ZDVmYzQBxv///9P/////////AQAAAAHF////0v///wIAAAABxP///9H///8CAAAAAAAAAAABw////9D///8AAAAACgEAAAAAAAAAAAEAAAAABj4AAAAkOTUyMzIwYjEtZjk1OS00ZTZhLWFlMmMtZTYyYTU2NWJjMjdhCSsAAAAKCgoKARYAAAAUAAAACUAAAAAJQQAAAAlCAAAABkMAAAA3QXRsYXNNYW5hZ2VkQ29sdW1uXzliNTk1N2I1LTYwNTEtNGRmOC04ZWM0LTJhNTU0MzUyNzE1YQZEAAAADUN1c3RvbWVyIG5hbWUJKwAAAAkrAAAABkYAAAAkYjkxNWUwMDgtODE5MS00MzBlLTg0ZDQtY2E4YTNjMGM4YjUxAbn////T/////////wIAAAABuP///9L///8CAAAAAbf////R////AgAAAAAAAAAAAbb////Q////AAAAAAoBAAAAAAAAAAACAAAAAAZLAAAAJGU2NWQ2OTE4LWI3YTQtNDAzYy04YjY1LWYxOGNkNmEyM2JhYwkrAAAACgoKCgEXAAAAFAAAAAlNAAAACU4AAAAJTwAAAAZQAAAABkl0ZW1JZAZRAAAAC0l0ZW0gbnVtYmVyBlIAAAAGU3RyaW5nCSsAAAAGVAAAACQyZjMxMzcyZS04ZjEwLTQwYWEtOWQ2ZS04NDg5ZDYzMjAwM2EBq////9P/////////AwAAAAGq////0v///wAAAAABqf///9H///8CAAAAAAAAAAABqP///9D///8AAAAACgEAAAAAAAAAAAMAAAAABlkAAAAkOTNlNzg2NWMtMTE1MS00N2U5LTk5YTQtZDE3ZjcxNTczNDlmBloAAAAYVGFibGUuSW52ZW50VHJhbnMuSXRlbUlkCgoKCgEYAAAAFAAAAAlbAAAACVwAAAAJXQAAAAZeAAAACEl0ZW1OYW1lBl8AAAAJSXRlbSBuYW1lBmAAAAAGU3RyaW5nCSsAAAAGYgAAACRmOWM0Mzk4YS1lNTM1LTRlYzgtOWE3Yi1iYTM2NjhhYmZmMTMBnf///9P/////////BAAAAAGc////0v///wAAAAABm////9H///8CAAAAAAAAAAABmv///9D///8AAAAACgEAAAAAAAAAAAQAAAAABmcAAAAkMTMzNGQyMGEtZGU5Mi00ZGY0LWEzNTgtMzI3MjNkNjg0YjliBmgAAAAzVGFibGUuSW52ZW50VHJhbnMuSXRlbUlkflRhYmxlLkludmVudFRhYmxlLkl0ZW1OYW1lCgoKCgEZAAAAFAAAAAlpAAAACWoAAAAJawAAAAZsAAAADERhdGVQaHlzaWNhbAZtAAAADVBoeXNpY2FsIGRhdGUGbgAAAAREYXRlCSsAAAAGcAAAACRlZmRjMGUwMC1iNTBlLTRkNGQtYTcxYi1iZGVkYzc1N2QzNmIBj////9P/////////BQAAAAGO////0v///wAAAAABjf///9H///8CAAAAAAAAAAABjP///9D///8AAAAACgEAAAAAAAAAAAUAAAAABnUAAAAkM2UzZjdjM2YtODMxNC00MGExLWE3YWQtMWNlZGNhMmYyOGQwBnYAAAAeVGFibGUuSW52ZW50VHJhbnMuRGF0ZVBoeXNpY2FsCgoKCgEaAAAAFAAAAAl3AAAACXgAAAAJeQAAAAZ6AAAAC1N0YXR1c0lzc3VlBnsAAAAMSXNzdWUgc3RhdHVzBnwAAAAERW51bQkrAAAABn4AAAAkMWI2MDcyY2YtNTczNi00MDcxLWFjMDMtODE5MTZjMDk2ZDBmAYH////T/////////wYAAAABgP///9L///8AAAAAAX/////R////AAAAAAAAAAAAAX7////Q////AAAAAAoBAAAAAAAAAAAGAAAAAAaDAAAAJGIyNmQwZTRkLTk1ZTEtNDQwMy05NDgxLTNkNjc5NzFlODQ3YwaEAAAAHVRhYmxlLkludmVudFRyYW5zLlN0YXR1c0lzc3VlCgoKCgEbAAAAFAAAAAmFAAAACYYAAAAJhwAAAAaIAAAAA1F0eQaJAAAACFF1YW50aXR5BooAAAAEUmVhbAkrAAAABowAAAAkODdiMTkyZGItNjUyNi00YTM5LThlMWEtMzBlNGNkYWYxYzBkAXP////T////AQAAAAcAAAABcv///9L///8AAAAAAXH////R////AgAAAAAAAAAAAXD////Q////AAAAAAoBAAAAAAAAAAAHAAAAAAaRAAAAJGFiYTk2MGQ0LTg1YjItNGQ2Ni05NDFiLTBhODQwMGI3OTdiZgaSAAAAFVRhYmxlLkludmVudFRyYW5zLlF0eQoKCgoBHAAAABQAAAAJkwAAAAmUAAAACZUAAAAGlgAAAA1EYXRlRmluYW5jaWFsBpcAAAAORmluYW5jaWFsIGRhdGUGmAAAAAREYXRlCSsAAAAGmgAAACQ2YjQ4Y2E1OS0yMmRmLTQ5YTEtODRiMS1jYjlmYzFiMTk1YjcBZf///9P/////////CAAAAAFk////0v///wAAAAABY////9H///8CAAAAAAAAAAABYv///9D///8AAAAACgEAAAAAAAAAAAgAAAAABp8AAAAkODMyM2M4OWMtOGJmYS00MmZiLWI1YTYtZjllNjQyYmY3ZjhhBqAAAAAfVGFibGUuSW52ZW50VHJhbnMuRGF0ZUZpbmFuY2lhbAoKCgoBHQAAABQAAAAJoQAAAAmiAAAACaMAAAAGpAAAAA9Wb3VjaGVyUGh5c2ljYWwGpQAAABBQaHlzaWNhbCB2b3VjaGVyBqYAAAAGU3RyaW5nCSsAAAAGqAAAACQ0OGJmN2ZlYS04YzU2LTRhOTQtOTIxMi05OTE5N2RkZmUyMWIBV////9P/////////CQAAAAFW////0v///wAAAAABVf///9H///8CAAAAAAAAAAABVP///9D///8AAAAACgEAAAAAAAAAAAkAAAAABq0AAAAkYTY1MWM1YWQtMzhhMy00Nzk5LWFkY2UtY2VmMjc5NTg5ZDUxBq4AAAAhVGFibGUuSW52ZW50VHJhbnMuVm91Y2hlclBoeXNpY2FsCgoKCgEeAAAAFAAAAAmvAAAACbAAAAAJsQAAAAayAAAAN0F0bGFzTWFuYWdlZENvbHVtbl9kY2NmNTVhZS1jM2E1LTRlNjAtOWNkZC01ZTUwNTcyODFlZDAGswAAAA4xMjAwMTAgYmFsYW5jZQkrAAAACSsAAAAGtQAAACQ0MTEwNGJhMS0zMmEzLTQ4MGUtYTBmMC1jM2Y4OTQwYzlhMzEBSv///9P/////////CgAAAAFJ////0v///wIAAAABSP///9H///8CAAAAAAAAAAABR////9D///8AAAAACgEAAAAAAAAAAAoAAAAABroAAAAkMzI4MWRhOTMtYjg1Yy00ZWE0LThlODItYTM1MGMxYTM0YmFjCSsAAAAKCgoKAR8AAAAUAAAACbwAAAAJvQAAAAm+AAAABr8AAAAHVm91Y2hlcgbAAAAAEUZpbmFuY2lhbCB2b3VjaGVyBsEAAAAGU3RyaW5nCSsAAAAGwwAAACQzYWFhNGNjZi1hMDcyLTQ4YzItOGI1NC1jNTBlMTdhODU1NzMBPP///9P/////////CwAAAAE7////0v///wAAAAABOv///9H///8CAAAAAAAAAAABOf///9D///8AAAAACgEAAAAAAAAAAAsAAAAABsgAAAAkZjk0ZDUzOGYtNmY5OS00MWYyLTg0ZDgtZjI1NTAxZDdlMTExBskAAAAZVGFibGUuSW52ZW50VHJhbnMuVm91Y2hlcgoKCgoBIAAAABQAAAAJygAAAAnLAAAACcwAAAAGzQAAADdBdGxhc01hbmFnZWRDb2x1bW5fZGMxZmI4ZmItZGYxNS00YmZlLTg4ODQtYzg0YmM5OGRmY2RkBs4AAAASMTIwMDEwIGZpbiB2b3VjaGVyCSsAAAAJKwAAAAbQAAAAJDFmZTdjYjU3LWUxZDAtNGY2NC1hNzdlLWI4MjgyMTM0NThjMwEv////0/////////8MAAAAAS7////S////AgAAAAEt////0f///wIAAAAAAAAAAAEs////0P///wAAAAAKAQAAAAAAAAAADAAAAAAG1QAAACRhNGVmMGU2Yy0wN2Y1LTQ1NzEtOGU5NC01NTNlNTkzZDlkMWEJKwAAAAoKCgoFIwAAADhHbG9iZVNvZnR3YXJlLkF0bGFzNDAuQXRsYXNDb21tb25DbGllbnQuUmVwb3J0LlJlZmVyZW5jZQEAAAAKX3JlZmVyZW5jZQcIIQAAAAnXAAAAByQAAAAAAQAAAAQAAAAEPEdsb2JlU29mdHdhcmUuQXRsYXM0MC5BdGxhc0NvbW1vbkNsaWVudC5EYXRhU291cmNlRmllbGRWYWx1ZSEAAAAJ2AAAAAnZAAAACdoAAAAJ2wAAAAQl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ncAAAAAQAAAAEAAAAEJ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134AAAACd0AAAAHAAAACd4AAAAEJ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d8AAAAHAAAACeAAAAABMwAAACUAAAAJ4QAAAAAAAAAAAAAAATQAAAAmAAAA6QAAAAndAAAABwAAAAnjAAAAATUAAAAnAAAA2QAAAAnfAAAABwAAAAnlAAAAAUAAAAAlAAAACeEAAAAAAAAAAAAAAAFBAAAAJgAAAOkAAAAJ3QAAAAcAAAAJ6AAAAAFCAAAAJwAAANkAAAAJ3wAAAAcAAAAJ6gAAAAFNAAAAJQAAAAnrAAAAAQAAAAEAAAABTgAAACYAAADwAAAACd0AAAAHAAAACe0AAAABTwAAACcAAADnAAAACd8AAAAHAAAACe8AAAABWwAAACUAAAAJ8AAAAAEAAAABAAAAAVwAAAAmAAAA5wAAAAndAAAABwAAAAnyAAAAAV0AAAAnAAAA4AAAAAnfAAAABwAAAAn0AAAAAWkAAAAlAAAACfUAAAABAAAAAQAAAAFqAAAAJgAAAO8AAAAJ3QAAAAcAAAAJ9wAAAAFrAAAAJwAAAOcAAAAJ3wAAAAcAAAAJ+QAAAAF3AAAAJQAAAAn6AAAAAQAAAAEAAAABeAAAACYAAADvAAAACd0AAAAHAAAACfwAAAABeQAAACcAAADnAAAACd8AAAAHAAAACf4AAAABhQAAACUAAAAJ/wAAAAEAAAABAAAAAYYAAAAmAAAA+wAAAAndAAAAEQAAAAkBAQAAAYcAAAAnAAAA5wAAAAnfAAAABwAAAAkDAQAAAZMAAAAlAAAACQQBAAABAAAAAQAAAAGUAAAAJgAAAH4AAAAJBQEAAAcAAAAJBgEAAAGVAAAAJwAAAHcAAAAJBwEAAAcAAAAJCAEAAAGhAAAAJQAAAAkJAQAAAQAAAAEAAAABogAAACYAAAAcAAAACQoBAAAHAAAACQsBAAABowAAACcAAAAVAAAACQwBAAAHAAAACQ0BAAABrwAAACUAAAAJDgEAAAAAAAAAAAAAAbAAAAAmAAAAHgAAAAkKAQAABwAAAAkQAQAAAbEAAAAnAAAAFQAAAAkMAQAABwAAAAkSAQAAAbwAAAAlAAAACRMBAAABAAAAAQAAAAG9AAAAJgAAAAMAAAAJFAEAAAMAAAAJFQEAAAS+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MAAAAAAAAAAHKAAAAJQAAAAkXAQAAAAAAAAAAAAABywAAACYAAAAFAAAACRQBAAADAAAACRkBAAAEz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P1wAAAAEAAAAIAQAAAAXYAAAAPEdsb2JlU29mdHdhcmUuQXRsYXM0MC5BdGxhc0NvbW1vbkNsaWVudC5EYXRhU291cmNlRmllbGRWYWx1ZQQAAAASX2lzRHJpbGxEb3duRmlsdGVyBl9kc0tleQpfZmllbGRuYW1lC19maWVsZFZhbHVlAAEBAQEhAAAAAAYbAQAAEVRhYmxlLkludmVudFRyYW5zBhwBAAAKRGF0YUFyZWFJZAkGAAAAAdkAAADYAAAAAAkbAQAABh8BAAANRGF0ZUZpbmFuY2lhbAYgAQAAHDA3LjAxLjIwMTcgLi4gMTIuMzEuMjA5OSwgIiIB2gAAANgAAAAACRsBAAAGIgEAAAlUcmFuc1R5cGUGIwEAAAVTYWxlcwHbAAAA2AAAAAAJGwEAAAYlAQAADERhdGVQaHlzaWNhbAYmAQAAGDAxLjAxLjIwMDggLi4gMDYuMzAuMjAxNwfcAAAAAAEAAAAEAAAABDdHbG9iZVNvZnR3YXJlLkF0bGFzNDAuQXRsYXNDb21tb24uVHlwZS5GaWVsZE91dHB1dEZpZWxkDgAAAAknAQAADQME3Q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g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EAAAABjMBAAAHR2VuZXJhbAHM/v//2P7//wHL/v//1/7//wIAAAAGNgEAAAExAcn+///Y/v//Acj+///X/v//AAAAAAY5AQAABDkuODYBxv7//9j+//8Bxf7//9f+//8kAAAACSkAAAAB3wAAAAwAAAAH4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hAAAAAAEAAAAAAAAABDdHbG9iZVNvZnR3YXJlLkF0bGFzNDAuQXRsYXNDb21tb24uVHlwZS5GaWVsZE91dHB1dEZpZWxkDgAAAAfj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CMTIBn/7//9j+//8Bnv7//9f+//8DAAAABmMBAABcPUF0bGFzVGFibGUoIlBST0QiLERhdGFBcmVhSWQsIlQuU2FsZXNUYWJsZSIsIiVDdXN0QWNjb3VudCIsIiIsIiIsIiIsIiIsIiIsIiIsIlNhbGVzSWQiLCRBMykH5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6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QxLjE0AXj+///Y/v//AXf+///X/v//AwAAAAaKAQAAVz1BdGxhc1RhYmxlKCJQUk9EIixEYXRhQXJlYUlkLCJULkN1c3RUYWJsZSIsIiVOYW1lIiwiIiwiIiwiIiwiIiwiIiwiIiwiQWNjb3VudE51bSIsJEIzKQfq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rAAAAAAEAAAAEAAAABDdHbG9iZVNvZnR3YXJlLkF0bGFzNDAuQXRsYXNDb21tb24uVHlwZS5GaWVsZE91dHB1dEZpZWxkDgAAAAmgAQAADQMH7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0LjE0B+8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/AAAAAAAQAAAAQAAAAEN0dsb2JlU29mdHdhcmUuQXRsYXM0MC5BdGxhc0NvbW1vbi5UeXBlLkZpZWxkT3V0cHV0RmllbGQOAAAACcsBAAANAwfy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JAAAACSsAAAABMf7//9j+//8BMP7//9f+//8LAAAABtEBAAABNAEu/v//2P7//wEt/v//1/7//wQAAAAG1AEAAAdHZW5lcmFsASv+///Y/v//ASr+///X/v//AgAAAAbXAQAAATEBKP7//9j+//8BJ/7//9f+//8AAAAABtoBAAAFMzQuODYH9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/v//w/7//wk+AQAACT8BAAABIv7//8P+//8JQQEAAAk/AQAAAR/+///D/v//CUQBAAAG4wEAAAUtNDE0MgEc/v//w/7//wlHAQAABuYBAAAHQ2FsaWJyaQEZ/v//w/7//wlKAQAABukBAAABMAEW/v//w/7//wlNAQAABuwBAAACMTEBE/7//8P+//8JUAEAAAbvAQAAB1JlZ3VsYXIH9QAAAAABAAAABAAAAAQ3R2xvYmVTb2Z0d2FyZS5BdGxhczQwLkF0bGFzQ29tbW9uLlR5cGUuRmllbGRPdXRwdXRGaWVsZA4AAAAJ8AEAAA0DB/c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P/v//2P7//wEO/v//1/7//xAAAAAJKgEAAAEM/v//2P7//wEL/v//1/7//wkAAAAJKwAAAAEJ/v//2P7//wEI/v//1/7//wsAAAAG+QEAAAE1AQb+///Y/v//AQX+///X/v//BAAAAAb8AQAACG0vZC95eXl5AQP+///Y/v//AQL+///X/v//AgAAAAb/AQAAATEBAP7//9j+//8B//3//9f+//8AAAAABgICAAAFMTQuMTQH+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f//w/7//wk+AQAACT8BAAAB+v3//8P+//8JQQEAAAk/AQAAAff9///D/v//CUQBAAAGCwIAAAUtNDE0MgH0/f//w/7//wlHAQAABg4CAAAHQ2FsaWJyaQHx/f//w/7//wlKAQAABhECAAABMAHu/f//w/7//wlNAQAABhQCAAACMTEB6/3//8P+//8JUAEAAAYXAgAAB1JlZ3VsYXIH+gAAAAABAAAABAAAAAQ3R2xvYmVTb2Z0d2FyZS5BdGxhczQwLkF0bGFzQ29tbW9uLlR5cGUuRmllbGRPdXRwdXRGaWVsZA4AAAAJGAIAAA0DB/w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n/f//2P7//wHm/f//1/7//xAAAAAJKgEAAAHk/f//2P7//wHj/f//1/7//wkAAAAJKwAAAAHh/f//2P7//wHg/f//1/7//wsAAAAGIQIAAAE2Ad79///Y/v//Ad39///X/v//BAAAAAYkAgAAB0dlbmVyYWwB2/3//9j+//8B2v3//9f+//8CAAAABicCAAABMQHY/f//2P7//wHX/f//1/7//wAAAAAGKgIAAAUxMi44Ngf+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X9///D/v//CT4BAAAJPwEAAAHS/f//w/7//wlBAQAACT8BAAABz/3//8P+//8JRAEAAAYzAgAABS00MTQyAcz9///D/v//CUcBAAAGNgIAAAdDYWxpYnJpAcn9///D/v//CUoBAAAGOQIAAAEwAcb9///D/v//CU0BAAAGPAIAAAIxMQHD/f//w/7//wlQAQAABj8CAAAHUmVndWxhcgf/AAAAAAEAAAAEAAAABDdHbG9iZVNvZnR3YXJlLkF0bGFzNDAuQXRsYXNDb21tb24uVHlwZS5GaWVsZE91dHB1dEZpZWxkDgAAAAlAAgAADQMHAQ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/9///Y/v//Ab79///X/v//EAAAAAkqAQAAAbz9///Y/v//Abv9///X/v//CQAAAAkrAAAAAbn9///Y/v//Abj9///X/v//CwAAAAZJAgAAATcBtv3//9j+//8Btf3//9f+//8EAAAABkwCAAAwXyAqICMsIyMwLjAwXyA7XyAqIC0jLCMjMC4wMF8gO18gKiAiLSI/P18gO18gQF8gAbP9///Y/v//AbL9///X/v//AgAAAAZPAgAAATEBsP3//9j+//8Br/3//9f+//8AAAAABlICAAAFMTAuMjkBrf3//9j+//8BrP3//9f+//8kAAAACYkAAAABqv3//9j+//8Bqf3//9f+//8MAAAABlgCAAAEVHJ1ZQGn/f//2P7//wGm/f//1/7//woAAAAGWwIAAAVGYWxzZQ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T9///D/v//CT4BAAAJPwEAAAGh/f//w/7//wlBAQAACT8BAAABnv3//8P+//8JRAEAAAZkAgAABS00MTQyAZv9///D/v//CUcBAAAGZwIAAAdDYWxpYnJpAZj9///D/v//CUoBAAAGagIAAAEwAZX9///D/v//CU0BAAAGbQIAAAIxMQGS/f//w/7//wlQAQAABnACAAAHUmVndWxhcgcEAQAAAAEAAAAEAAAABDdHbG9iZVNvZnR3YXJlLkF0bGFzNDAuQXRsYXNDb21tb24uVHlwZS5GaWVsZE91dHB1dEZpZWxkDgAAAAlxAgAADQMBBQEAAN0AAAAHBg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79///Y/v//AY39///X/v//CQAAAAkrAAAAAYv9///Y/v//AYr9///X/v//CwAAAAZ3AgAAATgBiP3//9j+//8Bh/3//9f+//8EAAAABnoCAAAIbS9kL3l5eXkBhf3//9j+//8BhP3//9f+//8CAAAABn0CAAABMQGC/f//2P7//wGB/f//1/7//wAAAAAGgAIAAAIxNQEHAQAADAAAAAc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/D/v//BoICAAAIRm9udEJvbGQJPwEAAAF8/f//w/7//waFAgAACkZvbnRJdGFsaWMJPwEAAAF5/f//w/7//waIAgAADUZvbnRVbmRlcmxpbmUGiQIAAAUtNDE0MgF2/f//w/7//waLAgAACEZvbnROYW1lBowCAAAHQ2FsaWJyaQFz/f//w/7//waOAgAACUZvbnRDb2xvcgaPAgAAATABcP3//8P+//8GkQIAAAhGb250U2l6ZQaSAgAAAjExAW39///D/v//BpQCAAAJRm9udFN0eWxlBpUCAAAHUmVndWxhcgcJAQAAAAEAAAAEAAAABDdHbG9iZVNvZnR3YXJlLkF0bGFzNDAuQXRsYXNDb21tb24uVHlwZS5GaWVsZE91dHB1dEZpZWxkDgAAAAmWAgAADQMBCgEAAN0AAAAHC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n9///Y/v//AWj9///X/v//CQAAAAkrAAAAAWb9///Y/v//AWX9///X/v//CwAAAAacAgAAATkBY/3//9j+//8BYv3//9f+//8EAAAABp8CAAAHR2VuZXJhbAFg/f//2P7//wFf/f//1/7//wIAAAAGogIAAAExAV39///Y/v//AVz9///X/v//AAAAAAalAgAABTE3LjQzAQwBAAAMAAAABw0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3//8P+//8GpwIAAAhGb250Qm9sZAk/AQAAAVf9///D/v//BqoCAAAKRm9udEl0YWxpYwk/AQAAAVT9///D/v//Bq0CAAANRm9udFVuZGVybGluZQauAgAABS00MTQyAVH9///D/v//BrACAAAIRm9udE5hbWUGsQIAAAdDYWxpYnJpAU79///D/v//BrMCAAAJRm9udENvbG9yBrQCAAABMAFL/f//w/7//wa2AgAACEZvbnRTaXplBrcCAAACMTEBSP3//8P+//8GuQIAAAlGb250U3R5bGUGugIAAAdSZWd1bGFyBw4BAAAAAQAAAAAAAAAEN0dsb2JlU29mdHdhcmUuQXRsYXM0MC5BdGxhc0NvbW1vbi5UeXBlLkZpZWxkT3V0cHV0RmllbGQOAAAABxA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f//2P7//wFE/f//1/7//yQAAAAJswAAAAFC/f//2P7//wFB/f//1/7//wsAAAAGwAIAAAIxMAE//f//2P7//wE+/f//1/7//wQAAAAGwwIAAAdHZW5lcmFsATz9///Y/v//ATv9///X/v//AgAAAAbGAgAAATEBOf3//9j+//8BOP3//9f+//8AAAAABskCAAACMTYBNv3//9j+//8BNf3//9f+//8DAAAABswCAAB2PUF0bGFzQmFsYW5jZSgiUFJPRCIsRGF0YUFyZWFJZCwiVC5MZWRnZXJUcmFucyIsIlN1bXxBbW91bnRNU1R8MCIsIiIsIiIsIiIsIiIsIiIsIiIsIkFjY291bnROdW18Vm91Y2hlciIsIjEyMDAxMCIsJEozKQc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P9///D/v//CacCAAAJPwEAAAEw/f//w/7//wmqAgAACT8BAAABLf3//8P+//8JrQIAAAbVAgAABS00MTQyASr9///D/v//CbACAAAG2AIAAAdDYWxpYnJpASf9///D/v//CbMCAAAG2wIAAAEwAST9///D/v//CbYCAAAG3gIAAAIxMQEh/f//w/7//wm5AgAABuECAAAHUmVndWxhcgcTAQAAAAEAAAAEAAAABDdHbG9iZVNvZnR3YXJlLkF0bGFzNDAuQXRsYXNDb21tb24uVHlwZS5GaWVsZE91dHB1dEZpZWxkDgAAAAniAgAADQMBFAEAAN0AAAAHFQ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39///Y/v//ARz9///X/v//CQAAAAkrAAAAARr9///Y/v//ARn9///X/v//CwAAAAboAgAAAjExBxcBAAAAAQAAAAAAAAAEN0dsb2JlU29mdHdhcmUuQXRsYXM0MC5BdGxhc0NvbW1vbi5UeXBlLkZpZWxkT3V0cHV0RmllbGQOAAAABxkB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X/f//2P7//wEW/f//1/7//yQAAAAJzgAAAAEU/f//2P7//wET/f//1/7//wsAAAAG7gIAAAIxMgUn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R/f//0/////////8ABvACAAAGU3RyaW5nBvECAAAGTnVtYmVyCfICAAABDf3//9H///8CAAAABQz9//85R2xvYmVTb2Z0d2FyZS5BdGxhczQwLkF0bGFzQ29tbW9uLk51bWJlclNlcXVlbmNlQ29uZGl0aW9uAQAAAAd2YWx1ZV9fAAgOAAAAAQAAAAAABvUCAAARVGFibGUuSW52ZW50VHJhbnMJKAAAAAkrAAAACv////8J9QIAAAoJKAAAAAoKCgkrAAAACfsCAAAJKwAAAAGgAQAAJwEAAAED/f//0/////////8ABv4CAAAGU3RyaW5nBv8CAAALSXRlbSBudW1iZXIJ8gIAAAH//P//0f///wIAAAAB/vz//wz9//8BAAAAAAAJ9QIAAAlQAAAACSsAAAAK/////wn1AgAACglQAAAACgoKCSsAAAAJCQMAAAkrAAAAAcsBAAAnAQAAAfX8///T/////////wAGDAMAAAZTdHJpbmcGDQMAAAlJdGVtIG5hbWUJDgMAAAHx/P//0f///wIAAAAB8Pz//wz9//8BAAAAAAAGEQMAACpUYWJsZS5JbnZlbnRUcmFucy5JdGVtSWR+VGFibGUuSW52ZW50VGFibGUJXgAAAAkrAAAACv////8JEQMAAAoJXgAAAAYWAwAABkl0ZW1JZAYXAwAAC0ludmVudFRyYW5zCgkrAAAACRkDAAAJKwAAAAHwAQAAJwEAAAHl/P//0/////////8ABhwDAAAERGF0ZQYdAwAADVBoeXNpY2FsIGRhdGUJ8gIAAAHh/P//0f///wIAAAAB4Pz//wz9//8BAAAAAAAJ9QIAAAlsAAAACSsAAAAK/////wn1AgAACglsAAAACgoKCSsAAAAJJwMAAAkrAAAAARgCAAAnAQAAAdf8///T/////////wAGKgMAAARFbnVtBisDAAAMSXNzdWUgc3RhdHVzCfICAAAB0/z//9H///8AAAAAAdL8//8M/f//AQAAAAAACfUCAAAJegAAAAkrAAAACv////8J9QIAAAoJegAAAAoKCgkrAAAACTUDAAAJKwAAAAFAAgAAJwEAAAHJ/P//0/////////8BBjgDAAAEUmVhbAY5AwAACFF1YW50aXR5CfICAAABxfz//9H///8CAAAAAcT8//8M/f//AQAAAAAACfUCAAAJiAAAAAkrAAAACv////8J9QIAAAoJiAAAAAoKCgkrAAAACUMDAAAJKwAAAAFxAgAAJwEAAAG7/P//0/////////8ABkYDAAAERGF0ZQZHAwAADkZpbmFuY2lhbCBkYXRlCUgDAAABt/z//9H///8CAAAAAbb8//8M/f//AQAAAAAABksDAAARVGFibGUuSW52ZW50VHJhbnMJlgAAAAkrAAAACv////8JSwMAAAoJlgAAAAoKCgkrAAAACVEDAAAJKwAAAAGWAgAAJwEAAAGt/P//0/////////8ABlQDAAAGU3RyaW5nBlUDAAAQUGh5c2ljYWwgdm91Y2hlcglWAwAAAan8///R////AgAAAAGo/P//DP3//wEAAAAAAAZZAwAAEVRhYmxlLkludmVudFRyYW5zCaQAAAAJKwAAAAr/////CVkDAAAKCaQAAAAKCgoJKwAAAAlfAwAACSsAAAAB4gIAACcBAAABn/z//9P/////////AAZiAwAABlN0cmluZwZjAwAAEUZpbmFuY2lhbCB2b3VjaGVyCWQDAAABm/z//9H///8CAAAAAZr8//8M/f//AQAAAAAABmcDAAARVGFibGUuSW52ZW50VHJhbnMJvwAAAAkrAAAACv////8JZwMAAAoJvwAAAAoKCgkrAAAACW0DAAAJKwAAAAXy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m8DAAALSW52ZW50VHJhbnMGcAMAABZJbnZlbnRvcnkgdHJhbnNhY3Rpb25zCSsAAAAJKwAAAAkrAAAABY78//8wR2xvYmVTb2Z0d2FyZS5BdGxhczQwLkF0bGFzQ29tbW9uLkRhdGFTb3VyY2VUeXBlAQAAAAd2YWx1ZV9fAAgOAAAAAAAAAAlzAwAACXQDAAAEi/z//wtTeXN0ZW0uR3VpZAsAAAACX2ECX2ICX2MCX2QCX2UCX2YCX2cCX2gCX2kCX2oCX2sAAAAAAAAAAAAAAAgHBwICAgICAgICoT3AZ3xNz0iMINJj2nFF2QkrAAAACSsAAAAJdwMAAAn1AgAACgoKCgoBAAAABYf8//80R2xvYmVTb2Z0d2FyZS5BdGxhczQwLkF0bGFzQ29tbW9uLkRhdGFTb3VyY2VKb2luTW9kZQEAAAAHdmFsdWVfXwAIDgAAAAAAAAAFhvz//zVHbG9iZVNvZnR3YXJlLkF0bGFzNDAuQXRsYXNDb21tb24uRGF0YVNvdXJjZUZldGNoTW9kZQEAAAAHdmFsdWVfXwAIDgAAAAAAAAAACXsDAAAB+wIAACcAAACFAAAACd8AAAADAAAACX0DAAABCQMAACcAAACFAAAACd8AAAADAAAACX8DAAABDgMAAPICAAD/////BoADAAALSW52ZW50VGFibGUGgQMAAAVJdGVtcwkrAAAACSsAAAAJKwAAAAF9/P//jvz//wAAAAAJhAMAAAmFAwAAAXr8//+L/P//O4Jw8nnasUCvVdwdkJXEawkrAAAACSsAAAAJiAMAAAkRAwAABooDAAALSW52ZW50VHJhbnMGiwMAABFUYWJsZS5JbnZlbnRUcmFucwaMAwAAGFRhYmxlLkludmVudFRyYW5zLkl0ZW1JZAaNAwAABkl0ZW1JZAaOAwAABkl0ZW1JZAEAAAABcfz//4f8//8AAAAAAXD8//+G/P//AAAAAAAJkQMAAAEZAwAAJwAAAHwAAAAJ3wAAAAMAAAAJkwMAAAEnAwAAJwAAAIUAAAAJ3wAAAAMAAAAJlQMAAAE1AwAAJwAAAIUAAAAJ3wAAAAMAAAAJlwMAAAFDAwAAJwAAAIUAAAAJ3wAAAAMAAAAJmQMAAAFIAwAA8gIAAP////8GmgMAAAtJbnZlbnRUcmFucwabAwAAFkludmVudG9yeSB0cmFuc2FjdGlvbnMJKwAAAAkrAAAACSsAAAABY/z//478//8AAAAACZ4DAAAJnwMAAAFg/P//i/z//1xnoX0uEw1BkNq2tBvWuLkJKwAAAAkrAAAACaIDAAAJSwMAAAoKCgoKAQAAAAFc/P//h/z//wAAAAABW/z//4b8//8AAAAAAAmmAwAAAVEDAAAnAAAAMgAAAAkHAQAAAwAAAAmoAwAAAVYDAADyAgAA/////wapAwAAC0ludmVudFRyYW5zBqoDAAAWSW52ZW50b3J5IHRyYW5zYWN0aW9ucwkrAAAACSsAAAAJKwAAAAFU/P//jvz//wAAAAAJrQMAAAmuAwAAAVH8//+L/P//cW0af6/mIUGf+kLRWRJw4AkrAAAACSsAAAAJsQMAAAlZAwAACgoKCgoBAAAAAU38//+H/P//AAAAAAFM/P//hvz//wAAAAAACbUDAAABXwMAACcAAAASAAAACQwBAAADAAAACbcDAAABZAMAAPICAAD/////BrgDAAALSW52ZW50VHJhbnMGuQMAABZJbnZlbnRvcnkgdHJhbnNhY3Rpb25zCSsAAAAJKwAAAAkrAAAAAUX8//+O/P//AAAAAAm8AwAACb0DAAABQvz//4v8//9lerW5eIhVTqEh8FwcnxjMCSsAAAAJKwAAAAnAAwAACWcDAAAKCgoKCgEAAAABPvz//4f8//8AAAAAAT38//+G/P//AAAAAAAJxAMAAAFtAwAAJwAAAAIAAAAJDAAAAAMAAAAJxgMAAARz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HAwAAEQAAAAnIAwAABHQ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wAAABEAAAAJygMAAAR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wMAAAAAAAAEe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zAMAAAAAAAAHf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P//w/7//wbOAwAACEhlbHBUZXh0Bs8DAAA1T3JkZXIgbnVtYmVyLCBwcm9qZWN0IG51bWJlciwgcHJvZHVjdGlvbiBudW1iZXIsIGV0Yy4BMPz//8P+//8G0QMAAAVMYWJlbAnxAgAAAS38///D/v//BtQDAAAEVHlwZQnwAgAAB38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vz//8P+//8JzgMAAAbYAwAADklkZW50aWZ5IGl0ZW0uASf8///D/v//CdEDAAAJ/wIAAAEk/P//w/7//wnUAwAACf4CAAABhAMAAHMDAAABAAAACd8AAAADAAAACeADAAAEh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MAAAAAAAAAAGIAwAAdwMAAAAAAAAJ3wAAAAAAAAABkQMAAHsDAAAAAAAACeMDAAAAAAAAB5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z//8P+//8J0QMAAAkNAwAAARn8///D/v//CdQDAAAJDAMAAAe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G7AMAABxEYXRlIG9mIHBoeXNpY2FsIHRyYW5zYWN0aW9uARP8///D/v//CdEDAAAJHQMAAAEQ/P//w/7//wnUAwAACRwDAAAHl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P//w/7//wnOAwAABvUDAAApU3RhdHVzIGZvciBxdWFudGl0eSBpbiByZWxhdGlvbiB0byBpc3N1ZXMBCvz//8P+//8J0QMAAAkrAwAAAQf8///D/v//CdQDAAAJKgMAAAe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D/v//Cc4DAAAG/gMAACRRdWFudGl0eSBhdHRhY2hlZCB0byB0aGUgdHJhbnNhY3Rpb24BAfz//8P+//8J0QMAAAk5AwAAAf77///D/v//CdQDAAAJOAMAAAGeAwAAcwMAAAcAAAAJBQQAAAcAAAAJBgQAAAGfAwAAdAMAAAMAAAAJBwQAAAMAAAAJCAQAAASi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FBAAAAwAAAAkKBAAAAaYDAAB7AwAAAAAAAAkLBAAAAAAAAAeo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T7///D/v//Bg0EAAAFTGFiZWwJRwMAAAHx+///w/7//wYQBAAABFR5cGUJRgMAAAGtAwAAcwMAAAkAAAAJEgQAABEAAAAJEwQAAAGuAwAAdAMAAAMAAAAJBwEAAAMAAAAJFQQAAASx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SBAAAAwAAAAkXBAAAAbUDAAB7AwAAAAAAAAkYBAAAAAAAAAe3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f7///D/v//BhoEAAAFTGFiZWwJVQMAAAHk+///w/7//wYdBAAABFR5cGUJVAMAAAG8AwAAcwMAAAgAAAAJHwQAABEAAAAJIAQAAAG9AwAAdAMAAAMAAAAJIQQAAAMAAAAJIgQAAATA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fBAAAAwAAAAkkBAAAAcQDAAB7AwAAAAAAAAklBAAAAAAAAAf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r7///D/v//BicEAAAFTGFiZWwJYwMAAAHX+///w/7//wYqBAAABFR5cGUJYgMAAAHHAwAADAAAAAfI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U+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YtBAAAGFRhYmxlLkludmVudFRyYW5zLkl0ZW1JZAmgAQAAAdH7///U+///BjAEAAAfVGFibGUuSW52ZW50VHJhbnMuSW52ZW50VHJhbnNJZAkxBAAAAc77///U+///BjMEAAAbVGFibGUuSW52ZW50VHJhbnMuVHJhbnNUeXBlCTQEAAABy/v//9T7//8GNgQAABxUYWJsZS5JbnZlbnRUcmFucy5UcmFuc1JlZklkCScBAAAByPv//9T7//8GOQQAAB5UYWJsZS5JbnZlbnRUcmFucy5EYXRlUGh5c2ljYWwJ8AEAAAHF+///1Pv//wY8BAAAH1RhYmxlLkludmVudFRyYW5zLkRhdGVGaW5hbmNpYWwJPQQAAAHC+///1Pv//wY/BAAAH1RhYmxlLkludmVudFRyYW5zLlN0YXR1c1JlY2VpcHQJQAQAAAG/+///1Pv//wZCBAAAHVRhYmxlLkludmVudFRyYW5zLlN0YXR1c0lzc3VlCRgCAAABvPv//9T7//8GRQQAABVUYWJsZS5JbnZlbnRUcmFucy5RdHkJQAIAAAG5+///1Pv//wZIBAAAIlRhYmxlLkludmVudFRyYW5zLkNvc3RBbW91bnRQb3N0ZWQJSQQAAAfK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tvv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ZLBAAAH1RhYmxlLkludmVudFRyYW5zLkRhdGVGaW5hbmNpYWwJTAQAAAGz+///tvv//wZOBAAAHVRhYmxlLkludmVudFRyYW5zLlN0YXR1c0lzc3VlCU8EAAABsPv//7b7//8GUQQAABhUYWJsZS5JbnZlbnRUcmFucy5JdGVtSWQJUgQAAAGt+///tvv//wZUBAAAH1RhYmxlLkludmVudFRyYW5zLkludmVudFRyYW5zSWQJVQQAAAGq+///tvv//wZXBAAAHFRhYmxlLkludmVudFRyYW5zLlRyYW5zUmVmSWQJWAQAAAGn+///tvv//wZaBAAAHlRhYmxlLkludmVudFRyYW5zLkRhdGVQaHlzaWNhbAlbBAAAAaT7//+2+///Bl0EAAAfVGFibGUuSW52ZW50VHJhbnMuU3RhdHVzUmVjZWlwdAleBAAAAaH7//+2+///BmAEAAAbVGFibGUuSW52ZW50VHJhbnMuVHJhbnNUeXBlCWEEAAAEz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+A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77///U+///BmMEAAAzVGFibGUuSW52ZW50VHJhbnMuSXRlbUlkflRhYmxlLkludmVudFRhYmxlLkl0ZW1OYW1lCcsBAAAB4wMAAMwDAAABBQQAAAwAAAAHB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m/v//9T7//8GZgQAABxUYWJsZS5JbnZlbnRUcmFucy5UcmFuc1JlZklkCScBAAABmPv//9T7//8GaQQAABhUYWJsZS5JbnZlbnRUcmFucy5JdGVtSWQJoAEAAAGV+///1Pv//wZsBAAAHlRhYmxlLkludmVudFRyYW5zLkRhdGVQaHlzaWNhbAnwAQAAAZL7///U+///Bm8EAAAdVGFibGUuSW52ZW50VHJhbnMuU3RhdHVzSXNzdWUJGAIAAAGP+///1Pv//wZyBAAAFVRhYmxlLkludmVudFRyYW5zLlF0eQlAAgAAAYz7///U+///BnUEAAAkVGFibGUuSW52ZW50VHJhbnMuQ29zdEFtb3VudFBoeXNpY2FsCXYEAAABifv//9T7//8GeAQAAB9UYWJsZS5JbnZlbnRUcmFucy5EYXRlRmluYW5jaWFsCXECAAABBwQAAAwAAAAHCA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b7//+2+///BnsEAAAfVGFibGUuSW52ZW50VHJhbnMuRGF0ZUZpbmFuY2lhbAl8BAAAAYP7//+2+///Bn4EAAAbVGFibGUuSW52ZW50VHJhbnMuVHJhbnNUeXBlCX8EAAABgPv//7b7//8GgQQAAB5UYWJsZS5JbnZlbnRUcmFucy5EYXRlUGh5c2ljYWwJggQAAAcK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9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kRAwAACQ4DAAABCwQAAMwDAAABEgQAAAwAAAAHEw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evv//9T7//8GhwQAABxUYWJsZS5JbnZlbnRUcmFucy5UcmFuc1JlZklkCScBAAABd/v//9T7//8GigQAABhUYWJsZS5JbnZlbnRUcmFucy5JdGVtSWQJoAEAAAF0+///1Pv//waNBAAAHlRhYmxlLkludmVudFRyYW5zLkRhdGVQaHlzaWNhbAnwAQAAAXH7///U+///BpAEAAAdVGFibGUuSW52ZW50VHJhbnMuU3RhdHVzSXNzdWUJGAIAAAFu+///1Pv//waTBAAAFVRhYmxlLkludmVudFRyYW5zLlF0eQlAAgAAAWv7///U+///BpYEAAAfVGFibGUuSW52ZW50VHJhbnMuRGF0ZUZpbmFuY2lhbAlxAgAAAWj7///U+///BpkEAAAhVGFibGUuSW52ZW50VHJhbnMuVm91Y2hlclBoeXNpY2FsCZYCAAAHF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X7//+2+///BpwEAAAfVGFibGUuSW52ZW50VHJhbnMuRGF0ZUZpbmFuY2lhbAl8BAAAAWL7//+2+///Bp8EAAAbVGFibGUuSW52ZW50VHJhbnMuVHJhbnNUeXBlCX8EAAABX/v//7b7//8GogQAAB5UYWJsZS5JbnZlbnRUcmFucy5EYXRlUGh5c2ljYWwJggQAAAcX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c+///ffv//wkRAwAACQ4DAAABGAQAAMwDAAABHwQAAAwAAAAHIAQ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Wfv//9T7//8GqAQAABxUYWJsZS5JbnZlbnRUcmFucy5UcmFuc1JlZklkCScBAAABVvv//9T7//8GqwQAABhUYWJsZS5JbnZlbnRUcmFucy5JdGVtSWQJoAEAAAFT+///1Pv//wauBAAAHlRhYmxlLkludmVudFRyYW5zLkRhdGVQaHlzaWNhbAnwAQAAAVD7///U+///BrEEAAAdVGFibGUuSW52ZW50VHJhbnMuU3RhdHVzSXNzdWUJGAIAAAFN+///1Pv//wa0BAAAFVRhYmxlLkludmVudFRyYW5zLlF0eQlAAgAAAUr7///U+///BrcEAAAfVGFibGUuSW52ZW50VHJhbnMuRGF0ZUZpbmFuY2lhbAlxAgAAAUf7///U+///BroEAAAhVGFibGUuSW52ZW50VHJhbnMuVm91Y2hlclBoeXNpY2FsCZYCAAABRPv//9T7//8GvQQAABlUYWJsZS5JbnZlbnRUcmFucy5Wb3VjaGVyCeICAAABIQQAAAwAAAAHI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UH7//+2+///BsAEAAAfVGFibGUuSW52ZW50VHJhbnMuRGF0ZUZpbmFuY2lhbAl8BAAAAT77//+2+///BsMEAAAbVGFibGUuSW52ZW50VHJhbnMuVHJhbnNUeXBlCX8EAAABO/v//7b7//8GxgQAAB5UYWJsZS5JbnZlbnRUcmFucy5EYXRlUGh5c2ljYWwJggQAAAck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4+///ffv//wkRAwAACQ4DAAABJQQAAMwDAAABMQQAACcBAAABNfv//9P/////////AAbMBAAABlN0cmluZwbNBAAABkxvdCBJRAnyAgAAATH7///R////AgAAAAEw+///DP3//wEAAAAAAAn1AgAABtIEAAANSW52ZW50VHJhbnNJZAkrAAAACv////8J9QIAAAoJ0gQAAAoKCgkrAAAACdcEAAAJKwAAAAE0BAAAJwEAAAEn+///0/////////8ABtoEAAAERW51bQbbBAAACVJlZmVyZW5jZQnyAgAAASP7///R////AgAAAAEi+///DP3//wEAAAAAAAn1AgAABuAEAAAJVHJhbnNUeXBlCSsAAAAK/////wn1AgAACgngBAAACgoKCSsAAAAJ5QQAAAkrAAAAAT0EAAAnAQAAARn7///T/////////wAG6AQAAAREYXRlBukEAAAORmluYW5jaWFsIGRhdGUJ8gIAAAEV+///0f///wIAAAABFPv//wz9//8BAAAAAAAJ9QIAAAbuBAAADURhdGVGaW5hbmNpYWwJKwAAAAr/////CfUCAAAKCe4EAAAKCgoJKwAAAAnzBAAACSsAAAABQAQAACcBAAABC/v//9P/////////AAb2BAAABEVudW0G9wQAAA5SZWNlaXB0IHN0YXR1cwnyAgAAAQf7///R////AgAAAAEG+///DP3//wEAAAAAAAn1AgAABvwEAAANU3RhdHVzUmVjZWlwdAkrAAAACv////8J9QIAAAoJ/AQAAAoKCgkrAAAACQEFAAAJKwAAAAFJBAAAJwEAAAH9+v//0/////////8ABgQFAAAEUmVhbAYFBQAAFUZpbmFuY2lhbCBjb3N0IGFtb3VudAnyAgAAAfn6///R////AgAAAAH4+v//DP3//wEAAAAAAAn1AgAABgoFAAAQQ29zdEFtb3VudFBvc3RlZAkrAAAACv////8J9QIAAAoJCgUAAAoKCgkrAAAACQ8FAAAJKwAAAAVMB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9QIAAAkfAQAACSsAAAAGFAUAAAIiIv////8J9QIAAAoJHwEAAAoKCgkrAAAACRgFAAAJKwAAAAFPBAAATAQAAAn1AgAABhsFAAALU3RhdHVzSXNzdWUJKwAAAAkrAAAA/////wn1AgAACgkbBQAACgoKCSsAAAAJIAUAAAkrAAAAAVIEAABMBAAACfUCAAAGIwUAAAZJdGVtSWQJKwAAAAkrAAAA/////wn1AgAACgkjBQAACgoKCSsAAAAJKAUAAAkrAAAAAVUEAABMBAAACfUCAAAGKwUAAA1JbnZlbnRUcmFuc0lkCSsAAAAJKwAAAP////8J9QIAAAoJKwUAAAoKCgkrAAAACTAFAAAJKwAAAAFYBAAATAQAAAn1AgAABjMFAAAKVHJhbnNSZWZJZAkrAAAACSsAAAD/////CfUCAAAKCTMFAAAKCgoJKwAAAAk4BQAACSsAAAABWwQAAEwEAAAJ9QIAAAY7BQAADERhdGVQaHlzaWNhbAkrAAAACSsAAAD/////CfUCAAAKCTsFAAAKCgoJKwAAAAlABQAACSsAAAABXgQAAEwEAAAJ9QIAAAZDBQAADVN0YXR1c1JlY2VpcHQJKwAAAAkrAAAA/////wn1AgAACglDBQAACgoKCSsAAAAJSAUAAAkrAAAAAWEEAABMBAAACfUCAAAJIgEAAAkrAAAACSMBAAD/////CfUCAAAGTwUAAAtJbnZlbnRUcmFucwkiAQAACgoKCSsAAAAJUgUAAAkrAAAAAXYEAAAnAQAAAaz6///T/////////wEGVQUAAARSZWFsBlYFAAAUUGh5c2ljYWwgY29zdCBhbW91bnQJVwUAAAGo+v//0f///wIAAAABp/r//wz9//8BAAAAAAAGWgUAABFUYWJsZS5JbnZlbnRUcmFucwZbBQAAEkNvc3RBbW91bnRQaHlzaWNhbAkrAAAACv////8JWgUAAAoJWwUAAAoKCgkrAAAACWAFAAAJKwAAAAF8BAAATAQAAAZiBQAAEVRhYmxlLkludmVudFRyYW5zCR8BAAAJKwAAAAkgAQAA/////wliBQAACgkfAQAACgoKCSsAAAAJaQUAAAkrAAAAAX8EAABMBAAACWIFAAAJIgEAAAkrAAAACSMBAAD/////CWIFAAAKCSIBAAAKCgoJKwAAAAlyBQAACSsAAAABggQAAEwEAAAJYgUAAAklAQAACSsAAAAJJgEAAP////8JYgUAAAoJJQEAAAoKCgkrAAAACXsFAAAJKwAAAAHXBAAAJwAAAAkAAAAJ3wAAAAMAAAAJfgUAAAHlBAAAJwAAAAkAAAAJ3wAAAAMAAAAJgAUAAAHzBAAAJwAAAAkAAAAJ3wAAAAMAAAAJggUAAAEBBQAAJwAAAAkAAAAJ3wAAAAMAAAAJhAUAAAEPBQAAJwAAAAkAAAAJ3wAAAAMAAAAJhgUAAAEYBQAAJwAAABQAAAAJ3wAAAAMAAAAJiAUAAAEgBQAAJwAAAAIAAAAJ3wAAAAMAAAAJigUAAAEoBQAAJwAAAAIAAAAJ3wAAAAMAAAAJjAUAAAEwBQAAJwAAAAIAAAAJ3wAAAAMAAAAJjgUAAAE4BQAAJwAAAAIAAAAJ3wAAAAMAAAAJkAUAAAFABQAAJwAAAAIAAAAJ3wAAAAMAAAAJkgUAAAFIBQAAJwAAAAIAAAAJ3wAAAAMAAAAJlAUAAAFSBQAAJwAAABQAAAAJ3wAAAAMAAAAJlgUAAAFXBQAA8gIAAP////8GlwUAAAtJbnZlbnRUcmFucwaYBQAAFkludmVudG9yeSB0cmFuc2FjdGlvbnMJKwAAAAkrAAAACSsAAAABZvr//478//8AAAAACZsFAAAJnAUAAAFj+v//i/z//yxednx1+h1HghFTItp1K8QJKwAAAAkrAAAACZ8FAAAJWgUAAAoKCgoKAQAAAAFf+v//h/z//wAAAAABXvr//4b8//8AAAAAAAmjBQAAAWAFAAAnAAAAagAAAAnfAAAAAwAAAAmlBQAAAWkFAAAnAAAAeAAAAAmmBQAAAwAAAAmnBQAAAXIFAAAnAAAAcgAAAAmmBQAAAwAAAAmpBQAAAXsFAAAnAAAAfwAAAAmmBQAAAwAAAAmrBQAAB34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zgMAAAauBQAAUlN1bW1hcnkgbnVtYmVyL0xvdCBJRCBmb3IgdHJhbnNhY3Rpb25zIGF0dGFjaGVkIHRvIHRoZSBzYW1lIGludmVudG9yeSB0cmFuc2FjdGlvbi4BUfr//8P+//8J0QMAAAnNBAAAAU76///D/v//CdQDAAAJzAQAAAeA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6///D/v//Cc4DAAAGtwUAADJTcGVjaWZ5IHRoZSBtb2R1bGUgdGhhdCBnZW5lcmF0ZWQgdGhlIHRyYW5zYWN0aW9uLgFI+v//w/7//wnRAwAACdsEAAABRfr//8P+//8J1AMAAAnaBAAAB4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r//8P+//8JzgMAAAbABQAAHURhdGUgb2YgZmluYW5jaWFsIHRyYW5zYWN0aW9uAT/6///D/v//CdEDAAAJ6QQAAAE8+v//w/7//wnUAwAACegEAAAHh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5+v//w/7//wnOAwAABskFAAApU3RhdHVzIG9mIHF1YW50aXR5IGluIHJlbGF0aW9uIHRvIHJlY2VpcHQBNvr//8P+//8J0QMAAAn3BAAAATP6///D/v//CdQDAAAJ9gQAAAe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D6///D/v//Cc4DAAAG0gUAADVJbnZlbnRvcnkgdmFsdWUgZm9yIHRoZSBmaW5hbmNpYWxseSB1cGRhdGVkIHF1YW50aXR5LgEt+v//w/7//wnRAwAACQUFAAABKvr//8P+//8J1AMAAAkEBQAAB4g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AMAAAbbBQAABERhdGUBJPr//8P+//8J0QMAAAbeBQAADkZpbmFuY2lhbCBkYXRlB4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r//8P+//8J1AMAAAbhBQAABEVudW0BHvr//8P+//8J0QMAAAbkBQAADElzc3VlIHN0YXR1cwe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v6///D/v//CdQDAAAG5wUAAAZTdHJpbmcBGPr//8P+//8J0QMAAAbqBQAAC0l0ZW0gbnVtYmVy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fr//8P+//8J1AMAAAbtBQAABlN0cmluZwES+v//w/7//wnRAwAABvAFAAAGTG90IElEB5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r//8P+//8J1AMAAAbzBQAABlN0cmluZwEM+v//w/7//wnRAwAABvYFAAAGTnVtYmVyB5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fr//8P+//8J1AMAAAb5BQAABERhdGUBBvr//8P+//8J0QMAAAb8BQAADVBoeXNpY2FsIGRhdGUHl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v//w/7//wnUAwAABv8FAAAERW51bQEA+v//w/7//wnRAwAABgIGAAAOUmVjZWlwdCBzdGF0dXMHl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+f//w/7//wnUAwAABgUGAAAERW51bQH6+f//w/7//wnRAwAABggGAAAJUmVmZXJlbmNlAZsFAABzAwAAEAAAAAkJBgAAEQAAAAkKBgAAAZwFAAB0AwAAAgAAAAnfAAAAAwAAAAkMBgAABJ8F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QkGAAADAAAACQ4GAAABowUAAHsDAAAAAAAACQ8GAAAAAAAAB6U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Pn//8P+//8J0QMAAAlWBQAAAe35///D/v//CdQDAAAJVQUAAAGmBQAADAAAAAen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r5///D/v//BhcGAAAEVHlwZQlGAwAAAef5///D/v//BhoGAAAFTGFiZWwJRwMAAAHk+f//w/7//wYdBgAACFJlZmVyc1RvBh4GAAAMPUV4Y2x1ZGVEYXRlB6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fn//8P+//8JFwYAAAYhBgAABEVudW0B3vn//8P+//8JGgYAAAYkBgAACVJlZmVyZW5jZQer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5///D/v//CRcGAAAJHAMAAAHY+f//w/7//wkaBgAACR0DAAAB1fn//8P+//8GLAYAAAhSZWZlcnNUbwYtBgAACz1EYXRlUGVyaW9kAQkGAAAMAAAABwoG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L5///U+///Bi8GAAAYVGFibGUuSW52ZW50VHJhbnMuSXRlbUlkCaABAAABz/n//9T7//8GMgYAABxUYWJsZS5JbnZlbnRUcmFucy5UcmFuc1JlZklkCScBAAABzPn//9T7//8GNQYAAB5UYWJsZS5JbnZlbnRUcmFucy5EYXRlUGh5c2ljYWwJ8AEAAAHJ+f//1Pv//wY4BgAAHVRhYmxlLkludmVudFRyYW5zLlN0YXR1c0lzc3VlCRgCAAABxvn//9T7//8GOwYAABVUYWJsZS5JbnZlbnRUcmFucy5RdHkJQAIAAAHD+f//1Pv//wY+BgAAJFRhYmxlLkludmVudFRyYW5zLkNvc3RBbW91bnRQaHlzaWNhbAl2BAAABwwG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A+f//tvv//wZBBgAAH1RhYmxlLkludmVudFRyYW5zLkRhdGVGaW5hbmNpYWwJTAQAAAG9+f//tvv//wZEBgAAG1RhYmxlLkludmVudFRyYW5zLlRyYW5zVHlwZQlhBAAABw4G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br5//99+///CREDAAAJDgMAAAEPBgAAzAMAAAs=</Report>
</Atlas>
</file>

<file path=customXml/item3.xml><?xml version="1.0" encoding="utf-8"?>
<Atlas>
  <Query type="ReportList" id="39c3c458-75c8-4e3c-ab51-96ad0b7125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wrU2IKD75Ejv2SVRBqxyo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80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OWMzYzQ1OC03NWM4LTRlM2MtYWI1MS05NmFkMGI3MTI1M2YBuP///7v///8Bt////7r///8AAAAABkoAAAAEVHJ1ZQG1////u////wG0////uv///wsAAAAGTQAAABRPcGVuIHB1cmNoYXNlIG9yZGVycw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cgAAAAc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+E8Tv7E4p5Ro+fflmvnmzD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BPIG51bWJlcgaQAAAABlN0cmluZwkIAAAABpIAAAAkMGY5ODYxNmYtYTM3Zi00NzUyLWEwOGUtYWM4MzdlMDllNzdm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RmOGUxYzQ4Ni1jOTllLTRhODUtOGIwNC1mYTUyOWQ3N2IxMjMGmAAAABxUYWJsZS5JbnZlbnRUcmFucy5UcmFuc1JlZklkCgoKCgEzAAAAMgAAAAmZAAAACZoAAAAJmwAAAAacAAAAN0F0bGFzTWFuYWdlZENvbHVtbl82ZDNlOWM5OS0yNGViLTQyYjItOGJlOC01ZWZjZjhjMWIxNTgGnQAAAA5WZW5kb3IgYWNjb3VudAkIAAAACQgAAAAGnwAAACQyZGQ4NjBkZC0yYTBjLTRlZDUtYTllNi05YTA1YjlmNDViY2QBYP///23/////////AQAAAAFf////bP///wIAAAABXv///2v///8CAAAAAAAAAAABXf///2r///8AAAAACgEAAAAAAAAAAAEAAAAABqQAAAAkNWUwNTBlOTItNTJmMi00ZjM2LTk3ZTUtYTYwY2Y0YWNiNWU4CQgAAAAKCgoKATQAAAAyAAAACaYAAAAJpwAAAAmoAAAABqkAAAA3QXRsYXNNYW5hZ2VkQ29sdW1uX2JkMjg4ZDFkLWQ5OGQtNDYzNy1hOTdjLWY3MjljOWY1ODExZAaqAAAAC1ZlbmRvciBuYW1lCQgAAAAJCAAAAAasAAAAJDg1N2RhNGUxLTk1MTAtNDQ0ZC05MzcyLThiYjA5ZDU5Y2NiOAFT////bf////////8CAAAAAVL///9s////AgAAAAFR////a////wIAAAAAAAAAAAFQ////av///wAAAAAKAQAAAAAAAAAAAgAAAAAGsQAAACQ0MDBjOGY4Ny03YzIzLTRmMWYtYjc5NS01MWZhYzMwMGEwNmQJCAAAAAoKCgoBNQAAADIAAAAJswAAAAm0AAAACbUAAAAGtgAAAA1JbnZlbnRUcmFuc0lkBrcAAAAGTG90IElEBrgAAAAGU3RyaW5nCQgAAAAGugAAACQwMWQwYzU3Yi02NDhmLTRmNDQtYTg5Yy05MmE5YTNkNWM4OGUBRf///23/////////AwAAAAFE////bP///wAAAAABQ////2v///8CAAAAAAAAAAABQv///2r///8AAAAACgEAAAAAAAAAAAMAAAAABr8AAAAkYzA2MDcxYzctNTkyZS00M2Q3LWI2NmQtMmZhZmZkYTEwMmExBsAAAAAfVGFibGUuSW52ZW50VHJhbnMuSW52ZW50VHJhbnNJZAoKCgoBNgAAADIAAAAJwQAAAAnCAAAACcMAAAAGxAAAAAZJdGVtSWQGxQAAAAtJdGVtIG51bWJlcgbGAAAABlN0cmluZwkIAAAABsgAAAAkNDAzOGU3NjItMjhmOC00MjZkLWE3MzMtNGYyMDZiZmEyZmUyATf///9t/////////wQAAAABNv///2z///8AAAAAATX///9r////AgAAAAAAAAAAATT///9q////AAAAAAoBAAAAAAAAAAAEAAAAAAbNAAAAJDQ4YzY4NTVlLWZhM2ItNDFhZC1iMzY2LTM0MDZjOTJhNWZlYQbOAAAAGFRhYmxlLkludmVudFRyYW5zLkl0ZW1JZAoKCgoBNwAAADIAAAAJzwAAAAnQAAAACdEAAAAG0gAAAAhJdGVtTmFtZQbTAAAACUl0ZW0gbmFtZQbUAAAABlN0cmluZwkIAAAABtYAAAAkZDgxMTVkNGQtYTU5OC00N2RjLWIxOTgtMjU2NTE5ZmQyNjgwASn///9t/////////wUAAAABKP///2z///8AAAAAASf///9r////AgAAAAAAAAAAASb///9q////AAAAAAoBAAAAAAAAAAAFAAAAAAbbAAAAJDQ0MDNhYzE5LWI1OWItNGNhMi1hODExLWEyYWQxNGJjMmZlMgbcAAAAM1RhYmxlLkludmVudFRyYW5zLkl0ZW1JZH5UYWJsZS5JbnZlbnRUYWJsZS5JdGVtTmFtZQoKCgoBOAAAADIAAAAJ3QAAAAneAAAACd8AAAAG4AAAADdBdGxhc01hbmFnZWRDb2x1bW5fMGU3NzcwMTUtOTkwNC00OTdmLWI3M2UtODlhNTJlNWY0OTM1BuEAAAAKT3JkZXIgZGF0ZQkIAAAACQgAAAAG4wAAACQ0ZDVkYTg5Yi01N2NmLTQ2ZWQtYjIyOS03ZDg3ZGJmZWZlZmIBHP///23/////////BgAAAAEb////bP///wIAAAABGv///2v///8CAAAAAAAAAAABGf///2r///8AAAAACgEAAAAAAAAAAAYAAAAABugAAAAkY2RkY2JlNDctMjljMC00MGI0LWIzNzMtM2RmMGUyYzg4Y2UyCQgAAAAKCgoKATkAAAAyAAAACeoAAAAJ6wAAAAnsAAAABu0AAAADUXR5Bu4AAAAIUXVhbnRpdHkG7wAAAARSZWFsCQgAAAAG8QAAACQyNzIzMWEwMi1lYmU3LTQ4YjctYmJkNy1jYjU5NDBmNjMxNjEBDv///23///8BAAAABwAAAAEN////bP///wAAAAABDP///2v///8CAAAAAAAAAAABC////2r///8AAAAACgEAAAAAAAAAAAcAAAAABvYAAAAkZDdmNjE0MjYtZWFmZi00M2FhLThmNDEtODVlMjg2NGFkYTZmBvcAAAAVVGFibGUuSW52ZW50VHJhbnMuUXR5CgoKCgE6AAAAMgAAAAn4AAAACfkAAAAJ+gAAAAb7AAAAN0F0bGFzTWFuYWdlZENvbHVtbl80M2I4N2I0My1hYzJiLTRkYTktODcyZC1jYjVkZDNjMWE5NzkG/AAAAApVbml0IHByaWNlCQgAAAAJCAAAAAb+AAAAJGVmY2U5NTJiLWM0YjMtNGVkMS1hODgwLTQyMGM3Mzk4N2ExNwEB////bf////////8IAAAAAQD///9s////AgAAAAH//v//a////wIAAAAAAAAAAAH+/v//av///wAAAAAKAQAAAAAAAAAACAAAAAAGAwEAACQ5M2Y0MDE4Ni1mY2U4LTQ2YWMtYWMyYy00ODhkMGNjMmEzMTUJCAAAAAoKCgoBOwAAADIAAAAJBQEAAAkGAQAACQcBAAAGCAEAADdBdGxhc01hbmFnZWRDb2x1bW5fOTEzYmM4YzQtNzAyNy00N2U0LTg2NjItNmVjYWFiNGNiYmY4BgkBAAAIQ3VycmVuY3kJCAAAAAkIAAAABgsBAAAkYTQzOWM4MTEtOTExYy00N2VlLWE0NjQtODM3MmQ1NWJjMzcxAfT+//9t/////////wkAAAAB8/7//2z///8CAAAAAfL+//9r////AgAAAAAAAAAAAfH+//9q////AAAAAAoBAAAAAAAAAAAJAAAAAAYQAQAAJDNkNWU0ODI1LTc5YjItNGE0Mi05ODMyLWZkMmU4YWI2MmQ5YwkIAAAACgoKCgE8AAAAMgAAAAkSAQAACRMBAAAJFAEAAAYVAQAAN0F0bGFzTWFuYWdlZENvbHVtbl84MThiOTc5ZS0xNzkxLTQzZmItOGE5Mi1jMWU1ZTliNGNmYTAGFgEAABNOZXQgYW1vdW50IGN1cnJlbmN5CQgAAAAJCAAAAAYYAQAAJDMxYTU0MTllLTIzYWYtNDhjMi04M2I2LTdhY2JjMTUzMzMyMgHn/v//bf////////8KAAAAAeb+//9s////AgAAAAHl/v//a////wIAAAAAAAAAAAHk/v//av///wAAAAAKAQAAAAAAAAAACgAAAAAGHQEAACRkMzQ4M2M1NC0yYzllLTQ0MTItOTY0Yi04YmExNDI2ZDYwM2MJCAAAAAoKCgoBPQAAADIAAAAJHwEAAAkgAQAACSEBAAAGIgEAAA1EYXRlRmluYW5jaWFsBiMBAAAORmluYW5jaWFsIGRhdGUGJAEAAAREYXRlCQgAAAAGJgEAACQyMWY4NDcyNS05MDc2LTQ2NjgtOGYwZi01ZDdmYjg5OWYxYmYB2f7//23/////////CwAAAAHY/v//bP///wAAAAAB1/7//2v///8CAAAAAAAAAAAB1v7//2r///8AAAAACgEAAAAAAAAAAAsAAAAABisBAAAkNzIxNThjMmUtMTdhMi00OWEyLWJhZTMtYTVmNTdlNzQ4MGQ2BiwBAAAfVGFibGUuSW52ZW50VHJhbnMuRGF0ZUZpbmFuY2lhbAoKCgoBPgAAADIAAAAJLQEAAAkuAQAACS8BAAAGMAEAAAxEYXRlUGh5c2ljYWwGMQEAAA1QaHlzaWNhbCBkYXRlBjIBAAAERGF0ZQkIAAAABjQBAAAkYzkzZDVjNGEtYTE5NC00Njk4LWEyM2YtYjNmMTA1OWNjMjI5Acv+//9t/////////wwAAAAByv7//2z///8AAAAAAcn+//9r////AgAAAAAAAAAAAcj+//9q////AAAAAAoBAAAAAAAAAAAMAAAAAAY5AQAAJDk3YzMwYWU0LTdkYzMtNGEyNy05OWUxLWE4ZmU5YzA4MmI5MA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9UYWJsZS5JbnZlbnRUcmFucy5JbnZlbnRUcmFuc0lkCUABAAABv/7//8X+//8GQgEAABhUYWJsZS5JbnZlbnRUcmFucy5JdGVt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eA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WQEAAAcAAAAJYgEAAAGZAAAAiwAAAAljAQAAAAAAAAAAAAABmgAAAIwAAADK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129AAAACVkBAAAHAAAACWcBAAABpgAAAIsAAAAJYwEAAAAAAAAAAAAAAacAAACMAAAAyQ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ZAQAABwAAAAlsAQAAAbMAAACLAAAACW0BAAABAAAAAQAAAAG0AAAAjAAAALkAAAAJbg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cAEAAAcAAAAJcQEAAAHBAAAAiwAAAAlyAQAAAQAAAAEAAAABwgAAAIwAAADX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VkBAAAHAAAACXYBAAABzwAAAIsAAAAJdwEAAAEAAAABAAAAAdAAAACMAAAAxw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lZAQAABwAAAAl7AQAAAd0AAACLAAAACWMBAAAAAAAAAAAAAAHeAAAAjAAAAMk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0AAAAJWQEAAAcAAAAJgAEAAAHqAAAAiwAAAAmBAQAAAQAAAAEAAAAB6wAAAIwAAADW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VkBAAAHAAAACYUBAAAB+AAAAIsAAAAJYwEAAAAAAAAAAAAAAfkAAACMAAAAyQ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ZAQAABwAAAAmKAQAAAQUBAACLAAAACYsBAAAAAAAAAAAAAAEGAQAAjAAAAKE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jgEAAAcAAAAJjwEAAAESAQAAiwAAAAmQAQAAAAAAAAAAAAABEwEAAIwAAAC6AAAACZE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vAAAACZMBAAAHAAAACZQBAAABHwEAAIsAAAAJlQEAAAEAAAABAAAAASABAACMAAAAcw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kSAAAABwAAAAmZAQAAAS0BAACLAAAACZoBAAABAAAAAQAAAAEuAQAAjAAAAHM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A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GTG90IElECbABAAABT/7//2v///8CAAAAAU7+//9c/v//AQAAAAAABrMBAAARVGFibGUuSW52ZW50VHJhbnMJtgAAAAkIAAAACv////8JswEAAAoJtgAAAAoKCgkIAAAACbkBAAAJCAAAAAFDAQAAPQEAAAFF/v//bf////////8ABrwBAAAGU3RyaW5nBr0BAAALSXRlbSBudW1iZXI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y4wMS4yMDE3IC4uIDEyLjMxLjIwOTksICIi/////wmlAQAACgn0AQAACgoKCQgAAAAJ+gEAAAkIAAAAAVIBAABPAQAACaUBAAAG/QEAAAxEYXRlUGh5c2ljYWwJCAAAAAb/AQAAHDA3LjAxLjIwMTcgLi4gMTIuMzEuMjA5OSwgIiL/////CaUBAAAKCf0BAAAKCgoJCAAAAAkDAgAACQgAAAABVQEAAE8BAAAJpQEAAAYGAgAACVRyYW5zVHlwZQkIAAAABggCAAAFUHVyY2j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UxMC44Ngd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Nj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QIAAAhGb250Qm9sZAYqAgAABUZhbHNlAdX9///Y/f//BiwCAAAKRm9udEl0YWxpYwkqAgAAAdL9///Y/f//Bi8CAAANRm9udFVuZGVybGluZQYwAgAABS00MTQyAc/9///Y/f//BjICAAAIRm9udE5hbWUGMwIAAAdDYWxpYnJpAcz9///Y/f//BjUCAAAJRm9udENvbG9yBjYCAAABMAHJ/f//2P3//wY4AgAACEZvbnRTaXplBjkCAAACMTEBxv3//9j9//8GOwIAAAlGb250U3R5bGUGPAIAAAdSZWd1bGFyB2MBAAAAAQAAAAAAAAAEN0dsb2JlU29mdHdhcmUuQXRsYXM0MC5BdGxhc0NvbW1vbi5UeXBlLkZpZWxkT3V0cHV0RmllbGQCAAAAB2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7f3//wHC/f//7P3//yQAAAAJnQAAAAHA/f//7f3//wG//f//7P3//wsAAAAGQgIAAAExAb39///t/f//Abz9///s/f//BAAAAAZFAgAAB0dlbmVyYWwBuv3//+39//8Buf3//+z9//8CAAAABkgCAAABMQG3/f//7f3//wG2/f//7P3//wAAAAAGSwIAAAUxMC44NgG0/f//7f3//wGz/f//7P3//wMAAAAGTgIAAF09QXRsYXNUYWJsZSgiUFJPRCIsRGF0YUFyZWFJZCwiVC5QdXJjaFRhYmxlIiwiJU9yZGVyQWNjb3VudCIsIiIsIiIsIiIsIiIsIiIsIiIsIlB1cmNoSWQiLCRBMykHZ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2P3//wZQAgAACEZvbnRCb2xkCSoCAAABrv3//9j9//8GUwIAAApGb250SXRhbGljCSoCAAABq/3//9j9//8GVgIAAA1Gb250VW5kZXJsaW5lBlcCAAAFLTQxNDIBqP3//9j9//8GWQIAAAhGb250TmFtZQZaAgAAB0NhbGlicmkBpf3//9j9//8GXAIAAAlGb250Q29sb3IGXQIAAAEwAaL9///Y/f//Bl8CAAAIRm9udFNpemUGYAIAAAIxMQGf/f//2P3//wZiAgAACUZvbnRTdHlsZQZjAgAAB1JlZ3VsYXI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9///t/f//AZv9///s/f//JAAAAAmqAAAAAZn9///t/f//AZj9///s/f//CwAAAAZpAgAAATIBlv3//+39//8Blf3//+z9//8EAAAABmwCAAAHR2VuZXJhbAGT/f//7f3//wGS/f//7P3//wIAAAAGbwIAAAExAZD9///t/f//AY/9///s/f//AAAAAAZyAgAABTM1LjI5AY39///t/f//AYz9///s/f//AwAAAAZ1AgAAVz1BdGxhc1RhYmxlKCJQUk9EIixEYXRhQXJlYUlkLCJULlZlbmRUYWJsZSIsIiVOYW1lIiwiIiwiIiwiIiwiIiwiIiwiIiwiQWNjb3VudE51bSIsJEI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Y/f//CVACAAAJKgIAAAGH/f//2P3//wlTAgAACSoCAAABhP3//9j9//8JVgIAAAZ+AgAABS00MTQyAYH9///Y/f//CVkCAAAGgQIAAAdDYWxpYnJpAX79///Y/f//CVwCAAAGhAIAAAEwAXv9///Y/f//CV8CAAAGhwIAAAIxMQF4/f//2P3//wliAgAABooCAAAHUmVndWxhcgdtAQAAAAEAAAAEAAAABDdHbG9iZVNvZnR3YXJlLkF0bGFzNDAuQXRsYXNDb21tb24uVHlwZS5GaWVsZE91dHB1dEZpZWxkAgAAAAlAAQAADQMBbgEAAF8BAAAHb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T9///t/f//AXP9///s/f//CQAAAAkIAAAAAXH9///t/f//AXD9///s/f//CwAAAAaRAgAAATMBbv3//+39//8Bbf3//+z9//8EAAAABpQCAAAHR2VuZXJhbAFr/f//7f3//wFq/f//7P3//wIAAAAGlwIAAAExAWj9///t/f//AWf9///s/f//AAAAAAaaAgAABTExLjE0AXABAAASAAAA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3//9j9//8GnAIAAAhGb250Qm9sZAkqAgAAAWL9///Y/f//Bp8CAAAKRm9udEl0YWxpYwkqAgAAAV/9///Y/f//BqICAAANRm9udFVuZGVybGluZQajAgAABS00MTQyAVz9///Y/f//BqUCAAAIRm9udE5hbWUGpgIAAAdDYWxpYnJpAVn9///Y/f//BqgCAAAJRm9udENvbG9yBqkCAAABMAFW/f//2P3//warAgAACEZvbnRTaXplBqwCAAACMTEBU/3//9j9//8GrgIAAAlGb250U3R5bGUGrwIAAAdSZWd1bGFyB3IBAAAAAQAAAAQAAAAEN0dsb2JlU29mdHdhcmUuQXRsYXM0MC5BdGxhc0NvbW1vbi5UeXBlLkZpZWxkT3V0cHV0RmllbGQCAAAACUM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/3//+39//8BTv3//+z9//8GAAAABrMCAAAFVG90YWwBTP3//+39//8BS/3//+z9//8QAAAACRUCAAABSf3//+39//8BSP3//+z9//8JAAAACQgAAAABRv3//+39//8BRf3//+z9//8LAAAABrwCAAABNAFD/f//7f3//wFC/f//7P3//wQAAAAGvwIAAAdHZW5lcmFsAUD9///t/f//AT/9///s/f//AgAAAAbCAgAAATEBPf3//+39//8BPP3//+z9//8AAAAABsUCAAAFMjIuNTc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f//2P3//wkpAgAACSoCAAABN/3//9j9//8JLAIAAAkqAgAAATT9///Y/f//CS8CAAAGzgIAAAUtNDE0MgEx/f//2P3//wkyAgAABtECAAAHQ2FsaWJyaQEu/f//2P3//wk1AgAABtQCAAABMAEr/f//2P3//wk4AgAABtcCAAACMTEBKP3//9j9//8JOwIAAAba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f//7f3//wEj/f//7P3//wkAAAAJCAAAAAEh/f//7f3//wEg/f//7P3//wsAAAAG4QIAAAE1AR79///t/f//AR39///s/f//BAAAAAbkAgAAB0dlbmVyYWwBG/3//+39//8BGv3//+z9//8CAAAABucCAAABMQEY/f//7f3//wEX/f//7P3//wAAAAAG6gIAAAUzM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X9///Y/f//CSkCAAAJKgIAAAES/f//2P3//wksAgAACSoCAAABD/3//9j9//8JLwIAAAbzAgAABS00MTQyAQz9///Y/f//CTICAAAG9gIAAAdDYWxpYnJpAQn9///Y/f//CTUCAAAG+QIAAAEwAQb9///Y/f//CTgCAAAG/AIAAAIxMQED/f//2P3//wk7AgAABv8C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P3//+39//8B//z//+z9//8kAAAACeEAAAAB/fz//+39//8B/Pz//+z9//8LAAAABgUDAAABNgH6/P//7f3//wH5/P//7P3//wQAAAAGCAMAAAdHZW5lcmFsAff8///t/f//Afb8///s/f//AgAAAAYLAwAAATEB9Pz//+39//8B8/z//+z9//8AAAAABg4DAAAFMTIuMTQB8fz//+39//8B8Pz//+z9//8DAAAABhEDAABtPUF0bGFzVGFibGUoIlBST0QiLERhdGFBcmVhSWQsIlQuUHVyY2hMaW5lIiwiJURlbGl2ZXJ5RGF0ZSIsIiIsIiIsIiIsIiIsIiIsIiIsIkl0ZW1JZHxJbnZlbnRUcmFuc0lkIiwkRTMsJEQ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78///Y/f//CVACAAAJKgIAAAHr/P//2P3//wlTAgAACSoCAAAB6Pz//9j9//8JVgIAAAYaAwAABS00MTQyAeX8///Y/f//CVkCAAAGHQMAAAdDYWxpYnJpAeL8///Y/f//CVwCAAAGIAMAAAEwAd/8///Y/f//CV8CAAAGIwMAAAIxMQHc/P//2P3//wliAgAABiY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8///t/f//Adf8///s/f//EAAAAAkVAgAAAdX8///t/f//AdT8///s/f//CQAAAAkIAAAAAdL8///t/f//AdH8///s/f//CwAAAAYwAwAAATcBz/z//+39//8Bzvz//+z9//8EAAAABjMDAAAwXyAqICMsIyMwLjAwXyA7XyAqIC0jLCMjMC4wMF8gO18gKiAiLSI/P18gO18gQF8gAcz8///t/f//Acv8///s/f//AgAAAAY2AwAAATEByfz//+39//8ByPz//+z9//8AAAAABjk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P//2P3//wkpAgAACSoCAAABw/z//9j9//8JLAIAAAkqAgAAAcD8///Y/f//CS8CAAAGQgMAAAUtNDE0MgG9/P//2P3//wkyAgAABkUDAAAHQ2FsaWJyaQG6/P//2P3//wk1AgAABkgDAAABMAG3/P//2P3//wk4AgAABksDAAACMTEBtPz//9j9//8JOwIAAAZO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H8///t/f//AbD8///s/f//JAAAAAn8AAAAAa78///t/f//Aa38///s/f//CwAAAAZUAwAAATgBq/z//+39//8Bqvz//+z9//8EAAAABlcDAAAwXyAqICMsIyMwLjAwXyA7XyAqIC0jLCMjMC4wMF8gO18gKiAiLSI/P18gO18gQF8gAaj8///t/f//Aaf8///s/f//AgAAAAZaAwAAATEBpfz//+39//8BpPz//+z9//8AAAAABl0DAAAFMTEuMjkBovz//+39//8Bofz//+z9//8DAAAABmADAAByPUF0bGFzQmFsYW5jZSgiUFJPRCIsRGF0YUFyZWFJZCwiVC5QdXJjaExpbmUiLCJTdW18UHVyY2hQcmljZXwwIiwiIiwiIiwiIiwiIiwiIiwiIiwiSXRlbUlkfEludmVudFRyYW5zSWQiLCRFMywkRD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9j9//8JUAIAAAkqAgAAAZz8///Y/f//CVMCAAAJKgIAAAGZ/P//2P3//wlWAgAABmkDAAAFLTQxNDIBlvz//9j9//8JWQIAAAZsAwAAB0NhbGlicmkBk/z//9j9//8JXAIAAAZvAwAAATABkPz//9j9//8JXwIAAAZyAwAAAjExAY38///Y/f//CWICAAAGdQ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P//7f3//wGJ/P//7P3//yQAAAAJCQEAAAGH/P//7f3//wGG/P//7P3//wsAAAAGewMAAAE5AYT8///t/f//AYP8///s/f//BAAAAAZ+AwAAB0dlbmVyYWwBgfz//+39//8BgPz//+z9//8CAAAABoEDAAABMQF+/P//7f3//wF9/P//7P3//wAAAAAGhAMAAAUxMC40MwF7/P//7f3//wF6/P//7P3//wMAAAAGhwMAAG09QXRsYXNUYWJsZSgiUFJPRCIsRGF0YUFyZWFJZCwiVC5QdXJjaExpbmUiLCIlQ3VycmVuY3lDb2RlIiwiIiwiIiwiIiwiIiwiIiwiIiwiSXRlbUlkfEludmVudFRyYW5zSWQiLCRFMywkRD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Pz//9j9//8GiQMAAAhGb250Qm9sZAkqAgAAAXX8///Y/f//BowDAAAKRm9udEl0YWxpYwkqAgAAAXL8///Y/f//Bo8DAAANRm9udFVuZGVybGluZQaQAwAABS00MTQyAW/8///Y/f//BpIDAAAIRm9udE5hbWUGkwMAAAdDYWxpYnJpAWz8///Y/f//BpUDAAAJRm9udENvbG9yBpYDAAABMAFp/P//2P3//waYAwAACEZvbnRTaXplBpkDAAACMTEBZvz//9j9//8GmwMAAAlGb250U3R5bGUGnAMAAAdSZWd1bGFyB5ABAAAAAQAAAAAAAAAEN0dsb2JlU29mdHdhcmUuQXRsYXM0MC5BdGxhc0NvbW1vbi5UeXBlLkZpZWxkT3V0cHV0RmllbGQCAAAAAZEBAABfAQAA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j/P//7f3//wFi/P//7P3//yQAAAAJFgEAAAFg/P//7f3//wFf/P//7P3//wsAAAAGogMAAAIxMAFd/P//7f3//wFc/P//7P3//wQAAAAGpQMAADBfICogIywjIzAuMDBfIDtfICogLSMsIyMwLjAwXyA7XyAqICItIj8/XyA7XyBAXyABWvz//+39//8BWfz//+z9//8CAAAABqgDAAABMQFX/P//7f3//wFW/P//7P3//wAAAAAGqwMAAAIyMAFU/P//7f3//wFT/P//7P3//wMAAAAGrgMAAHI9QXRsYXNCYWxhbmNlKCJQUk9EIixEYXRhQXJlYUlkLCJULlB1cmNoTGluZSIsIlN1bXxMaW5lQW1vdW50fDAiLCIiLCIiLCIiLCIiLCIiLCIiLCJJdGVtSWR8SW52ZW50VHJhbnNJZCIsJEUzLCREMyk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P//2P3//wawAwAACEZvbnRCb2xkCSoCAAABTvz//9j9//8GswMAAApGb250SXRhbGljCSoCAAABS/z//9j9//8GtgMAAA1Gb250VW5kZXJsaW5lBrcDAAAFLTQxNDIBSPz//9j9//8GuQMAAAhGb250TmFtZQa6AwAAB0NhbGlicmkBRfz//9j9//8GvAMAAAlGb250Q29sb3IGvQMAAAEwAUL8///Y/f//Br8DAAAIRm9udFNpemUGwAMAAAIxMQE//P//2P3//wbCAwAACUZvbnRTdHlsZQbD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P//7f3//wE6/P//7P3//wkAAAAJCAAAAAE4/P//7f3//wE3/P//7P3//wsAAAAGygMAAAIxMQE1/P//7f3//wE0/P//7P3//wQAAAAGzQMAAAhtL2QveXl5eQEy/P//7f3//wEx/P//7P3//wIAAAAG0AMAAAExAS/8///t/f//AS78///s/f//AAAAAAbT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9j9//8G1QMAAAhGb250Qm9sZAkqAgAAASn8///Y/f//BtgDAAAKRm9udEl0YWxpYwkqAgAAASb8///Y/f//BtsDAAANRm9udFVuZGVybGluZQbcAwAABS00MTQyASP8///Y/f//Bt4DAAAIRm9udE5hbWUG3wMAAAdDYWxpYnJpASD8///Y/f//BuEDAAAJRm9udENvbG9yBuIDAAABMAEd/P//2P3//wbkAwAACEZvbnRTaXplBuUDAAACMTEBGvz//9j9//8G5wMAAAlGb250U3R5bGUG6A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vz//+39//8BFfz//+z9//8JAAAACQgAAAABE/z//+39//8BEvz//+z9//8LAAAABu8DAAACMTIBEPz//+39//8BD/z//+z9//8EAAAABvIDAAAIbS9kL3l5eXkBDfz//+39//8BDPz//+z9//8CAAAABvUDAAABMQEK/P//7f3//wEJ/P//7P3//wAAAAAG+A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/Y/f//CdUDAAAJKgIAAAEE/P//2P3//wnYAwAACSoCAAABAfz//9j9//8J2wMAAAYBBAAABS00MTQyAf77///Y/f//Cd4DAAAGBAQAAAdDYWxpYnJpAfv7///Y/f//CeEDAAAGBwQAAAEwAfj7///Y/f//CeQDAAAGCgQAAAIxMQH1+///2P3//wnnAwAABg0EAAAHUmVndWxhcgGiAQAADgAAALEAAAAGDgQAAAtJbnZlbnRUcmFucwYPBAAAFkludmVudG9yeSB0cmFuc2FjdGlvbnMJCAAAAAkIAAAACQgAAAAB7/v//+D///8AAAAACRIEAAAJEwQAAAHs+///3f///9XuQuh1TZdJtciHxd98tbsJCAAAAAkIAAAACRYEAAAJpQEAAAoKCgoKAQAAAAHo+///2f///wAAAAAB5/v//9j///8AAAAAAAka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QAAAAlZAQAAAwAAAAkcBAAAAbABAAAOAAAA/////wYdBAAAC0ludmVudFRyYW5zBh4EAAAWSW52ZW50b3J5IHRyYW5zYWN0aW9ucwkIAAAACQgAAAAJCAAAAAHg+///4P///wAAAAAJIQQAAAkiBAAAAd37///d////3jYP5AVU6EeHmf5rb2AgRgkIAAAACQgAAAAJJQQAAAmzAQAACgoKCgoBAAAAAdn7///Z////AAAAAAHY+///2P///wAAAAAACSkE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SAAAACXABAAADAAAACSsE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tAAAACVkBAAADAAAACS0EAAAE1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tAAAACVkBAAADAAAACS8EAAAB2gEAAA4AAAD/////BjAEAAALSW52ZW50VHJhbnMGMQQAABZJbnZlbnRvcnkgdHJhbnNhY3Rpb25zCQgAAAAJCAAAAAkIAAAAAc37///g////AAAAAAk0BAAACTUEAAAByvv//93////+fKri8M2AT7A25OqX9CXpCQgAAAAJCAAAAAk4BAAACd0BAAAKCgoKCgEAAAABxvv//9n///8AAAAAAcX7///Y////AAAAAAAJPAQAAAT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EgAAAAMAAAAJPgQAAAT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EgAAAAMAAAAJQAQAAAT6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4AAAAJWQEAAAMAAAAJQgQAAAQ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4AAAAJWQEAAAMAAAAJRAQAAAQN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wAAAAJWQEAAAMAAAAJRgQAAAERAgAAPQEAAAG5+///bf////////8ABkgEAAAGU3RyaW5nBkkEAAAJSXRlbSBuYW1lCTEAAAABtfv//2v///8CAAAAAbT7//9c/v//AQAAAAAACTAAAAAJ0gAAAAkIAAAACv////8JMAAAAAoJ0gAAAAZSBAAABkl0ZW1JZAZTBAAAC0ludmVudFRyYW5zCgkIAAAACVUEAAAJCAAAAAESBAAAIQAAAAoAAAAJVwQAABEAAAAJWAQAAAETBAAAIgAAAAgAAAAJWQEAABEAAAAJWgQAAAQW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wQAAAAAAAABGgQAACkAAAAAAAAACVwEAAAAAAAABx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v//9j9//8GXgQAAAhIZWxwVGV4dAZfBAAANU9yZGVyIG51bWJlciwgcHJvamVjdCBudW1iZXIsIHByb2R1Y3Rpb24gbnVtYmVyLCBldGMuAaD7///Y/f//BmEEAAAFTGFiZWwJoQEAAAGd+///2P3//wZkBAAABFR5cGUJoAEAAAEhBAAAIQAAAAQAAAAJZgQAAAcAAAAJZwQAAAEiBAAAIgAAAAMAAAAJWQEAAAMAAAAJaQQAAAElBAAABAAAAAEAAAAJZgQAAAMAAAAJawQAAAEpBAAAKQAAAAAAAAAJbAQAAAAAAAAHK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///2P3//wZuBAAABUxhYmVsCa8BAAABkPv//9j9//8GcQQAAARUeXBlCa4BAAAHL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2P3//wleBAAABnUEAAAOSWRlbnRpZnkgaXRlbS4Bivv//9j9//8JYQQAAAm9AQAAAYf7///Y/f//CWQEAAAJvAEAAAcv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7///Y/f//CV4EAAAGfgQAACRRdWFudGl0eSBhdHRhY2hlZCB0byB0aGUgdHJhbnNhY3Rpb24Bgfv//9j9//8JYQQAAAnLAQAAAX77///Y/f//CWQEAAAJygEAAAE0BAAAIQAAAAYAAAAJhQQAAAcAAAAJhgQAAAE1BAAAIgAAAAMAAAAJEgAAAAMAAAAJiAQAAAE4BAAABAAAAAEAAAAJhQQAAAMAAAAJigQAAAE8BAAAKQAAAAAAAAAJiwQAAAAAAAAHP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0+///2P3//waNBAAABUxhYmVsCdkBAAABcfv//9j9//8GkAQAAARUeXBlCdgBAAAHQ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+///2P3//wmNBAAACecBAAABa/v//9j9//8JkAQAAAnmAQAAB0I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v//9j9//8JZAQAAAnYAQAAAWX7///Y/f//CWEEAAAJ2QEAAAFi+///2P3//wafBAAACFJlZmVyc1RvBqAEAAAMPUV4Y2x1ZGVEYXR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9j9//8JZAQAAAnmAQAAAVz7///Y/f//CWEEAAAJ5wEAAAFZ+///2P3//wmfBAAABqkEAAAMPUV4Y2x1ZGVEYXRlB0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v//9j9//8JZAQAAAasBAAABEVudW0BU/v//9j9//8JYQQAAAavBAAACVJlZmVyZW5jZQR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4AAAAJWQEAAAMAAAAJsQQAAAFXBAAAEgAAAAdY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O+///xf7//wazBAAAGFRhYmxlLkludmVudFRyYW5zLkl0ZW1JZAlDAQAAAUv7///F/v//BrYEAAAfVGFibGUuSW52ZW50VHJhbnMuSW52ZW50VHJhbnNJZAm3BAAAAUj7///F/v//BrkEAAAbVGFibGUuSW52ZW50VHJhbnMuVHJhbnNUeXBlCboEAAABRfv//8X+//8GvAQAABxUYWJsZS5JbnZlbnRUcmFucy5UcmFuc1JlZklkCT0BAAABQvv//8X+//8GvwQAAB5UYWJsZS5JbnZlbnRUcmFucy5EYXRlUGh5c2ljYWwJwAQAAAE/+///xf7//wbCBAAAH1RhYmxlLkludmVudFRyYW5zLkRhdGVGaW5hbmNpYWwJwwQAAAE8+///xf7//wbFBAAAH1RhYmxlLkludmVudFRyYW5zLlN0YXR1c1JlY2VpcHQJxgQAAAE5+///xf7//wbIBAAAHVRhYmxlLkludmVudFRyYW5zLlN0YXR1c0lzc3VlCckEAAABNvv//8X+//8GywQAABVUYWJsZS5JbnZlbnRUcmFucy5RdHkJRgEAAAEz+///xf7//wbOBAAAIlRhYmxlLkludmVudFRyYW5zLkNvc3RBbW91bnRQb3N0ZWQJzwQAAAda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Pv//7P+//8G0QQAAB9UYWJsZS5JbnZlbnRUcmFucy5EYXRlRmluYW5jaWFsCU8BAAABLfv//7P+//8G1AQAAB1UYWJsZS5JbnZlbnRUcmFucy5TdGF0dXNJc3N1ZQnVBAAAASr7//+z/v//BtcEAAAYVGFibGUuSW52ZW50VHJhbnMuSXRlbUlkCdgEAAABJ/v//7P+//8G2gQAAB9UYWJsZS5JbnZlbnRUcmFucy5JbnZlbnRUcmFuc0lkCdsEAAABJPv//7P+//8G3QQAABxUYWJsZS5JbnZlbnRUcmFucy5UcmFuc1JlZklkCd4EAAABIfv//7P+//8G4AQAAB5UYWJsZS5JbnZlbnRUcmFucy5EYXRlUGh5c2ljYWwJUgEAAAEe+///s/7//wbjBAAAH1RhYmxlLkludmVudFRyYW5zLlN0YXR1c1JlY2VpcHQJ5AQAAAEb+///s/7//wbmBAAAG1RhYmxlLkludmVudFRyYW5zLlRyYW5zVHlwZQlVAQAAAVwEAAB4AAAAAWYEAAASAAAAB2cE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j7///F/v//BukEAAAcVGFibGUuSW52ZW50VHJhbnMuVHJhbnNSZWZJZAk9AQAAARX7///F/v//BuwEAAAYVGFibGUuSW52ZW50VHJhbnMuSXRlbUlkCUMBAAABEvv//8X+//8G7wQAABVUYWJsZS5JbnZlbnRUcmFucy5RdHkJRgEAAAEP+///xf7//wbyBAAAH1RhYmxlLkludmVudFRyYW5zLkludmVudFRyYW5zSWQJQAEAAAdp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DPv//7P+//8G9QQAAB9UYWJsZS5JbnZlbnRUcmFucy5EYXRlRmluYW5jaWFsCU8BAAABCfv//7P+//8G+AQAAB5UYWJsZS5JbnZlbnRUcmFucy5EYXRlUGh5c2ljYWwJUgEAAAEG+///s/7//wb7BAAAG1RhYmxlLkludmVudFRyYW5zLlRyYW5zVHlwZQlVAQAAB2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P7///U////CTAAAAAJMQAAAAFsBAAAeAAAAAGFBAAAEgAAAAeG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A+///xf7//wYBBQAAHFRhYmxlLkludmVudFRyYW5zLlRyYW5zUmVmSWQJPQEAAAH9+v//xf7//wYEBQAAH1RhYmxlLkludmVudFRyYW5zLkludmVudFRyYW5zSWQJQAEAAAH6+v//xf7//wYHBQAAGFRhYmxlLkludmVudFRyYW5zLkl0ZW1JZAlDAQAAAff6///F/v//BgoFAAAVVGFibGUuSW52ZW50VHJhbnMuUXR5CUYBAAAB9Pr//8X+//8GDQUAAB9UYWJsZS5JbnZlbnRUcmFucy5EYXRlRmluYW5jaWFsCUkBAAAB8fr//8X+//8GEAUAAB5UYWJsZS5JbnZlbnRUcmFucy5EYXRlUGh5c2ljYWwJTAEAAAeI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vr//7P+//8GEwUAAB9UYWJsZS5JbnZlbnRUcmFucy5EYXRlRmluYW5jaWFsCU8BAAAB6/r//7P+//8GFgUAAB5UYWJsZS5JbnZlbnRUcmFucy5EYXRlUGh5c2ljYWwJUgEAAAHo+v//s/7//wYZBQAAG1RhYmxlLkludmVudFRyYW5zLlRyYW5zVHlwZQlVAQAAB4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X6///U////CTAAAAAJMQAAAAGL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6///Y/f//CWEEAAAJSQQAAAHf+v//2P3//wlkBAAACUgEAAABtwQAAD0BAAAB3Pr//23/////////AAYlBQAABlN0cmluZwYmBQAABkxvdCBJRAmiAQAAAdj6//9r////AgAAAAHX+v//XP7//wEAAAAAAAmlAQAABisFAAANSW52ZW50VHJhbnNJZAkIAAAACv////8JpQEAAAoJKwUAAAoKCgkIAAAACTAFAAAJCAAAAAG6BAAAPQEAAAHO+v//bf////////8ABjMFAAAERW51bQY0BQAACVJlZmVyZW5jZQmiAQAAAcr6//9r////AgAAAAHJ+v//XP7//wEAAAAAAAmlAQAABjkFAAAJVHJhbnNUeXBlCQgAAAAK/////wmlAQAACgk5BQAACgoKCQgAAAAJPgUAAAkIAAAAAcAEAAA9AQAAAcD6//9t/////////wAGQQUAAAREYXRlBkIFAAANUGh5c2ljYWwgZGF0ZQmiAQAAAbz6//9r////AgAAAAG7+v//XP7//wEAAAAAAAmlAQAABkcFAAAMRGF0ZVBoeXNpY2FsCQgAAAAK/////wmlAQAACglHBQAACgoKCQgAAAAJTAUAAAkIAAAAAcMEAAA9AQAAAbL6//9t/////////wAGTwUAAAREYXRlBlAFAAAORmluYW5jaWFsIGRhdGUJogEAAAGu+v//a////wIAAAABrfr//1z+//8BAAAAAAAJpQEAAAZVBQAADURhdGVGaW5hbmNpYWwJCAAAAAr/////CaUBAAAKCVUFAAAKCgoJCAAAAAlaBQAACQgAAAABxgQAAD0BAAABpPr//23/////////AAZdBQAABEVudW0GXgUAAA5SZWNlaXB0IHN0YXR1cwmiAQAAAaD6//9r////AgAAAAGf+v//XP7//wEAAAAAAAmlAQAABmMFAAANU3RhdHVzUmVjZWlwdAkIAAAACv////8JpQEAAAoJYwUAAAoKCgkIAAAACWgFAAAJCAAAAAHJBAAAPQEAAAGW+v//bf////////8ABmsFAAAERW51bQZsBQAADElzc3VlIHN0YXR1cwmiAQAAAZL6//9r////AgAAAAGR+v//XP7//wEAAAAAAAmlAQAABnEFAAALU3RhdHVzSXNzdWUJCAAAAAr/////CaUBAAAKCXEFAAAKCgoJCAAAAAl2BQAACQgAAAABzwQAAD0BAAABiPr//23/////////AAZ5BQAABFJlYWwGegUAABVGaW5hbmNpYWwgY29zdCBhbW91bnQJogEAAAGE+v//a////wIAAAABg/r//1z+//8BAAAAAAAJpQEAAAZ/BQAAEENvc3RBbW91bnRQb3N0ZWQJCAAAAAr/////CaUBAAAKCX8FAAAKCgoJCAAAAAmEBQAACQgAAAAB1QQAAE8BAAAJpQEAAAaHBQAAC1N0YXR1c0lzc3VlCQgAAAAJCAAAAP////8JpQEAAAoJhwUAAAoKCgkIAAAACYwFAAAJCAAAAAHYBAAATwEAAAmlAQAABo8FAAAGSXRlbUlkCQgAAAAJCAAAAP////8JpQEAAAoJjwUAAAoKCgkIAAAACZQFAAAJCAAAAAHbBAAATwEAAAmlAQAABpcFAAANSW52ZW50VHJhbnNJZAkIAAAACQgAAAD/////CaUBAAAKCZcFAAAKCgoJCAAAAAmcBQAACQgAAAAB3gQAAE8BAAAJpQEAAAafBQAAClRyYW5zUmVmSWQJCAAAAAkIAAAA/////wmlAQAACgmfBQAACgoKCQgAAAAJpAUAAAkIAAAAAeQEAABPAQAACaUBAAAGpwUAAA1TdGF0dXNSZWNlaXB0CQgAAAAJCAAAAP////8JpQEAAAoJpwUAAAoKCgkIAAAACawFAAAJCAAAAAQw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rwUAAAQ+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QUAAAR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wUAAARa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QUAAARo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wUAAAR2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QUAAAS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wUAAAS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QUAAAS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wUAAAS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QUAAAS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wUAAASs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xQUAAAev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4EAAAGyAUAAFJTdW1tYXJ5IG51bWJlci9Mb3QgSUQgZm9yIHRyYW5zYWN0aW9ucyBhdHRhY2hlZCB0byB0aGUgc2FtZSBpbnZlbnRvcnkgdHJhbnNhY3Rpb24uATf6///Y/f//CWEEAAAJJgUAAAE0+v//2P3//wlkBAAACSUFAAAHs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2P3//wleBAAABtEFAAAyU3BlY2lmeSB0aGUgbW9kdWxlIHRoYXQgZ2VuZXJhdGVkIHRoZSB0cmFuc2FjdGlvbi4BLvr//9j9//8JYQQAAAk0BQAAASv6///Y/f//CWQEAAAJMwUAAAez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4EAAAG2gUAABxEYXRlIG9mIHBoeXNpY2FsIHRyYW5zYWN0aW9uASX6///Y/f//CWEEAAAJQgUAAAEi+v//2P3//wlkBAAACUEFAAAHt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+v//2P3//wleBAAABuMFAAAdRGF0ZSBvZiBmaW5hbmNpYWwgdHJhbnNhY3Rpb24BHPr//9j9//8JYQQAAAlQBQAAARn6///Y/f//CWQEAAAJTwUAAAe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Y/f//CV4EAAAG7AUAAClTdGF0dXMgb2YgcXVhbnRpdHkgaW4gcmVsYXRpb24gdG8gcmVjZWlwdAET+v//2P3//wlhBAAACV4FAAABEPr//9j9//8JZAQAAAldBQAAB7k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r//9j9//8JXgQAAAb1BQAAKVN0YXR1cyBmb3IgcXVhbnRpdHkgaW4gcmVsYXRpb24gdG8gaXNzdWVzAQr6///Y/f//CWEEAAAJbAUAAAEH+v//2P3//wlkBAAACWsFAAAHu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v//2P3//wleBAAABv4FAAA1SW52ZW50b3J5IHZhbHVlIGZvciB0aGUgZmluYW5jaWFsbHkgdXBkYXRlZCBxdWFudGl0eS4BAfr//9j9//8JYQQAAAl6BQAAAf75///Y/f//CWQEAAAJeQUAAAe9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5///Y/f//CWQEAAAGBwYAAARFbnVtAfj5///Y/f//CWEEAAAGCgYAAAxJc3N1ZS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+f//2P3//wlkBAAABg0GAAAGU3RyaW5nAfL5///Y/f//CWEEAAAGEAYAAAtJdGVtIG51bWJlcgf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/5///Y/f//CWQEAAAGEwYAAAZTdHJpbmcB7Pn//9j9//8JYQQAAAYWBgAABkxvdCBJRAf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n5///Y/f//CWQEAAAGGQYAAAZTdHJpbmcB5vn//9j9//8JYQQAAAYcBgAABk51bWJlcgfF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P5///Y/f//CWQEAAAGHwYAAARFbnVtAeD5///Y/f//CWEEAAAGIgYAAA5SZWNlaXB0IHN0YXR1cws=
    <Output>
      <OutputObject name="AtlasReport_4"/>
    </Output>
  </Query>
</Atlas>
</file>

<file path=customXml/item4.xml><?xml version="1.0" encoding="utf-8"?>
<Atlas>
  <Query type="ReportList" id="d1041f3e-113b-4f0c-bfcf-dc7637f559c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qjH6EkSCZJDva+liYAVfr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M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GQxMDQxZjNlLTExM2ItNGYwYy1iZmNmLWRjNzYzN2Y1NTljYgG+////wf///wG9////wP///wAAAAAGRAAAAARUcnVlAbv////B////Abr////A////CwAAAAZHAAAAH01hdGVyaWFscyBjb25zdW1lZCBub3QgaW52b2ljZWQBuP///8H///8Bt////8D///8bAAAACUQAAAABtf///8H///8BtP///8D///8GAAAABk0AAAAFRmFsc2UBsv///8H///8Bsf///8D///8cAAAACUQAAAABr////8H///8Brv///8D///8dAAAACU0AAAABrP///8H///8Bq////8D///8qAAAACUQAAAABqf///8H///8BqP///8D///8BAAAABlkAAAADMzY0Aab////B////AaX////A////JwAAAAZcAAAACz1EYXRhQXJlYUlkAaP////B////AaL////A////GQAAAAZfAAAAD0NlbGxzVmVydGljYWxseQGg////wf///wGf////wP///wkAAAAKAZ7////B////AZ3////A////KAAAAAZkAAAAATcBm////8H///8Bmv///8D///8rAAAABmc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j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aQAAAAtJbnZlbnRUcmFucwEAAAABlv///5j///8Gaw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bAAAAAcAAAAJbQ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8AAAABJQAAAAQAAAABAAAACWwAAAADAAAACXE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cgAAAAAAAAAHKgAAAAABAAAAAAAAAAQtR2xvYmVTb2Z0d2FyZS5BdGxhczQwLkF0bGFzQ29tbW9uLlR5cGUuQ29sdW1uAgAAAAExAAAADgAAAP////8GcwAAAAtJbnZlbnRUYWJsZQZ0AAAABUl0ZW1zCQgAAAAJCAAAAAkIAAAAAYr////g////AAAAAAl3AAAACXgAAAABh////93///9g1rhxoYSVQKVt0iiD0ZGOCQgAAAAJCAAAAAl7AAAACTAAAAAGfQAAAAtJbnZlbnRUcmFucwZ+AAAAEVRhYmxlLkludmVudFRyYW5zBn8AAAAYVGFibGUuSW52ZW50VHJhbnMuSXRlbUlkBoAAAAAGSXRlbUlkBoEAAAAGSXRlbUlkAQAAAAF+////2f///wAAAAABff///9j///8AAAAAAAmE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UAAAAJhgAAAAmHAAAABogAAAAKVHJhbnNSZWZJZAaJAAAAC1Byb2QgbnVtYmVyBooAAAAGU3RyaW5nCQgAAAAGjAAAACQ2N2RiMDA1NC1jNmQwLTQ0MjItOWIyYS03NDQ3MDJjYmE1MDEFc////y1HbG9iZVNvZnR3YXJlLkF0bGFzNDAuQXRsYXNDb21tb24uQWdncmVnYXRpb24BAAAAB3ZhbHVlX18ACAIAAAD/////AAAAAAVy////LEdsb2JlU29mdHdhcmUuQXRsYXM0MC5BdGxhc0NvbW1vbi5Db2x1bW5UeXBlAQAAAAd2YWx1ZV9fAAgCAAAAAAAAAAVx////K0dsb2JlU29mdHdhcmUuQXRsYXM0MC5BdGxhc0NvbW1vbi5Tb3J0T3JkZXIBAAAAB3ZhbHVlX18ACAIAAAACAAAAAAAAAAAFcP///0BHbG9iZVNvZnR3YXJlLkF0bGFzNDAuQXRsYXNDb21tb24uVHlwZS5Db2x1bW4rQ3Jvc3NUYWJDb2x1bW5UeXBlAQAAAAd2YWx1ZV9fAAgCAAAAAAAAAAoBAAAAAAAAAAAAAAAAAAaRAAAAJGM4NzdjY2Q0LThiNzQtNGQyYi1hZDAyLTliMjMxZWM1OTNmOAaSAAAAHFRhYmxlLkludmVudFRyYW5zLlRyYW5zUmVmSWQKCgoKATMAAAAyAAAACZMAAAAJlAAAAAmVAAAABpYAAAAGSXRlbUlkBpcAAAALSXRlbSBudW1iZXIGmAAAAAZTdHJpbmcJCAAAAAaaAAAAJDVmYTQ4MzIwLTlkYjAtNDJlYi05ZDYzLTYwNzgzMDc1NTMyNQFl////c/////////8BAAAAAWT///9y////AAAAAAFj////cf///wIAAAAAAAAAAAFi////cP///wAAAAAKAQAAAAAAAAAAAQAAAAAGnwAAACQ0YjQ4ZDJmMS1hYTE3LTQ2ZjQtODczYi1iMDIwNGJiYmE3NDUGoAAAABhUYWJsZS5JbnZlbnRUcmFucy5JdGVtSWQKCgoKATQAAAAyAAAACaEAAAAJogAAAAmjAAAABqQAAAAISXRlbU5hbWUGpQAAAAlJdGVtIG5hbWUGpgAAAAZTdHJpbmcJCAAAAAaoAAAAJDc5ZDBmOTQzLWU3NDktNGU1Ni04Mjk3LTk4MWI2YWNmYTgzZgFX////c/////////8CAAAAAVb///9y////AAAAAAFV////cf///wIAAAAAAAAAAAFU////cP///wAAAAAKAQAAAAAAAAAAAgAAAAAGrQAAACRjOTNiNmU3YS05NGNhLTQ0NGUtOTU0MS1hZDc3YzNiMGM5YmIGrgAAADNUYWJsZS5JbnZlbnRUcmFucy5JdGVtSWR+VGFibGUuSW52ZW50VGFibGUuSXRlbU5hbWUKCgoKATUAAAAyAAAACa8AAAAJsAAAAAmxAAAABrIAAAAMRGF0ZVBoeXNpY2FsBrMAAAANUGh5c2ljYWwgZGF0ZQa0AAAABERhdGUJCAAAAAa2AAAAJDQwN2RmYjk4LTI1MTAtNDc0NC1hN2JkLWM0MjgxZmZiMjY3NgFJ////c/////////8DAAAAAUj///9y////AAAAAAFH////cf///wIAAAAAAAAAAAFG////cP///wAAAAAKAQAAAAAAAAAAAwAAAAAGuwAAACRmOGJhNzBlOC0xMzM3LTRmOTgtODY2Yi1kYTA4OWYwY2UzMWMGvAAAAB5UYWJsZS5JbnZlbnRUcmFucy5EYXRlUGh5c2ljYWwKCgoKATYAAAAyAAAACb0AAAAJvgAAAAm/AAAABsAAAAADUXR5BsEAAAAIUXVhbnRpdHkGwgAAAARSZWFsCQgAAAAGxAAAACQ0NTUwNjNkYi0yZDYzLTQxN2UtYWZkYS01M2Q3MjdkYzY5ODQBO////3P///8BAAAABAAAAAE6////cv///wAAAAABOf///3H///8CAAAAAAAAAAABOP///3D///8AAAAACgEAAAAAAAAAAAQAAAAABskAAAAkNGNkYTZjZWItYWQ4OS00ZmEyLTg0NmMtYTMzOWEzM2RkY2RlBsoAAAAVVGFibGUuSW52ZW50VHJhbnMuUXR5CgoKCgE3AAAAMgAAAAnLAAAACcwAAAAJzQAAAAbOAAAAEkNvc3RBbW91bnRQaHlzaWNhbAbPAAAAFFBoeXNpY2FsIGNvc3QgYW1vdW50BtAAAAAEUmVhbAkIAAAABtIAAAAkZjVlYTBhMzAtYjA5ZC00ZDQ5LWEwNzUtYjRlODk0ZGUwNDRjAS3///9z////AQAAAAUAAAABLP///3L///8AAAAAASv///9x////AgAAAAAAAAAAASr///9w////AAAAAAoBAAAAAAAAAAAFAAAAAAbXAAAAJDRmMTk1ODUwLWNmMzItNDY0Yi1iYmU1LTQ2MzgxZmRlMTlkZQbYAAAAJFRhYmxlLkludmVudFRyYW5zLkNvc3RBbW91bnRQaHlzaWNhbAoKCgoBOAAAADIAAAAJ2QAAAAnaAAAACdsAAAAG3AAAAA1EYXRlRmluYW5jaWFsBt0AAAAORmluYW5jaWFsIGRhdGUG3gAAAAREYXRlCQgAAAAG4AAAACRjODI1NWRjZi0wYmQyLTRjMGMtOWFlOS03NWVmMjZlNzhmYTEBH////3P/////////BgAAAAEe////cv///wAAAAABHf///3H///8CAAAAAAAAAAABHP///3D///8AAAAACgEAAAAAAAAAAAYAAAAABuUAAAAkMzE1MjU0MGUtNDk5YS00Mjc3LThiY2UtNDVlNDFlOTRiNGFmBuYAAAAfVGFibGUuSW52ZW50VHJhbnMuRGF0ZUZpbmFuY2lhbAoKCgoBbAAAABIAAAAHbQ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Gf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6AAAABxUYWJsZS5JbnZlbnRUcmFucy5UcmFuc1JlZklkCekAAAABFv///xn///8G6wAAABhUYWJsZS5JbnZlbnRUcmFucy5JdGVtSWQJ7AAAAAET////Gf///wbuAAAAHlRhYmxlLkludmVudFRyYW5zLkRhdGVQaHlzaWNhbAnvAAAAARD///8Z////BvEAAAAVVGFibGUuSW52ZW50VHJhbnMuUXR5CfIAAAABDf///xn///8G9AAAACRUYWJsZS5JbnZlbnRUcmFucy5Db3N0QW1vdW50UGh5c2ljYWwJ9QAAAAEK////Gf///wb3AAAAH1RhYmxlLkludmVudFRyYW5zLkRhdGVGaW5hbmNpYWwJ+AAAAAdv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B/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6AAAAG1RhYmxlLkludmVudFRyYW5zLlRyYW5zVHlwZQn7AAAAAQT///8H////Bv0AAAAeVGFibGUuSW52ZW50VHJhbnMuRGF0ZVBoeXNpY2FsCf4AAAABAf///wf///8GAAEAAB9UYWJsZS5JbnZlbnRUcmFucy5EYXRlRmluYW5jaWFsCQEBAAAHc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7//9T///8JMAAAAAkxAAAABHI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3AAAAIQAAAAEAAAAJBQEAAAMAAAAJBgEAAAR4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s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QAAAAAAAAGEAAAAKQAAAAAAAAAJCQEAAAAAAAAEh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CgEAAAEAAAABAAAABI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rgAAAAkLAQAABwAAAAkMAQAABI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qAAAAAkNAQAABwAAAAkOAQAAAZMAAACFAAAACQ8BAAABAAAAAQAAAAGUAAAAhgAAAK0AAAAJCwEAAAcAAAAJEQEAAASV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DQEAAAcAAAAJEwEAAAGhAAAAhQAAAAkUAQAAAQAAAAEAAAABogAAAIYAAACWAAAACRUBAAAHAAAACRYBAAAEo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RgBAAABrwAAAIUAAAAJGQEAAAEAAAABAAAAAbAAAACGAAAArAAAAAkLAQAABwAAAAkbAQAABL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qAAAAAkNAQAABwAAAAkdAQAAAb0AAACFAAAACR4BAAABAAAAAQAAAAG+AAAAhgAAAKwAAAAJCwEAAAcAAAAJIAEAAAS/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DQEAAAcAAAAJIgEAAAHLAAAAhQAAAAkjAQAAAQAAAAEAAAABzAAAAIYAAACWAAAACRUBAAAHAAAACSUBAAAEz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ScBAAAB2QAAAIUAAAAJKAEAAAEAAAABAAAAAdoAAACGAAAAbAAAAAkpAQAABwAAAAkqAQAABN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kSAAAABwAAAAksAQAABek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P+//9z/////////wAGLgEAAAZTdHJpbmcGLwEAAAZOdW1iZXIJMAEAAAHP/v//cf///wIAAAAFzv7//zlHbG9iZVNvZnR3YXJlLkF0bGFzNDAuQXRsYXNDb21tb24uTnVtYmVyU2VxdWVuY2VDb25kaXRpb24BAAAAB3ZhbHVlX18ACAIAAAABAAAAAAAGMwEAABFUYWJsZS5JbnZlbnRUcmFucwmIAAAACQgAAAAK/////wkzAQAACgmIAAAACgoKCQgAAAAJOQEAAAkIAAAAAewAAADpAAAAAcX+//9z/////////wAGPAEAAAZTdHJpbmcGPQEAAAtJdGVtIG51bWJlcgkwAQAAAcH+//9x////AgAAAAHA/v//zv7//wEAAAAAAAkzAQAACZYAAAAJCAAAAAr/////CTMBAAAKCZYAAAAKCgoJCAAAAAlHAQAACQgAAAAB7wAAAOkAAAABt/7//3P/////////AAZKAQAABERhdGUGSwEAAA1QaHlzaWNhbCBkYXRlCTABAAABs/7//3H///8CAAAAAbL+///O/v//AQAAAAAACTMBAAAJsgAAAAkIAAAACv////8JMwEAAAoJsgAAAAoKCgkIAAAACVUBAAAJCAAAAAHyAAAA6QAAAAGp/v//c/////////8ABlgBAAAEUmVhbAZZAQAACFF1YW50aXR5CTABAAABpf7//3H///8CAAAAAaT+///O/v//AQAAAAAACTMBAAAJwAAAAAkIAAAACv////8JMwEAAAoJwAAAAAoKCgkIAAAACWMBAAAJCAAAAAH1AAAA6QAAAAGb/v//c/////////8ABmYBAAAEUmVhbAZnAQAAFFBoeXNpY2FsIGNvc3QgYW1vdW50CWgBAAABl/7//3H///8CAAAAAZb+///O/v//AQAAAAAABmsBAAARVGFibGUuSW52ZW50VHJhbnMJzgAAAAkIAAAACv////8JawEAAAoJzgAAAAoKCgkIAAAACXEBAAAJCAAAAAH4AAAA6QAAAAGN/v//c/////////8ABnQBAAAERGF0ZQZ1AQAADkZpbmFuY2lhbCBkYXRlCXYBAAABif7//3H///8CAAAAAYj+///O/v//AQAAAAAABnkBAAARVGFibGUuSW52ZW50VHJhbnMJ3AAAAAkIAAAACv////8JeQ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gQEAABFUYWJsZS5JbnZlbnRUcmFucwaCAQAACVRyYW5zVHlwZQkIAAAABoQBAAAIUHJvZExpbmX/////CYEBAAAKCYIBAAAKCgoJCAAAAAmIAQAACQgAAAAB/gAAAPsAAAAJgQEAAAaLAQAADERhdGVQaHlzaWNhbAkIAAAABo0BAAAYMDEuMDEuMjAwOCAuLiAwNi4zMC4yMDE3/////wmBAQAACgmLAQAACgoKCQgAAAAJkQEAAAkIAAAAAQEBAAD7AAAACYEBAAAGlAEAAA1EYXRlRmluYW5jaWFsCQgAAAAGlgEAABwwNy4wMS4yMDE3IC4uIDEyLjMxLjIwOTksICIi/////wmBAQAACgmUAQAACgoKCQgAAAAJmgEAAAkIAAAAAQUBAAASAAAABwY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T+//8Z////Bp0BAAAzVGFibGUuSW52ZW50VHJhbnMuSXRlbUlkflRhYmxlLkludmVudFRhYmxlLkl0ZW1OYW1lCZ4BAAABCQEAAHIAAAAHCgEAAAABAAAABAAAAAQ3R2xvYmVTb2Z0d2FyZS5BdGxhczQwLkF0bGFzQ29tbW9uLlR5cGUuRmllbGRPdXRwdXRGaWVsZAIAAAAJ6QAAAA0DBAs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w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g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V/+//8yR2xvYmVTb2Z0d2FyZS5BdGxhczQwLkF0bGFzQ29tbW9uLkNvbHVtbkF0dHJpYnV0ZXMBAAAAB3ZhbHVlX18ACAIAAAAQAAAABqIBAAAETm9uZQFd/v//YP7//wFc/v//X/7//wkAAAAJCAAAAAFa/v//YP7//wFZ/v//X/7//wsAAAAGqAEAAAEwAVf+//9g/v//AVb+//9f/v//BAAAAAarAQAAB0dlbmVyYWwBVP7//2D+//8BU/7//1/+//8CAAAABq4BAAABMQFR/v//YP7//wFQ/v//X/7//wAAAAAGsQEAAAUxMi40MwFO/v//YP7//wFN/v//X/7//yQAAAAJiQAAAAENAQAAEgAAAAc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v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tgEAAAhGb250Qm9sZAa3AQAABUZhbHNlAUj+//9L/v//BrkBAAAKRm9udEl0YWxpYwm3AQAAAUX+//9L/v//BrwBAAANRm9udFVuZGVybGluZQa9AQAABS00MTQyAUL+//9L/v//Br8BAAAIRm9udE5hbWUGwAEAAAdDYWxpYnJpAT/+//9L/v//BsIBAAAJRm9udENvbG9yBsMBAAABMAE8/v//S/7//wbFAQAACEZvbnRTaXplBsYBAAACMTEBOf7//0v+//8GyAEAAAlGb250U3R5bGUGyQEAAAdSZWd1bGFyBw8BAAAAAQAAAAQAAAAEN0dsb2JlU29mdHdhcmUuQXRsYXM0MC5BdGxhc0NvbW1vbi5UeXBlLkZpZWxkT3V0cHV0RmllbGQCAAAACewAAAANAwcR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f7//2D+//8BNP7//1/+//8GAAAABs0BAAAFVG90YWwBMv7//2D+//8BMf7//1/+//8QAAAACaIBAAABL/7//2D+//8BLv7//1/+//8JAAAACQgAAAABLP7//2D+//8BK/7//1/+//8LAAAABtYBAAABMQEp/v//YP7//wEo/v//X/7//wQAAAAG2QEAAAdHZW5lcmFsASb+//9g/v//ASX+//9f/v//AgAAAAbcAQAAATEBI/7//2D+//8BIv7//1/+//8AAAAABt8BAAAFMTkuNTcHE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v//S/7//wm2AQAACbcBAAABHf7//0v+//8JuQEAAAm3AQAAARr+//9L/v//CbwBAAAG6AEAAAUtNDE0MgEX/v//S/7//wm/AQAABusBAAAHQ2FsaWJyaQEU/v//S/7//wnCAQAABu4BAAABMAER/v//S/7//wnFAQAABvEBAAACMTEBDv7//0v+//8JyAEAAAb0AQAAB1JlZ3VsYXIHFAEAAAABAAAABAAAAAQ3R2xvYmVTb2Z0d2FyZS5BdGxhczQwLkF0bGFzQ29tbW9uLlR5cGUuRmllbGRPdXRwdXRGaWVsZAIAAAAJngEAAA0DARUBAAALAQAABxY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v//YP7//wEJ/v//X/7//wkAAAAJCAAAAAEH/v//YP7//wEG/v//X/7//wsAAAAG+wEAAAEyAQT+//9g/v//AQP+//9f/v//BAAAAAb+AQAAB0dlbmVyYWwBAf7//2D+//8BAP7//1/+//8CAAAABgECAAABMQH+/f//YP7//wH9/f//X/7//wAAAAAGBAIAAAU0Mi43MQc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9//9L/v//BgYCAAAIRm9udEJvbGQJtwEAAAH4/f//S/7//wYJAgAACkZvbnRJdGFsaWMJtwEAAAH1/f//S/7//wYMAgAADUZvbnRVbmRlcmxpbmUGDQIAAAUtNDE0MgHy/f//S/7//wYPAgAACEZvbnROYW1lBhACAAAHQ2FsaWJyaQHv/f//S/7//wYSAgAACUZvbnRDb2xvcgYTAgAAATAB7P3//0v+//8GFQIAAAhGb250U2l6ZQYWAgAAAjExAen9//9L/v//BhgCAAAJRm9udFN0eWxlBhkCAAAHUmVndWxhcgcZAQAAAAEAAAAEAAAABDdHbG9iZVNvZnR3YXJlLkF0bGFzNDAuQXRsYXNDb21tb24uVHlwZS5GaWVsZE91dHB1dEZpZWxkAgAAAAnvAA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9//9g/v//AeT9//9f/v//EAAAAAmiAQAAAeL9//9g/v//AeH9//9f/v//CQAAAAkIAAAAAd/9//9g/v//Ad79//9f/v//CwAAAAYjAgAAATMB3P3//2D+//8B2/3//1/+//8EAAAABiYCAAAIbS9kL3l5eXkB2f3//2D+//8B2P3//1/+//8CAAAABikCAAABMQHW/f//YP7//wHV/f//X/7//wAAAAAGLAIAAAUxNC4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9//9L/v//CbYBAAAJtwEAAAHQ/f//S/7//wm5AQAACbcBAAABzf3//0v+//8JvAEAAAY1AgAABS00MTQyAcr9//9L/v//Cb8BAAAGOAIAAAdDYWxpYnJpAcf9//9L/v//CcIBAAAGOwIAAAEwAcT9//9L/v//CcUBAAAGPgIAAAIxMQHB/f//S/7//wnIAQAABkE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39//9g/v//Abz9//9f/v//EAAAAAmiAQAAAbr9//9g/v//Abn9//9f/v//CQAAAAkIAAAAAbf9//9g/v//Abb9//9f/v//CwAAAAZLAgAAATQBtP3//2D+//8Bs/3//1/+//8EAAAABk4CAAAwXyAqICMsIyMwLjAwXyA7XyAqIC0jLCMjMC4wMF8gO18gKiAiLSI/P18gO18gQF8gAbH9//9g/v//AbD9//9f/v//AgAAAAZRAgAAATEBrv3//2D+//8Brf3//1/+//8AAAAABlQCAAACMTE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S/7//wm2AQAACbcBAAABqP3//0v+//8JuQEAAAm3AQAAAaX9//9L/v//CbwBAAAGXQIAAAUtNDE0MgGi/f//S/7//wm/AQAABmACAAAHQ2FsaWJyaQGf/f//S/7//wnCAQAABmMCAAABMAGc/f//S/7//wnFAQAABmYCAAACMTEBmf3//0v+//8JyAEAAAZpAgAAB1JlZ3VsYXIHIwEAAAABAAAABAAAAAQ3R2xvYmVTb2Z0d2FyZS5BdGxhczQwLkF0bGFzQ29tbW9uLlR5cGUuRmllbGRPdXRwdXRGaWVsZAIAAAAJ9QAAAA0D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V/f//YP7//wGU/f//X/7//wkAAAAJCAAAAAGS/f//YP7//wGR/f//X/7//wsAAAAGcAIAAAE1AY/9//9g/v//AY79//9f/v//BAAAAAZzAgAAMF8gKiAjLCMjMC4wMF8gO18gKiAtIywjIzAuMDBfIDtfICogIi0iPz9fIDtfIEBfIAGM/f//YP7//wGL/f//X/7//wIAAAAGdgIAAAExAYn9//9g/v//AYj9//9f/v//AAAAAAZ5AgAABTIxLjI5By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v3//0v+//8JBgIAAAm3AQAAAYP9//9L/v//CQkCAAAJtwEAAAGA/f//S/7//wkMAgAABoICAAAFLTQxNDIBff3//0v+//8JDwIAAAaFAgAAB0NhbGlicmkBev3//0v+//8JEgIAAAaIAgAAATABd/3//0v+//8JFQIAAAaLAgAAAjExAXT9//9L/v//CRgCAAAGjgIAAAdSZWd1bGFyBygBAAAAAQAAAAQAAAAEN0dsb2JlU29mdHdhcmUuQXRsYXM0MC5BdGxhc0NvbW1vbi5UeXBlLkZpZWxkT3V0cHV0RmllbGQCAAAACfgAAAANAwEpAQAACwEAAAcq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P3//2D+//8Bb/3//1/+//8JAAAACQgAAAABbf3//2D+//8BbP3//1/+//8LAAAABpUCAAABNgFq/f//YP7//wFp/f//X/7//wQAAAAGmAIAAAhtL2QveXl5eQFn/f//YP7//wFm/f//X/7//wIAAAAGmwIAAAExAWT9//9g/v//AWP9//9f/v//AAAAAAaeAgAAAjE1By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0v+//8GoAIAAAhGb250Qm9sZAm3AQAAAV79//9L/v//BqMCAAAKRm9udEl0YWxpYwm3AQAAAVv9//9L/v//BqYCAAANRm9udFVuZGVybGluZQanAgAABS00MTQyAVj9//9L/v//BqkCAAAIRm9udE5hbWUGqgIAAAdDYWxpYnJpAVX9//9L/v//BqwCAAAJRm9udENvbG9yBq0CAAABMAFS/f//S/7//wavAgAACEZvbnRTaXplBrACAAACMTEBT/3//0v+//8GsgIAAAlGb250U3R5bGUGswIAAAdSZWd1bGFyATABAAAOAAAAsQAAAAa0AgAAC0ludmVudFRyYW5zBrUCAAAWSW52ZW50b3J5IHRyYW5zYWN0aW9ucwkIAAAACQgAAAAJCAAAAAFJ/f//4P///wAAAAAJuAIAAAm5AgAAAUb9///d////ya2BcGuBPEGsySpG0TA1JQkIAAAACQgAAAAJvAIAAAkzAQAACgoKCgoBAAAAAUL9///Z////AAAAAAFB/f//2P///wAAAAAACcACAAAEO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ICAAAER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QCAAAEV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YCAAAEY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gCAAABaAEAAA4AAAD/////BskCAAALSW52ZW50VHJhbnMGygIAABZJbnZlbnRvcnkgdHJhbnNhY3Rpb25zCQgAAAAJCAAAAAkIAAAAATT9///g////AAAAAAnNAgAACc4CAAABMf3//93////UdZQZRLD8R5zWybADwlX8CQgAAAAJCAAAAAnRAgAACWsBAAAKCgoKCgEAAAABLf3//9n///8AAAAAASz9///Y////AAAAAAAJ1Q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QAAAAJBQEAAAMAAAAJ1wIAAAF2AQAADgAAAP////8G2AIAAAtJbnZlbnRUcmFucwbZAgAAFkludmVudG9yeSB0cmFuc2FjdGlvbnMJCAAAAAkIAAAACQgAAAABJf3//+D///8AAAAACdwCAAAJ3QIAAAEi/f//3f///1GgnEoZ5qpEsSb6MOKgyC8JCAAAAAkIAAAACeACAAAJeQEAAAoKCgoKAQAAAAEe/f//2f///wAAAAABHf3//9j///8AAAAAAAnk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AAAAAkSAAAAAwAAAAnm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AAAAAnnAgAAAwAAAAno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nnAgAAAwAAAAnqAgAABJ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QAAAAnnAgAAAwAAAAnsAgAAAZ4BAADpAAAAARP9//9z/////////wAG7gIAAAZTdHJpbmcG7wIAAAlJdGVtIG5hbWUJMQAAAAEP/f//cf///wIAAAABDv3//87+//8BAAAAAAAJMAAAAAmkAAAACQgAAAAK/////wkwAAAACgmkAAAABvgCAAAGSXRlbUlkBvkCAAALSW52ZW50VHJhbnMKCQgAAAAJ+wIAAAkIAAAAAbgCAAAhAAAACgAAAAn9AgAAEQAAAAn+AgAAAbkCAAAiAAAACAAAAAkNAQAAEQAAAAkAAwAABLw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9AgAAAAAAAAHAAgAAKQAAAAAAAAAJAgMAAAAAAAAHw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P//S/7//wYEAwAACEhlbHBUZXh0BgUDAAA1T3JkZXIgbnVtYmVyLCBwcm9qZWN0IG51bWJlciwgcHJvZHVjdGlvbiBudW1iZXIsIGV0Yy4B+vz//0v+//8GBwMAAAVMYWJlbAkvAQAAAff8//9L/v//BgoDAAAEVHlwZQkuAQAAB8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0v+//8JBAMAAAYOAwAADklkZW50aWZ5IGl0ZW0uAfH8//9L/v//CQcDAAAJPQEAAAHu/P//S/7//wkKAwAACTw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/7//wkEAwAABhcDAAAcRGF0ZSBvZiBwaHlzaWNhbCB0cmFuc2FjdGlvbgHo/P//S/7//wkHAwAACUsBAAAB5fz//0v+//8JCgMAAAlKAQAAB8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0v+//8JBAMAAAYgAwAAJFF1YW50aXR5IGF0dGFjaGVkIHRvIHRoZSB0cmFuc2FjdGlvbgHf/P//S/7//wkHAwAACVkBAAAB3Pz//0v+//8JCgMAAAlYAQAAAc0CAAAhAAAAEQAAAAknAwAAEQAAAAkoAwAAAc4CAAAiAAAAAgAAAAkFAQAAAwAAAAkqAwAAAdECAAAEAAAAAQAAAAknAwAAAwAAAAksAwAAAdUCAAApAAAAAAAAAAktAwAAAAAAAAfX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8//9L/v//Bi8DAAAFTGFiZWwJZwEAAAHP/P//S/7//wYyAwAABFR5cGUJZgEAAAHcAgAAIQAAAAYAAAAJNAMAAAcAAAAJNQMAAAHdAgAAIgAAAAMAAAAJ5wIAAAMAAAAJNwMAAAHgAgAABAAAAAEAAAAJNAMAAAMAAAAJOQMAAAHkAgAAKQAAAAAAAAAJOgMAAAAAAAAH5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S/7//wY8AwAABUxhYmVsCXUBAAABwvz//0v+//8GPwMAAARUeXBlCXQBAAAB5wIAABIAAAAH6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/7//wZCAwAABFR5cGUGQwMAAARFbnVtAbz8//9L/v//BkUDAAAFTGFiZWwGRgMAAAlSZWZlcmVuY2UH6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/P//S/7//wlCAwAACUoBAAABtvz//0v+//8JRQMAAAlLAQAAAbP8//9L/v//Bk4DAAAIUmVmZXJzVG8GTwMAAAs9RGF0ZVBlcmlvZ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8//9L/v//CUIDAAAJdAEAAAGt/P//S/7//wlFAwAACXUBAAABqvz//0v+//8GVwMAAAhSZWZlcnNUbwZYAwAADD1FeGNsdWRlRGF0ZQT7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QAAAAJBQEAAAMAAAAJWgMAAAH9AgAAEgAAAAf+Ag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l/P//Gf///wZcAwAAGFRhYmxlLkludmVudFRyYW5zLkl0ZW1JZAnsAAAAAaL8//8Z////Bl8DAAAfVGFibGUuSW52ZW50VHJhbnMuSW52ZW50VHJhbnNJZAlgAwAAAZ/8//8Z////BmIDAAAbVGFibGUuSW52ZW50VHJhbnMuVHJhbnNUeXBlCWMDAAABnPz//xn///8GZQMAABxUYWJsZS5JbnZlbnRUcmFucy5UcmFuc1JlZklkCekAAAABmfz//xn///8GaAMAAB5UYWJsZS5JbnZlbnRUcmFucy5EYXRlUGh5c2ljYWwJ7wAAAAGW/P//Gf///wZrAwAAH1RhYmxlLkludmVudFRyYW5zLkRhdGVGaW5hbmNpYWwJbAMAAAGT/P//Gf///wZuAwAAH1RhYmxlLkludmVudFRyYW5zLlN0YXR1c1JlY2VpcHQJbwMAAAGQ/P//Gf///wZxAwAAHVRhYmxlLkludmVudFRyYW5zLlN0YXR1c0lzc3VlCXIDAAABjfz//xn///8GdAMAABVUYWJsZS5JbnZlbnRUcmFucy5RdHkJ8gAAAAGK/P//Gf///wZ3AwAAIlRhYmxlLkludmVudFRyYW5zLkNvc3RBbW91bnRQb3N0ZWQJeAMAAAcA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/z//wf///8GegMAAB9UYWJsZS5JbnZlbnRUcmFucy5EYXRlRmluYW5jaWFsCXsDAAABhPz//wf///8GfQMAAB1UYWJsZS5JbnZlbnRUcmFucy5TdGF0dXNJc3N1ZQl+AwAAAYH8//8H////BoADAAAYVGFibGUuSW52ZW50VHJhbnMuSXRlbUlkCYEDAAABfvz//wf///8GgwMAAB9UYWJsZS5JbnZlbnRUcmFucy5JbnZlbnRUcmFuc0lkCYQDAAABe/z//wf///8GhgMAABxUYWJsZS5JbnZlbnRUcmFucy5UcmFuc1JlZklkCYcDAAABePz//wf///8GiQMAAB5UYWJsZS5JbnZlbnRUcmFucy5EYXRlUGh5c2ljYWwJigMAAAF1/P//B////waMAwAAH1RhYmxlLkludmVudFRyYW5zLlN0YXR1c1JlY2VpcHQJjQMAAAFy/P//B////waPAwAAG1RhYmxlLkludmVudFRyYW5zLlRyYW5zVHlwZQmQAwAAAQIDAAByAAAAAScDAAASAAAABygD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/8//8Z////BpIDAAAYVGFibGUuSW52ZW50VHJhbnMuSXRlbUlkCewAAAABbPz//xn///8GlQMAABxUYWJsZS5JbnZlbnRUcmFucy5UcmFuc1JlZklkCekAAAABafz//xn///8GmAMAAB5UYWJsZS5JbnZlbnRUcmFucy5EYXRlUGh5c2ljYWwJ7wAAAAFm/P//Gf///wabAwAAFVRhYmxlLkludmVudFRyYW5zLlF0eQnyAAAAAWP8//8Z////Bp4DAAAkVGFibGUuSW52ZW50VHJhbnMuQ29zdEFtb3VudFBoeXNpY2FsCfUAAAAHKgM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D8//8H////BqEDAAAbVGFibGUuSW52ZW50VHJhbnMuVHJhbnNUeXBlCaIDAAABXfz//wf///8GpAMAAB5UYWJsZS5JbnZlbnRUcmFucy5EYXRlUGh5c2ljYWwJpQMAAAcs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a/P//1P///wkwAAAACTEAAAABLQMAAHIAAAABNAMAABIAAAAHNQM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/z//xn///8GqgMAABxUYWJsZS5JbnZlbnRUcmFucy5UcmFuc1JlZklkCekAAAABVPz//xn///8GrQMAABhUYWJsZS5JbnZlbnRUcmFucy5JdGVtSWQJ7AAAAAFR/P//Gf///wawAwAAHlRhYmxlLkludmVudFRyYW5zLkRhdGVQaHlzaWNhbAnvAAAAAU78//8Z////BrMDAAAVVGFibGUuSW52ZW50VHJhbnMuUXR5CfIAAAABS/z//xn///8GtgMAACRUYWJsZS5JbnZlbnRUcmFucy5Db3N0QW1vdW50UGh5c2ljYWwJ9QAAAAFI/P//Gf///wa5AwAAH1RhYmxlLkludmVudFRyYW5zLkRhdGVGaW5hbmNpYWwJ+AAAAAc3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Rfz//wf///8GvAMAABtUYWJsZS5JbnZlbnRUcmFucy5UcmFuc1R5cGUJ+wAAAAFC/P//B////wa/AwAAHlRhYmxlLkludmVudFRyYW5zLkRhdGVQaHlzaWNhbAn+AAAAAT/8//8H////BsIDAAAfVGFibGUuSW52ZW50VHJhbnMuRGF0ZUZpbmFuY2lhbAkBAQAABzk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z8///U////CTAAAAAJMQAAAAE6AwAAcgAAAA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8//9L/v//CS8DAAAJ7wIAAAE2/P//S/7//wkyAwAACe4CAAABYAMAAOkAAAABM/z//3P/////////AAbOAwAABlN0cmluZwbPAwAABkxvdCBJRAkwAQAAAS/8//9x////AgAAAAEu/P//zv7//wEAAAAAAAkzAQAABtQDAAANSW52ZW50VHJhbnNJZAkIAAAACv////8JMwEAAAoJ1AMAAAoKCgkIAAAACdkDAAAJCAAAAAFjAwAA6QAAAAEl/P//c/////////8ABtwDAAAERW51bQbdAwAACVJlZmVyZW5jZQkwAQAAASH8//9x////AgAAAAEg/P//zv7//wEAAAAAAAkzAQAABuIDAAAJVHJhbnNUeXBlCQgAAAAK/////wkzAQAACgniAwAACgoKCQgAAAAJ5wMAAAkIAAAAAWwDAADpAAAAARf8//9z/////////wAG6gMAAAREYXRlBusDAAAORmluYW5jaWFsIGRhdGUJMAEAAAET/P//cf///wIAAAABEvz//87+//8BAAAAAAAJMwEAAAbwAwAADURhdGVGaW5hbmNpYWwJCAAAAAr/////CTMBAAAKCfADAAAKCgoJCAAAAAn1AwAACQgAAAABbwMAAOkAAAABCfz//3P/////////AAb4AwAABEVudW0G+QMAAA5SZWNlaXB0IHN0YXR1cwkwAQAAAQX8//9x////AgAAAAEE/P//zv7//wEAAAAAAAkzAQAABv4DAAANU3RhdHVzUmVjZWlwdAkIAAAACv////8JMwEAAAoJ/gMAAAoKCgkIAAAACQMEAAAJCAAAAAFyAwAA6QAAAAH7+///c/////////8ABgYEAAAERW51bQYHBAAADElzc3VlIHN0YXR1cwkwAQAAAff7//9x////AgAAAAH2+///zv7//wEAAAAAAAkzAQAABgwEAAALU3RhdHVzSXNzdWUJCAAAAAr/////CTMBAAAKCQwEAAAKCgoJCAAAAAkRBAAACQgAAAABeAMAAOkAAAAB7fv//3P/////////AAYUBAAABFJlYWwGFQQAABVGaW5hbmNpYWwgY29zdCBhbW91bnQJMAEAAAHp+///cf///wIAAAAB6Pv//87+//8BAAAAAAAJMwEAAAYaBAAAEENvc3RBbW91bnRQb3N0ZWQJCAAAAAr/////CTMBAAAKCRoEAAAKCgoJCAAAAAkfBAAACQgAAAABewMAAPsAAAAJMwEAAAYiBAAADURhdGVGaW5hbmNpYWwJCAAAAAkIAAAA/////wkzAQAACgkiBAAACgoKCQgAAAAJJwQAAAkIAAAAAX4DAAD7AAAACTMBAAAGKgQAAAtTdGF0dXNJc3N1ZQkIAAAACQgAAAD/////CTMBAAAKCSoEAAAKCgoJCAAAAAkvBAAACQgAAAABgQMAAPsAAAAJMwEAAAYyBAAABkl0ZW1JZAkIAAAACQgAAAD/////CTMBAAAKCTIEAAAKCgoJCAAAAAk3BAAACQgAAAABhAMAAPsAAAAJMwEAAAY6BAAADUludmVudFRyYW5zSWQJCAAAAAkIAAAA/////wkzAQAACgk6BAAACgoKCQgAAAAJPwQAAAkIAAAAAYcDAAD7AAAACTMBAAAGQgQAAApUcmFuc1JlZklkCQgAAAAJCAAAAP////8JMwEAAAoJQgQAAAoKCgkIAAAACUcEAAAJCAAAAAGKAwAA+wAAAAkzAQAABkoEAAAMRGF0ZVBoeXNpY2FsCQgAAAAJCAAAAP////8JMwEAAAoJSgQAAAoKCgkIAAAACU8EAAAJCAAAAAGNAwAA+wAAAAkzAQAABlIEAAANU3RhdHVzUmVjZWlwdAkIAAAACQgAAAD/////CTMBAAAKCVIEAAAKCgoJCAAAAAlXBAAACQgAAAABkAMAAPsAAAAJMwEAAAmCAQAACQgAAAAGXAQAABNQcm9kdWN0aW9uLFByb2RMaW5l/////wkzAQAABl4EAAALSW52ZW50VHJhbnMJggEAAAoKCgkIAAAACWEEAAAJCAAAAAGiAwAA+wAAAAZjBAAAEVRhYmxlLkludmVudFRyYW5zCYIBAAAJCAAAAAmEAQAA/////wljBAAACgmCAQAACgoKCQgAAAAJagQAAAkIAAAAAaUDAAD7AAAACWMEAAAJiwEAAAkIAAAABm8EAAAWMS4xLjIwMDggLi4gMDguMzEuMjAxNP////8JYwQAAAoJiwEAAAoKCgkIAAAACXMEAAAJCAAAAATZ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dgQAAATn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AQAAAT1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gQAAAQ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AQAAAQ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gQAAAQf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gAQAAAQn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ggQAAAQ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AQAAAQ3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gQAAAQ/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A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gQAAAR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AQAAARX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g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gAAAAJDQEAAAMAAAAJkAQAAARq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BQEAAAMAAAAJkgQAAAR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BQEAAAMAAAAJlAQAAAd2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v7//9L/v//CQQDAAAGlwQAAFJTdW1tYXJ5IG51bWJlci9Mb3QgSUQgZm9yIHRyYW5zYWN0aW9ucyBhdHRhY2hlZCB0byB0aGUgc2FtZSBpbnZlbnRvcnkgdHJhbnNhY3Rpb24uAWj7//9L/v//CQcDAAAJzwMAAAFl+///S/7//wkKAwAACc4DAAAHe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S/7//wkEAwAABqAEAAAyU3BlY2lmeSB0aGUgbW9kdWxlIHRoYXQgZ2VuZXJhdGVkIHRoZSB0cmFuc2FjdGlvbi4BX/v//0v+//8JBwMAAAndAwAAAVz7//9L/v//CQoDAAAJ3AMAAAd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n7//9L/v//CQQDAAAGqQQAAB1EYXRlIG9mIGZpbmFuY2lhbCB0cmFuc2FjdGlvbgFW+///S/7//wkHAwAACesDAAABU/v//0v+//8JCgMAAAnqAwAAB3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Pv//0v+//8JBAMAAAayBAAAKVN0YXR1cyBvZiBxdWFudGl0eSBpbiByZWxhdGlvbiB0byByZWNlaXB0AU37//9L/v//CQcDAAAJ+QMAAAFK+///S/7//wkKAwAACfgDAAAHf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+///S/7//wkEAwAABrsEAAApU3RhdHVzIGZvciBxdWFudGl0eSBpbiByZWxhdGlvbiB0byBpc3N1ZXMBRPv//0v+//8JBwMAAAkHBAAAAUH7//9L/v//CQoDAAAJBgQAAAeA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77//9L/v//CQQDAAAGxAQAADVJbnZlbnRvcnkgdmFsdWUgZm9yIHRoZSBmaW5hbmNpYWxseSB1cGRhdGVkIHF1YW50aXR5LgE7+///S/7//wkHAwAACRUEAAABOPv//0v+//8JCgMAAAkUBAAAB4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v//0v+//8JCgMAAAbNBAAABERhdGUBMvv//0v+//8JBwMAAAbQBAAADkZpbmFuY2lhbCBkYXRlB4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v//0v+//8JCgMAAAbTBAAABEVudW0BLPv//0v+//8JBwMAAAbWBAAADElzc3VlIHN0YXR1cwe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7//9L/v//CQoDAAAG2QQAAAZTdHJpbmcBJvv//0v+//8JBwMAAAbcBAAAC0l0ZW0gbnVtYmVyB4g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v+//8JCgMAAAbfBAAABlN0cmluZwEg+///S/7//wkHAwAABuIEAAAGTG90IElEB4o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v//0v+//8JCgMAAAblBAAABlN0cmluZwEa+///S/7//wkHAwAABugEAAAGTnVtYmVyB4w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/v//0v+//8JCgMAAAbrBAAABERhdGUBFPv//0v+//8JBwMAAAbuBAAADVBoeXNpY2FsIGRhdGUHj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///S/7//wkKAwAABvEEAAAERW51bQEO+///S/7//wkHAwAABvQEAAAOUmVjZWlwdCBzdGF0dXM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///S/7//wkKAwAABvcEAAAERW51bQEI+///S/7//wkHAwAABvoEAAAJUmVmZXJlbmNlB5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v//0v+//8JMgMAAAb9BAAABEVudW0BAvv//0v+//8JLwMAAAYABQAACVJlZmVyZW5jZQeU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6//9L/v//CTIDAAAGAwUAAAREYXRlAfz6//9L/v//CS8DAAAGBgUAAA1QaHlzaWNhbCBkYXRlAfn6//9L/v//BggFAAAIUmVmZXJzVG8JTwMAAAs=
    <Output>
      <OutputObject name="AtlasReport_3"/>
    </Output>
  </Query>
</Atlas>
</file>

<file path=customXml/item5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R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BPIG51bWJlcgYqAAAABlN0cmluZwYrAAAAAAYsAAAAJDBmOTg2MTZmLWEzN2YtNDc1Mi1hMDhlLWFjODM3ZTA5ZTc3Zg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ZjhlMWM0ODYtYzk5ZS00YTg1LThiMDQtZmE1MjlkNzdiMTIzBjIAAAAcVGFibGUuSW52ZW50VHJhbnMuVHJhbnNSZWZJZAoKCgoBFQAAABQAAAAJMwAAAAk0AAAACTUAAAAGNgAAADdBdGxhc01hbmFnZWRDb2x1bW5fNmQzZTljOTktMjRlYi00MmIyLThiZTgtNWVmY2Y4YzFiMTU4BjcAAAAOVmVuZG9yIGFjY291bnQJKwAAAAkrAAAABjkAAAAkMmRkODYwZGQtMmEwYy00ZWQ1LWE5ZTYtOWEwNWI5ZjQ1YmNkAcb////T/////////wEAAAABxf///9L///8CAAAAAcT////R////AgAAAAAAAAAAAcP////Q////AAAAAAoBAAAAAAAAAAABAAAAAAY+AAAAJDVlMDUwZTkyLTUyZjItNGYzNi05N2U1LWE2MGNmNGFjYjVlOAkrAAAACgoKCgEWAAAAFAAAAAlAAAAACUEAAAAJQgAAAAZDAAAAN0F0bGFzTWFuYWdlZENvbHVtbl9iZDI4OGQxZC1kOThkLTQ2MzctYTk3Yy1mNzI5YzlmNTgxMWQGRAAAAAtWZW5kb3IgbmFtZQkrAAAACSsAAAAGRgAAACQ4NTdkYTRlMS05NTEwLTQ0NGQtOTM3Mi04YmIwOWQ1OWNjYjgBuf///9P/////////AgAAAAG4////0v///wIAAAABt////9H///8CAAAAAAAAAAABtv///9D///8AAAAACgEAAAAAAAAAAAIAAAAABksAAAAkNDAwYzhmODctN2MyMy00ZjFmLWI3OTUtNTFmYWMzMDBhMDZkCSsAAAAKCgoKARcAAAAUAAAACU0AAAAJTgAAAAlPAAAABlAAAAANSW52ZW50VHJhbnNJZAZRAAAABkxvdCBJRAZSAAAABlN0cmluZwkrAAAABlQAAAAkMDFkMGM1N2ItNjQ4Zi00ZjQ0LWE4OWMtOTJhOWEzZDVjODhlAav////T/////////wMAAAABqv///9L///8AAAAAAan////R////AgAAAAAAAAAAAaj////Q////AAAAAAoBAAAAAAAAAAADAAAAAAZZAAAAJGMwNjA3MWM3LTU5MmUtNDNkNy1iNjZkLTJmYWZmZGExMDJhMQZaAAAAH1RhYmxlLkludmVudFRyYW5zLkludmVudFRyYW5zSWQKCgoKARgAAAAUAAAACVsAAAAJXAAAAAldAAAABl4AAAAGSXRlbUlkBl8AAAALSXRlbSBudW1iZXIGYAAAAAZTdHJpbmcJKwAAAAZiAAAAJDQwMzhlNzYyLTI4ZjgtNDI2ZC1hNzMzLTRmMjA2YmZhMmZlMgGd////0/////////8EAAAAAZz////S////AAAAAAGb////0f///wIAAAAAAAAAAAGa////0P///wAAAAAKAQAAAAAAAAAABAAAAAAGZwAAACQ0OGM2ODU1ZS1mYTNiLTQxYWQtYjM2Ni0zNDA2YzkyYTVmZWEGaAAAABhUYWJsZS5JbnZlbnRUcmFucy5JdGVtSWQKCgoKARkAAAAUAAAACWkAAAAJagAAAAlrAAAABmwAAAAISXRlbU5hbWUGbQAAAAlJdGVtIG5hbWUGbgAAAAZTdHJpbmcJKwAAAAZwAAAAJGQ4MTE1ZDRkLWE1OTgtNDdkYy1iMTk4LTI1NjUxOWZkMjY4MAGP////0/////////8FAAAAAY7////S////AAAAAAGN////0f///wIAAAAAAAAAAAGM////0P///wAAAAAKAQAAAAAAAAAABQAAAAAGdQAAACQ0NDAzYWMxOS1iNTliLTRjYTItYTgxMS1hMmFkMTRiYzJmZTIGdgAAADNUYWJsZS5JbnZlbnRUcmFucy5JdGVtSWR+VGFibGUuSW52ZW50VGFibGUuSXRlbU5hbWUKCgoKARoAAAAUAAAACXcAAAAJeAAAAAl5AAAABnoAAAA3QXRsYXNNYW5hZ2VkQ29sdW1uXzBlNzc3MDE1LTk5MDQtNDk3Zi1iNzNlLTg5YTUyZTVmNDkzNQZ7AAAACk9yZGVyIGRhdGUJKwAAAAkrAAAABn0AAAAkNGQ1ZGE4OWItNTdjZi00NmVkLWIyMjktN2Q4N2RiZmVmZWZiAYL////T/////////wYAAAABgf///9L///8CAAAAAYD////R////AgAAAAAAAAAAAX/////Q////AAAAAAoBAAAAAAAAAAAGAAAAAAaCAAAAJGNkZGNiZTQ3LTI5YzAtNDBiNC1iMzczLTNkZjBlMmM4OGNlMgkrAAAACgoKCgEbAAAAFAAAAAmEAAAACYUAAAAJhgAAAAaHAAAAA1F0eQaIAAAACFF1YW50aXR5BokAAAAEUmVhbAkrAAAABosAAAAkMjcyMzFhMDItZWJlNy00OGI3LWJiZDctY2I1OTQwZjYzMTYxAXT////T////AQAAAAcAAAABc////9L///8AAAAAAXL////R////AgAAAAAAAAAAAXH////Q////AAAAAAoBAAAAAAAAAAAHAAAAAAaQAAAAJGQ3ZjYxNDI2LWVhZmYtNDNhYS04ZjQxLTg1ZTI4NjRhZGE2ZgaRAAAAFVRhYmxlLkludmVudFRyYW5zLlF0eQoKCgoBHAAAABQAAAAJkgAAAAmTAAAACZQAAAAGlQAAADdBdGxhc01hbmFnZWRDb2x1bW5fNDNiODdiNDMtYWMyYi00ZGE5LTg3MmQtY2I1ZGQzYzFhOTc5BpYAAAAKVW5pdCBwcmljZQkrAAAACSsAAAAGmAAAACRlZmNlOTUyYi1jNGIzLTRlZDEtYTg4MC00MjBjNzM5ODdhMTcBZ////9P/////////CAAAAAFm////0v///wIAAAABZf///9H///8CAAAAAAAAAAABZP///9D///8AAAAACgEAAAAAAAAAAAgAAAAABp0AAAAkOTNmNDAxODYtZmNlOC00NmFjLWFjMmMtNDg4ZDBjYzJhMzE1CSsAAAAKCgoKAR0AAAAUAAAACZ8AAAAJoAAAAAmhAAAABqIAAAA3QXRsYXNNYW5hZ2VkQ29sdW1uXzkxM2JjOGM0LTcwMjctNDdlNC04NjYyLTZlY2FhYjRjYmJmOAajAAAACEN1cnJlbmN5CSsAAAAJKwAAAAalAAAAJGE0MzljODExLTkxMWMtNDdlZS1hNDY0LTgzNzJkNTViYzM3MQFa////0/////////8JAAAAAVn////S////AgAAAAFY////0f///wIAAAAAAAAAAAFX////0P///wAAAAAKAQAAAAAAAAAACQAAAAAGqgAAACQzZDVlNDgyNS03OWIyLTRhNDItOTgzMi1mZDJlOGFiNjJkOWMJKwAAAAoKCgoBHgAAABQAAAAJrAAAAAmtAAAACa4AAAAGrwAAADdBdGxhc01hbmFnZWRDb2x1bW5fODE4Yjk3OWUtMTc5MS00M2ZiLThhOTItYzFlNWU5YjRjZmEwBrAAAAATTmV0IGFtb3VudCBjdXJyZW5jeQkrAAAACSsAAAAGsgAAACQzMWE1NDE5ZS0yM2FmLTQ4YzItODNiNi03YWNiYzE1MzMzMjIBTf///9P/////////CgAAAAFM////0v///wIAAAABS////9H///8CAAAAAAAAAAABSv///9D///8AAAAACgEAAAAAAAAAAAoAAAAABrcAAAAkZDM0ODNjNTQtMmM5ZS00NDEyLTk2NGItOGJhMTQyNmQ2MDNjCSsAAAAKCgoKAR8AAAAUAAAACbkAAAAJugAAAAm7AAAABrwAAAANRGF0ZUZpbmFuY2lhbAa9AAAADkZpbmFuY2lhbCBkYXRlBr4AAAAERGF0ZQkrAAAABsAAAAAkMjFmODQ3MjUtOTA3Ni00NjY4LThmMGYtNWQ3ZmI4OTlmMWJmAT/////T/////////wsAAAABPv///9L///8AAAAAAT3////R////AgAAAAAAAAAAATz////Q////AAAAAAoBAAAAAAAAAAALAAAAAAbFAAAAJDcyMTU4YzJlLTE3YTItNDlhMi1iYWUzLWE1ZjU3ZTc0ODBkNgbGAAAAH1RhYmxlLkludmVudFRyYW5zLkRhdGVGaW5hbmNpYWwKCgoKASAAAAAUAAAACccAAAAJyAAAAAnJAAAABsoAAAAMRGF0ZVBoeXNpY2FsBssAAAANUGh5c2ljYWwgZGF0ZQbMAAAABERhdGUJKwAAAAbOAAAAJGM5M2Q1YzRhLWExOTQtNDY5OC1hMjNmLWIzZjEwNTljYzIyOQEx////0/////////8MAAAAATD////S////AAAAAAEv////0f///wIAAAAAAAAAAAEu////0P///wAAAAAKAQAAAAAAAAAADAAAAAAG0wAAACQ5N2MzMGFlNC03ZGMzLTRhMjctOTllMS1hOGZlOWMwODJiOTAG1AAAAB5UYWJsZS5JbnZlbnRUcmFucy5EYXRlUGh5c2ljYWwKCgoKBSMAAAA4R2xvYmVTb2Z0d2FyZS5BdGxhczQwLkF0bGFzQ29tbW9uQ2xpZW50LlJlcG9ydC5SZWZlcmVuY2UBAAAACl9yZWZlcmVuY2UHCCEAAAAJ1QAAAAckAAAAAAEAAAAEAAAABDxHbG9iZVNvZnR3YXJlLkF0bGFzNDAuQXRsYXNDb21tb25DbGllbnQuRGF0YVNvdXJjZUZpZWxkVmFsdWUhAAAACdYAAAAJ1wAAAAnYAAAACdkAAAAEJ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2gAAAAEAAAABAAAABC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4AAAAAnbAAAABwAAAAncAAAABC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ndAAAABwAAAAneAAAAATMAAAAlAAAACd8AAAAAAAAAAAAAAAE0AAAAJgAAAMoAAAAJ2wAAAAcAAAAJ4QAAAAE1AAAAJwAAAL0AAAAJ3QAAAAcAAAAJ4wAAAAFAAAAAJQAAAAnfAAAAAAAAAAAAAAABQQAAACYAAADJAAAACdsAAAAHAAAACeYAAAABQgAAACcAAAC9AAAACd0AAAAHAAAACegAAAABTQAAACUAAAAJ6QAAAAEAAAABAAAAAU4AAAAmAAAAuQAAAAnqAAAABwAAAAnrAAAAAU8AAAAnAAAAtgAAAAnsAAAABwAAAAntAAAAAVsAAAAlAAAACe4AAAABAAAAAQAAAAFcAAAAJgAAANcAAAAJ2wAAAAcAAAAJ8AAAAAFdAAAAJwAAANIAAAAJ3QAAAAcAAAAJ8gAAAAFpAAAAJQAAAAnzAAAAAQAAAAEAAAABagAAACYAAADHAAAACdsAAAAHAAAACfUAAAABawAAACcAAADEAAAACd0AAAAHAAAACfcAAAABdwAAACUAAAAJ3wAAAAAAAAAAAAAAAXgAAAAmAAAAyQAAAAnbAAAABwAAAAn6AAAAAXkAAAAnAAAAvQAAAAndAAAABwAAAAn8AAAAAYQAAAAlAAAACf0AAAABAAAAAQAAAAGFAAAAJgAAANYAAAAJ2wAAAAcAAAAJ/wAAAAGGAAAAJwAAANIAAAAJ3QAAAAcAAAAJAQEAAAGSAAAAJQAAAAnfAAAAAAAAAAAAAAABkwAAACYAAADJAAAACdsAAAAHAAAACQQBAAABlAAAACcAAAC9AAAACd0AAAAHAAAACQYBAAABnwAAACUAAAAJBwEAAAAAAAAAAAAAAaAAAAAmAAAAoQAAAAkIAQAABwAAAAkJAQAAAaEAAAAnAAAAmgAAAAkKAQAABwAAAAkLAQAAAawAAAAlAAAACQwBAAAAAAAAAAAAAAGtAAAAJgAAALoAAAAJDQEAAAcAAAAJDgEAAAGuAAAAJwAAAK8AAAAJDwEAAAcAAAAJEAEAAAG5AAAAJQAAAAkRAQAAAQAAAAEAAAABugAAACYAAABzAAAACRIBAAAHAAAACRMBAAABuwAAACcAAABwAAAACRQBAAAHAAAACRUBAAABxwAAACUAAAAJFgEAAAEAAAABAAAAAcgAAAAmAAAAcwAAAAkSAQAABwAAAAkYAQAAAckAAAAnAAAAcAAAAAkUAQAABwAAAAkaAQAAD9UAAAABAAAACAEAAAAF1gAAADxHbG9iZVNvZnR3YXJlLkF0bGFzNDAuQXRsYXNDb21tb25DbGllbnQuRGF0YVNvdXJjZUZpZWxkVmFsdWUEAAAAEl9pc0RyaWxsRG93bkZpbHRlcgZfZHNLZXkKX2ZpZWxkbmFtZQtfZmllbGRWYWx1ZQABAQEBIQAAAAAGGwEAABFUYWJsZS5JbnZlbnRUcmFucwYcAQAACkRhdGFBcmVhSWQJBgAAAAHXAAAA1gAAAAAJGwEAAAYfAQAADURhdGVGaW5hbmNpYWwGIAEAABwwNy4wMS4yMDE3IC4uIDEyLjMxLjIwOTksICIiAdgAAADWAAAAAAkbAQAABiIBAAAMRGF0ZVBoeXNpY2FsBiMBAAAcMDcuMDEuMjAxNyAuLiAxMi4zMS4yMDk5LCAiIgHZAAAA1gAAAAAJGwEAAAYlAQAACVRyYW5zVHlwZQYmAQAABVB1cmNoB9oAAAAAAQAAAAQAAAAEN0dsb2JlU29mdHdhcmUuQXRsYXM0MC5BdGxhc0NvbW1vbi5UeXBlLkZpZWxkT3V0cHV0RmllbGQOAAAACScBAAANAwTb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c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2P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X/v//Mkdsb2JlU29mdHdhcmUuQXRsYXM0MC5BdGxhc0NvbW1vbi5Db2x1bW5BdHRyaWJ1dGVzAQAAAAd2YWx1ZV9fAAgOAAAAEAAAAAYqAQAABE5vbmUB1f7//9j+//8B1P7//9f+//8JAAAACSsAAAAB0v7//9j+//8B0f7//9f+//8LAAAABjABAAABMAHP/v//2P7//wHO/v//1/7//yQAAAAJKQAAAAHM/v//2P7//wHL/v//1/7//wQAAAAGNgEAAAdHZW5lcmFsAcn+///Y/v//Acj+///X/v//AgAAAAY5AQAAATEBxv7//9j+//8Bxf7//9f+//8AAAAABjwBAAAFMTA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AuODYBn/7//9j+//8Bnv7//9f+//8DAAAABmMBAABdPUF0bGFzVGFibGUoIlBST0QiLERhdGFBcmVhSWQsIlQuUHVyY2hUYWJsZSIsIiVPcmRlckFjY291bnQiLCIiLCIiLCIiLCIiLCIiLCIiLCJQdXJjaElkIiwkQTMpB+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7//8P+//8GZQEAAAhGb250Qm9sZAk/AQAAAZn+///D/v//BmgBAAAKRm9udEl0YWxpYwk/AQAAAZb+///D/v//BmsBAAANRm9udFVuZGVybGluZQZsAQAABS00MTQyAZP+///D/v//Bm4BAAAIRm9udE5hbWUGbwEAAAdDYWxpYnJpAZD+///D/v//BnEBAAAJRm9udENvbG9yBnIBAAABMAGN/v//w/7//wZ0AQAACEZvbnRTaXplBnUBAAACMTEBiv7//8P+//8GdwEAAAlGb250U3R5bGUGeAEAAAdSZWd1bGFyB+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v//2P7//wGG/v//1/7//yQAAAAJRAAAAAGE/v//2P7//wGD/v//1/7//wsAAAAGfgEAAAEyAYH+///Y/v//AYD+///X/v//BAAAAAaBAQAAB0dlbmVyYWwBfv7//9j+//8Bff7//9f+//8CAAAABoQBAAABMQF7/v//2P7//wF6/v//1/7//wAAAAAGhwEAAAUzNS4yOQF4/v//2P7//wF3/v//1/7//wMAAAAGigEAAFc9QXRsYXNUYWJsZSgiUFJPRCIsRGF0YUFyZWFJZCwiVC5WZW5kVGFibGUiLCIlTmFtZSIsIiIsIiIsIiIsIiIsIiIsIiIsIkFjY291bnROdW0iLCRC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w/7//wllAQAACT8BAAABcv7//8P+//8JaAEAAAk/AQAAAW/+///D/v//CWsBAAAGkwEAAAUtNDE0MgFs/v//w/7//wluAQAABpYBAAAHQ2FsaWJyaQFp/v//w/7//wlxAQAABpkBAAABMAFm/v//w/7//wl0AQAABpwBAAACMTEBY/7//8P+//8JdwEAAAafAQAAB1JlZ3VsYXIH6QAAAAABAAAABAAAAAQ3R2xvYmVTb2Z0d2FyZS5BdGxhczQwLkF0bGFzQ29tbW9uLlR5cGUuRmllbGRPdXRwdXRGaWVsZA4AAAAJoAEAAA0DAeoAAADbAAAAB+s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2P7//wFe/v//1/7//wkAAAAJKwAAAAFc/v//2P7//wFb/v//1/7//wsAAAAGpgEAAAEzAVn+///Y/v//AVj+///X/v//BAAAAAapAQAAB0dlbmVyYWwBVv7//9j+//8BVf7//9f+//8CAAAABqwBAAABMQFT/v//2P7//wFS/v//1/7//wAAAAAGrwEAAAUxMS4xNAHsAAAADAAAAAft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+///D/v//BrEBAAAIRm9udEJvbGQJPwEAAAFN/v//w/7//wa0AQAACkZvbnRJdGFsaWMJPwEAAAFK/v//w/7//wa3AQAADUZvbnRVbmRlcmxpbmUGuAEAAAUtNDE0MgFH/v//w/7//wa6AQAACEZvbnROYW1lBrsBAAAHQ2FsaWJyaQFE/v//w/7//wa9AQAACUZvbnRDb2xvcga+AQAAATABQf7//8P+//8GwAEAAAhGb250U2l6ZQbBAQAAAjExAT7+///D/v//BsMBAAAJRm9udFN0eWxlBsQBAAAHUmVndWxhcgfuAAAAAAEAAAAEAAAABDdHbG9iZVNvZnR3YXJlLkF0bGFzNDAuQXRsYXNDb21tb24uVHlwZS5GaWVsZE91dHB1dEZpZWxkDgAAAAnFAQAADQMH8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r+///Y/v//ATn+///X/v//BgAAAAbIAQAABVRvdGFsATf+///Y/v//ATb+///X/v//EAAAAAkqAQAAATT+///Y/v//ATP+///X/v//CQAAAAkrAAAAATH+///Y/v//ATD+///X/v//CwAAAAbRAQAAATQBLv7//9j+//8BLf7//9f+//8EAAAABtQBAAAHR2VuZXJhbAEr/v//2P7//wEq/v//1/7//wIAAAAG1wEAAAExASj+///Y/v//ASf+///X/v//AAAAAAbaAQAABTIyLjU3B/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8P+//8JPgEAAAk/AQAAASL+///D/v//CUEBAAAJPwEAAAEf/v//w/7//wlEAQAABuMBAAAFLTQxNDIBHP7//8P+//8JRwEAAAbmAQAAB0NhbGlicmkBGf7//8P+//8JSgEAAAbpAQAAATABFv7//8P+//8JTQEAAAbsAQAAAjExARP+///D/v//CVABAAAG7wEAAAdSZWd1bGFyB/MAAAAAAQAAAAQAAAAEN0dsb2JlU29mdHdhcmUuQXRsYXM0MC5BdGxhc0NvbW1vbi5UeXBlLkZpZWxkT3V0cHV0RmllbGQOAAAACfABAAANAwf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7//9j+//8BDv7//9f+//8JAAAACSsAAAABDP7//9j+//8BC/7//9f+//8LAAAABvYBAAABNQEJ/v//2P7//wEI/v//1/7//wQAAAAG+QEAAAdHZW5lcmFsAQb+///Y/v//AQX+///X/v//AgAAAAb8AQAAATEBA/7//9j+//8BAv7//9f+//8AAAAABv8BAAAFMzAuODYH9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v//w/7//wk+AQAACT8BAAAB/f3//8P+//8JQQEAAAk/AQAAAfr9///D/v//CUQBAAAGCAIAAAUtNDE0MgH3/f//w/7//wlHAQAABgsCAAAHQ2FsaWJyaQH0/f//w/7//wlKAQAABg4CAAABMAHx/f//w/7//wlNAQAABhECAAACMTEB7v3//8P+//8JUAEAAAYUAgAAB1JlZ3VsYXIH+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9///Y/v//Aer9///X/v//JAAAAAl7AAAAAej9///Y/v//Aef9///X/v//CwAAAAYaAgAAATYB5f3//9j+//8B5P3//9f+//8EAAAABh0CAAAHR2VuZXJhbAHi/f//2P7//wHh/f//1/7//wIAAAAGIAIAAAExAd/9///Y/v//Ad79///X/v//AAAAAAYjAgAABTEyLjE0Adz9///Y/v//Adv9///X/v//AwAAAAYmAgAAbT1BdGxhc1RhYmxlKCJQUk9EIixEYXRhQXJlYUlkLCJULlB1cmNoTGluZSIsIiVEZWxpdmVyeURhdGUiLCIiLCIiLCIiLCIiLCIiLCIiLCJJdGVtSWR8SW52ZW50VHJhbnNJZCIsJEUzLCREMykH/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f//w/7//wllAQAACT8BAAAB1v3//8P+//8JaAEAAAk/AQAAAdP9///D/v//CWsBAAAGLwIAAAUtNDE0MgHQ/f//w/7//wluAQAABjICAAAHQ2FsaWJyaQHN/f//w/7//wlxAQAABjUCAAABMAHK/f//w/7//wl0AQAABjgCAAACMTEBx/3//8P+//8JdwEAAAY7AgAAB1JlZ3VsYXIH/QAAAAABAAAABAAAAAQ3R2xvYmVTb2Z0d2FyZS5BdGxhczQwLkF0bGFzQ29tbW9uLlR5cGUuRmllbGRPdXRwdXRGaWVsZA4AAAAJPAIAAA0DB/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2P7//wHC/f//1/7//xAAAAAJKgEAAAHA/f//2P7//wG//f//1/7//wkAAAAJKwAAAAG9/f//2P7//wG8/f//1/7//wsAAAAGRQIAAAE3Abr9///Y/v//Abn9///X/v//BAAAAAZIAgAAMF8gKiAjLCMjMC4wMF8gO18gKiAtIywjIzAuMDBfIDtfICogIi0iPz9fIDtfIEBfIAG3/f//2P7//wG2/f//1/7//wIAAAAGSwIAAAExAbT9///Y/v//AbP9///X/v//AAAAAAZOAgAABTEwLjI5Bw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8P+//8JPgEAAAk/AQAAAa79///D/v//CUEBAAAJPwEAAAGr/f//w/7//wlEAQAABlcCAAAFLTQxNDIBqP3//8P+//8JRwEAAAZaAgAAB0NhbGlicmkBpf3//8P+//8JSgEAAAZdAgAAATABov3//8P+//8JTQEAAAZgAgAAAjExAZ/9///D/v//CVABAAAGYwIAAAdSZWd1bGFyBw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2P7//wGb/f//1/7//yQAAAAJlgAAAAGZ/f//2P7//wGY/f//1/7//wsAAAAGaQIAAAE4AZb9///Y/v//AZX9///X/v//BAAAAAZsAgAAMF8gKiAjLCMjMC4wMF8gO18gKiAtIywjIzAuMDBfIDtfICogIi0iPz9fIDtfIEBfIAGT/f//2P7//wGS/f//1/7//wIAAAAGbwIAAAExAZD9///Y/v//AY/9///X/v//AAAAAAZyAgAABTExLjI5AY39///Y/v//AYz9///X/v//AwAAAAZ1AgAAcj1BdGxhc0JhbGFuY2UoIlBST0QiLERhdGFBcmVhSWQsIlQuUHVyY2hMaW5lIiwiU3VtfFB1cmNoUHJpY2V8MCIsIiIsIiIsIiIsIiIsIiIsIiIsIkl0ZW1JZHxJbnZlbnRUcmFuc0lkIiwkRTMsJEQzKQ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D/v//CWUBAAAJPwEAAAGH/f//w/7//wloAQAACT8BAAABhP3//8P+//8JawEAAAZ+AgAABS00MTQyAYH9///D/v//CW4BAAAGgQIAAAdDYWxpYnJpAX79///D/v//CXEBAAAGhAIAAAEwAXv9///D/v//CXQBAAAGhwIAAAIxMQF4/f//w/7//wl3AQAABooCAAAHUmVndWxhcgcHAQAAAAEAAAAAAAAABDdHbG9iZVNvZnR3YXJlLkF0bGFzNDAuQXRsYXNDb21tb24uVHlwZS5GaWVsZE91dHB1dEZpZWxkDgAAAAEIAQAA2wAAAAcJ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f3//9j+//8BdP3//9f+//8kAAAACaMAAAABcv3//9j+//8Bcf3//9f+//8LAAAABpACAAABOQFv/f//2P7//wFu/f//1/7//wQAAAAGkwIAAAdHZW5lcmFsAWz9///Y/v//AWv9///X/v//AgAAAAaWAgAAATEBaf3//9j+//8BaP3//9f+//8AAAAABpkCAAAFMTAuNDMBZv3//9j+//8BZf3//9f+//8DAAAABpwCAABtPUF0bGFzVGFibGUoIlBST0QiLERhdGFBcmVhSWQsIlQuUHVyY2hMaW5lIiwiJUN1cnJlbmN5Q29kZSIsIiIsIiIsIiIsIiIsIiIsIiIsIkl0ZW1JZHxJbnZlbnRUcmFuc0lkIiwkRTMsJEQzKQEKAQAADAAAA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P9///D/v//Bp4CAAAIRm9udEJvbGQJPwEAAAFg/f//w/7//wahAgAACkZvbnRJdGFsaWMJPwEAAAFd/f//w/7//wakAgAADUZvbnRVbmRlcmxpbmUGpQIAAAUtNDE0MgFa/f//w/7//wanAgAACEZvbnROYW1lBqgCAAAHQ2FsaWJyaQFX/f//w/7//waqAgAACUZvbnRDb2xvcgarAgAAATABVP3//8P+//8GrQIAAAhGb250U2l6ZQauAgAAAjExAVH9///D/v//BrACAAAJRm9udFN0eWxlBrECAAAHUmVndWxhcgcMAQAAAAEAAAAAAAAABDdHbG9iZVNvZnR3YXJlLkF0bGFzNDAuQXRsYXNDb21tb24uVHlwZS5GaWVsZE91dHB1dEZpZWxkDgAAAAENAQAA2wAAAAcO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v3//9j+//8BTf3//9f+//8kAAAACbAAAAABS/3//9j+//8BSv3//9f+//8LAAAABrcCAAACMTABSP3//9j+//8BR/3//9f+//8EAAAABroCAAAwXyAqICMsIyMwLjAwXyA7XyAqIC0jLCMjMC4wMF8gO18gKiAiLSI/P18gO18gQF8gAUX9///Y/v//AUT9///X/v//AgAAAAa9AgAAATEBQv3//9j+//8BQf3//9f+//8AAAAABsACAAACMjABP/3//9j+//8BPv3//9f+//8DAAAABsMCAAByPUF0bGFzQmFsYW5jZSgiUFJPRCIsRGF0YUFyZWFJZCwiVC5QdXJjaExpbmUiLCJTdW18TGluZUFtb3VudHwwIiwiIiwiIiwiIiwiIiwiIiwiIiwiSXRlbUlkfEludmVudFRyYW5zSWQiLCRFMywkRDMpAQ8BAAAMAAAABx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3//8P+//8GxQIAAAhGb250Qm9sZAk/AQAAATn9///D/v//BsgCAAAKRm9udEl0YWxpYwk/AQAAATb9///D/v//BssCAAANRm9udFVuZGVybGluZQbMAgAABS00MTQyATP9///D/v//Bs4CAAAIRm9udE5hbWUGzwIAAAdDYWxpYnJpATD9///D/v//BtECAAAJRm9udENvbG9yBtICAAABMAEt/f//w/7//wbUAgAACEZvbnRTaXplBtUCAAACMTEBKv3//8P+//8G1wIAAAlGb250U3R5bGUG2AIAAAdSZWd1bGFyBxEBAAAAAQAAAAQAAAAEN0dsb2JlU29mdHdhcmUuQXRsYXM0MC5BdGxhc0NvbW1vbi5UeXBlLkZpZWxkT3V0cHV0RmllbGQOAAAACdkCAAANAwESAQAA2wAAAAcT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v3//9j+//8BJf3//9f+//8JAAAACSsAAAABI/3//9j+//8BIv3//9f+//8LAAAABt8CAAACMTEBIP3//9j+//8BH/3//9f+//8EAAAABuICAAAIbS9kL3l5eXkBHf3//9j+//8BHP3//9f+//8CAAAABuUCAAABMQEa/f//2P7//wEZ/f//1/7//wAAAAAG6AIAAAIxNQEUAQAADAAAAAcV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9///D/v//BuoCAAAIRm9udEJvbGQJPwEAAAEU/f//w/7//wbtAgAACkZvbnRJdGFsaWMJPwEAAAER/f//w/7//wbwAgAADUZvbnRVbmRlcmxpbmUG8QIAAAUtNDE0MgEO/f//w/7//wbzAgAACEZvbnROYW1lBvQCAAAHQ2FsaWJyaQEL/f//w/7//wb2AgAACUZvbnRDb2xvcgb3AgAAATABCP3//8P+//8G+QIAAAhGb250U2l6ZQb6AgAAAjExAQX9///D/v//BvwCAAAJRm9udFN0eWxlBv0CAAAHUmVndWxhcgcWAQAAAAEAAAAEAAAABDdHbG9iZVNvZnR3YXJlLkF0bGFzNDAuQXRsYXNDb21tb24uVHlwZS5GaWVsZE91dHB1dEZpZWxkDgAAAAn+AgAADQMHG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H9///Y/v//AQD9///X/v//CQAAAAkrAAAAAf78///Y/v//Af38///X/v//CwAAAAYEAwAAAjEyAfv8///Y/v//Afr8///X/v//BAAAAAYHAwAACG0vZC95eXl5Afj8///Y/v//Aff8///X/v//AgAAAAYKAwAAATEB9fz//9j+//8B9Pz//9f+//8AAAAABg0DAAAFMTQuMTQHG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/P//w/7//wnqAgAACT8BAAAB7/z//8P+//8J7QIAAAk/AQAAAez8///D/v//CfACAAAGFgMAAAUtNDE0MgHp/P//w/7//wnzAgAABhkDAAAHQ2FsaWJyaQHm/P//w/7//wn2AgAABhwDAAABMAHj/P//w/7//wn5AgAABh8DAAACMTEB4Pz//8P+//8J/AIAAAYiAwAAB1JlZ3VsYXIFJ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3fz//9P/////////AAYkAwAABlN0cmluZwYlAwAABk51bWJlcgkmAwAAAdn8///R////AgAAAAXY/P//OUdsb2JlU29mdHdhcmUuQXRsYXM0MC5BdGxhc0NvbW1vbi5OdW1iZXJTZXF1ZW5jZUNvbmRpdGlvbgEAAAAHdmFsdWVfXwAIDgAAAAEAAAAAAAYpAwAAEVRhYmxlLkludmVudFRyYW5zCSgAAAAJKwAAAAr/////CSkDAAAKCSgAAAAKCgoJKwAAAAkvAwAACSsAAAABoAEAACcBAAABz/z//9P/////////AAYyAwAABlN0cmluZwYzAwAABkxvdCBJRAk0AwAAAcv8///R////AgAAAAHK/P//2Pz//wEAAAAAAAY3AwAAEVRhYmxlLkludmVudFRyYW5zCVAAAAAJKwAAAAr/////CTcDAAAKCVAAAAAKCgoJKwAAAAk9AwAACSsAAAABxQEAACcBAAABwfz//9P/////////AAZAAwAABlN0cmluZwZBAwAAC0l0ZW0gbnVtYmVyCSYDAAABvfz//9H///8CAAAAAbz8///Y/P//AQAAAAAACSkDAAAJXgAAAAkrAAAACv////8JKQMAAAoJXgAAAAoKCgkrAAAACUsDAAAJKwAAAAHwAQAAJwEAAAGz/P//0/////////8ABk4DAAAGU3RyaW5nBk8DAAAJSXRlbSBuYW1lCVADAAABr/z//9H///8CAAAAAa78///Y/P//AQAAAAAABlMDAAAqVGFibGUuSW52ZW50VHJhbnMuSXRlbUlkflRhYmxlLkludmVudFRhYmxlCWwAAAAJKwAAAAr/////CVMDAAAKCWwAAAAGWAMAAAZJdGVtSWQGWQMAAAtJbnZlbnRUcmFucwoJKwAAAAlbAwAACSsAAAABPAIAACcBAAABo/z//9P/////////AAZeAwAABFJlYWwGXwMAAAhRdWFudGl0eQkmAwAAAZ/8///R////AgAAAAGe/P//2Pz//wEAAAAAAAkpAwAACYcAAAAJKwAAAAr/////CSkDAAAKCYcAAAAKCgoJKwAAAAlpAwAACSsAAAAB2QIAACcBAAABlfz//9P/////////AAZsAwAABERhdGUGbQMAAA5GaW5hbmNpYWwgZGF0ZQluAwAAAZH8///R////AgAAAAGQ/P//2Pz//wEAAAAAAAZxAwAAEVRhYmxlLkludmVudFRyYW5zCbwAAAAJKwAAAAr/////CXEDAAAKCbwAAAAKCgoJKwAAAAl3AwAACSsAAAAB/gIAACcBAAABh/z//9P/////////AAZ6AwAABERhdGUGewMAAA1QaHlzaWNhbCBkYXRlCW4DAAABg/z//9H///8CAAAAAYL8///Y/P//AQAAAAAACXEDAAAJygAAAAkrAAAACv////8JcQMAAAoJygAAAAoKCgkrAAAACYUDAAAJKwAAAAUmAw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ocDAAALSW52ZW50VHJhbnMGiAMAABZJbnZlbnRvcnkgdHJhbnNhY3Rpb25zCSsAAAAJKwAAAAkrAAAABXb8//8wR2xvYmVTb2Z0d2FyZS5BdGxhczQwLkF0bGFzQ29tbW9uLkRhdGFTb3VyY2VUeXBlAQAAAAd2YWx1ZV9fAAgOAAAAAAAAAAmLAwAACYwDAAAEc/z//wtTeXN0ZW0uR3VpZAsAAAACX2ECX2ICX2MCX2QCX2UCX2YCX2cCX2gCX2kCX2oCX2sAAAAAAAAAAAAAAAgHBwICAgICAgIC1e5C6HVNl0m1yIfF33y1uwkrAAAACSsAAAAJjwMAAAkpAwAACgoKCgoBAAAABW/8//80R2xvYmVTb2Z0d2FyZS5BdGxhczQwLkF0bGFzQ29tbW9uLkRhdGFTb3VyY2VKb2luTW9kZQEAAAAHdmFsdWVfXwAIDgAAAAAAAAAFbvz//zVHbG9iZVNvZnR3YXJlLkF0bGFzNDAuQXRsYXNDb21tb24uRGF0YVNvdXJjZUZldGNoTW9kZQEAAAAHdmFsdWVfXwAIDgAAAAAAAAAACZMDAAABLwMAACcAAABtAAAACd0AAAADAAAACZUDAAABNAMAACYDAAD/////BpYDAAALSW52ZW50VHJhbnMGlwMAABZJbnZlbnRvcnkgdHJhbnNhY3Rpb25zCSsAAAAJKwAAAAkrAAAAAWf8//92/P//AAAAAAmaAwAACZsDAAABZPz//3P8///eNg/kBVToR4eZ/mtvYCBGCSsAAAAJKwAAAAmeAwAACTcDAAAKCgoKCgEAAAABYPz//2/8//8AAAAAAV/8//9u/P//AAAAAAAJogMAAAE9AwAAJwAAAFIAAAAJ7AAAAAMAAAAJpAMAAAFLAwAAJwAAAG0AAAAJ3QAAAAMAAAAJpgMAAAFQAwAAJgMAAP////8GpwMAAAtJbnZlbnRUYWJsZQaoAwAABUl0ZW1zCSsAAAAJKwAAAAkrAAAAAVb8//92/P//AAAAAAmrAwAACawDAAABU/z//3P8//+E8Tv7E4p5Ro+fflmvnmzDCSsAAAAJKwAAAAmvAwAACVMDAAAGsQMAAAtJbnZlbnRUcmFucwayAwAAEVRhYmxlLkludmVudFRyYW5zBrMDAAAYVGFibGUuSW52ZW50VHJhbnMuSXRlbUlkBrQDAAAGSXRlbUlkBrUDAAAGSXRlbUlkAQAAAAFK/P//b/z//wAAAAABSfz//278//8AAAAAAAm4AwAAAVsDAAAnAAAAXgAAAAndAAAAAwAAAAm6AwAAAWkDAAAnAAAAbQAAAAndAAAAAwAAAAm8AwAAAW4DAAAmAwAA/////wa9AwAAC0ludmVudFRyYW5zBr4DAAAWSW52ZW50b3J5IHRyYW5zYWN0aW9ucwkrAAAACSsAAAAJKwAAAAFA/P//dvz//wAAAAAJwQMAAAnCAwAAAT38//9z/P///nyq4vDNgE+wNuTql/Ql6QkrAAAACSsAAAAJxQMAAAlxAwAACgoKCgoBAAAAATn8//9v/P//AAAAAAE4/P//bvz//wAAAAAACckDAAABdwMAACcAAAAiAAAACRQBAAADAAAACcsDAAABhQMAACcAAAAiAAAACRQBAAADAAAACc0DAAAEiw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zgMAABEAAAAJzwMAAASM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0AAAARAAAACdEDAAAEj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4DAAAAAAAABJM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dMDAAAAAAAAB5U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8P+//8G1QMAAAhIZWxwVGV4dAbWAwAANU9yZGVyIG51bWJlciwgcHJvamVjdCBudW1iZXIsIHByb2R1Y3Rpb24gbnVtYmVyLCBldGMuASn8///D/v//BtgDAAAFTGFiZWwJJQMAAAEm/P//w/7//wbbAwAABFR5cGUJJAMAAAGaAwAAiwMAAAQAAAAJ3QMAAAcAAAAJ3gMAAAGbAwAAjAMAAAMAAAAJ3QAAAAMAAAAJ4AM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aIDAACTAwAAAAAAAAnjAw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8///D/v//BuUDAAAFTGFiZWwJMwMAAAEZ/P//w/7//wboAwAABFR5cGUJMgMAAAe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dUDAAAG7AMAAA5JZGVudGlmeSBpdGVtLgET/P//w/7//wnYAwAACUEDAAABEPz//8P+//8J2wMAAAlAAwAAAasDAACLAwAAAQAAAAndAAAAAwAAAAn0AwAABKw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rwMAAI8DAAAAAAAACd0AAAAAAAAAAbgDAACTAwAAAAAAAAn3AwAAAAAAAAe6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D/v//CdgDAAAJTwMAAAEF/P//w/7//wnbAwAACU4D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C/P//w/7//wnVAwAABgAEAAAkUXVhbnRpdHkgYXR0YWNoZWQgdG8gdGhlIHRyYW5zYWN0aW9uAf/7///D/v//CdgDAAAJXwMAAAH8+///w/7//wnbAwAACV4DAAABwQMAAIsDAAAGAAAACQcEAAAHAAAACQgEAAABwgMAAIwDAAADAAAACRQBAAADAAAACQoEAAAEx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BwQAAAMAAAAJDAQAAAHJAwAAkwMAAAAAAAAJDQQAAAAA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+///w/7//wYPBAAABUxhYmVsCW0DAAAB7/v//8P+//8GEgQAAARUeXBlCWwDAAA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w/7//wkPBAAACXsDAAAB6fv//8P+//8JEgQAAAl6AwAAAc4DAAAMAAAAB88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Ob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hsEAAAYVGFibGUuSW52ZW50VHJhbnMuSXRlbUlkCcUBAAAB4/v//+b7//8GHgQAAB9UYWJsZS5JbnZlbnRUcmFucy5JbnZlbnRUcmFuc0lkCR8EAAAB4Pv//+b7//8GIQQAABtUYWJsZS5JbnZlbnRUcmFucy5UcmFuc1R5cGUJIgQAAAHd+///5vv//wYkBAAAHFRhYmxlLkludmVudFRyYW5zLlRyYW5zUmVmSWQJJwEAAAHa+///5vv//wYnBAAAHlRhYmxlLkludmVudFRyYW5zLkRhdGVQaHlzaWNhbAkoBAAAAdf7///m+///BioEAAAfVGFibGUuSW52ZW50VHJhbnMuRGF0ZUZpbmFuY2lhbAkrBAAAAdT7///m+///Bi0EAAAfVGFibGUuSW52ZW50VHJhbnMuU3RhdHVzUmVjZWlwdAkuBAAAAdH7///m+///BjAEAAAdVGFibGUuSW52ZW50VHJhbnMuU3RhdHVzSXNzdWUJMQQAAAHO+///5vv//wYzBAAAFVRhYmxlLkludmVudFRyYW5zLlF0eQk8AgAAAcv7///m+///BjYEAAAiVGFibGUuSW52ZW50VHJhbnMuQ29zdEFtb3VudFBvc3RlZAk3BAAAB9E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I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jkEAAAfVGFibGUuSW52ZW50VHJhbnMuRGF0ZUZpbmFuY2lhbAk6BAAAAcX7///I+///BjwEAAAdVGFibGUuSW52ZW50VHJhbnMuU3RhdHVzSXNzdWUJPQQAAAHC+///yPv//wY/BAAAGFRhYmxlLkludmVudFRyYW5zLkl0ZW1JZAlABAAAAb/7///I+///BkIEAAAfVGFibGUuSW52ZW50VHJhbnMuSW52ZW50VHJhbnNJZAlDBAAAAbz7///I+///BkUEAAAcVGFibGUuSW52ZW50VHJhbnMuVHJhbnNSZWZJZAlGBAAAAbn7///I+///BkgEAAAeVGFibGUuSW52ZW50VHJhbnMuRGF0ZVBoeXNpY2FsCUkEAAABtvv//8j7//8GSwQAAB9UYWJsZS5JbnZlbnRUcmFucy5TdGF0dXNSZWNlaXB0CUwEAAABs/v//8j7//8GTgQAABtUYWJsZS5JbnZlbnRUcmFucy5UcmFuc1R5cGUJTwQAAATT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3QMAAAwAAAAH3gM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sPv//+b7//8GUQQAABxUYWJsZS5JbnZlbnRUcmFucy5UcmFuc1JlZklkCScBAAABrfv//+b7//8GVAQAABhUYWJsZS5JbnZlbnRUcmFucy5JdGVtSWQJxQEAAAGq+///5vv//wZXBAAAFVRhYmxlLkludmVudFRyYW5zLlF0eQk8AgAAAaf7///m+///BloEAAAfVGFibGUuSW52ZW50VHJhbnMuSW52ZW50VHJhbnNJZAmgAQAAB+A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k+///yPv//wZdBAAAH1RhYmxlLkludmVudFRyYW5zLkRhdGVGaW5hbmNpYWwJOgQAAAGh+///yPv//wZgBAAAHlRhYmxlLkludmVudFRyYW5zLkRhdGVQaHlzaWNhbAlJBAAAAZ77///I+///BmMEAAAbVGFibGUuSW52ZW50VHJhbnMuVHJhbnNUeXBlCU8EAAAH4g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m/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UwMAAAlQAwAAAeMDAADTAwAAB/Q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j7///m+///BmkEAAAzVGFibGUuSW52ZW50VHJhbnMuSXRlbUlkflRhYmxlLkludmVudFRhYmxlLkl0ZW1OYW1lCfABAAAB9wMAANMDAAABBwQAAAwAAAAHCA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fv//+b7//8GbAQAABxUYWJsZS5JbnZlbnRUcmFucy5UcmFuc1JlZklkCScBAAABkvv//+b7//8GbwQAAB9UYWJsZS5JbnZlbnRUcmFucy5JbnZlbnRUcmFuc0lkCaABAAABj/v//+b7//8GcgQAABhUYWJsZS5JbnZlbnRUcmFucy5JdGVtSWQJxQEAAAGM+///5vv//wZ1BAAAFVRhYmxlLkludmVudFRyYW5zLlF0eQk8AgAAAYn7///m+///BngEAAAfVGFibGUuSW52ZW50VHJhbnMuRGF0ZUZpbmFuY2lhbAnZAgAAAYb7///m+///BnsEAAAeVGFibGUuSW52ZW50VHJhbnMuRGF0ZVBoeXNpY2FsCf4CAAAHC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P7///I+///Bn4EAAAfVGFibGUuSW52ZW50VHJhbnMuRGF0ZUZpbmFuY2lhbAk6BAAAAYD7///I+///BoEEAAAeVGFibGUuSW52ZW50VHJhbnMuRGF0ZVBoeXNpY2FsCUkEAAABffv//8j7//8GhAQAABtUYWJsZS5JbnZlbnRUcmFucy5UcmFuc1R5cGUJTwQAAAcM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6+///m/v//wlTAwAACVADAAABDQQAANMDAAABHwQAACcBAAABd/v//9P/////////AAaKBAAABlN0cmluZwaLBAAABkxvdCBJRAkmAwAAAXP7///R////AgAAAAFy+///2Pz//wEAAAAAAAkpAwAABpAEAAANSW52ZW50VHJhbnNJZAkrAAAACv////8JKQMAAAoJkAQAAAoKCgkrAAAACZUEAAAJKwAAAAEiBAAAJwEAAAFp+///0/////////8ABpgEAAAERW51bQaZBAAACVJlZmVyZW5jZQkmAwAAAWX7///R////AgAAAAFk+///2Pz//wEAAAAAAAkpAwAABp4EAAAJVHJhbnNUeXBlCSsAAAAK/////wkpAwAACgmeBAAACgoKCSsAAAAJowQAAAkrAAAAASgEAAAnAQAAAVv7///T/////////wAGpgQAAAREYXRlBqcEAAANUGh5c2ljYWwgZGF0ZQkmAwAAAVf7///R////AgAAAAFW+///2Pz//wEAAAAAAAkpAwAABqwEAAAMRGF0ZVBoeXNpY2FsCSsAAAAK/////wkpAwAACgmsBAAACgoKCSsAAAAJsQQAAAkrAAAAASsEAAAnAQAAAU37///T/////////wAGtAQAAAREYXRlBrUEAAAORmluYW5jaWFsIGRhdGUJJgMAAAFJ+///0f///wIAAAABSPv//9j8//8BAAAAAAAJKQMAAAa6BAAADURhdGVGaW5hbmNpYWwJKwAAAAr/////CSkDAAAKCboEAAAKCgoJKwAAAAm/BAAACSsAAAABLgQAACcBAAABP/v//9P/////////AAbCBAAABEVudW0GwwQAAA5SZWNlaXB0IHN0YXR1cwkmAwAAATv7///R////AgAAAAE6+///2Pz//wEAAAAAAAkpAwAABsgEAAANU3RhdHVzUmVjZWlwdAkrAAAACv////8JKQMAAAoJyAQAAAoKCgkrAAAACc0EAAAJKwAAAAExBAAAJwEAAAEx+///0/////////8ABtAEAAAERW51bQbRBAAADElzc3VlIHN0YXR1cwkmAwAAAS37///R////AgAAAAEs+///2Pz//wEAAAAAAAkpAwAABtYEAAALU3RhdHVzSXNzdWUJKwAAAAr/////CSkDAAAKCdYEAAAKCgoJKwAAAAnbBAAACSsAAAABNwQAACcBAAABI/v//9P/////////AAbeBAAABFJlYWwG3wQAABVGaW5hbmNpYWwgY29zdCBhbW91bnQJJgMAAAEf+///0f///wIAAAABHvv//9j8//8BAAAAAAAJKQMAAAbkBAAAEENvc3RBbW91bnRQb3N0ZWQJKwAAAAr/////CSkDAAAKCeQEAAAKCgoJKwAAAAnpBAAACSsAAAAFOg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kDAAAJHwEAAAkrAAAACSABAAD/////CSkDAAAKCR8BAAAKCgoJKwAAAAnyBAAACSsAAAABPQQAADoEAAAJKQMAAAb1BAAAC1N0YXR1c0lzc3VlCSsAAAAJKwAAAP////8JKQMAAAoJ9QQAAAoKCgkrAAAACfoEAAAJKwAAAAFABAAAOgQAAAkpAwAABv0EAAAGSXRlbUlkCSsAAAAJKwAAAP////8JKQMAAAoJ/QQAAAoKCgkrAAAACQIFAAAJKwAAAAFDBAAAOgQAAAkpAwAABgUFAAANSW52ZW50VHJhbnNJZAkrAAAACSsAAAD/////CSkDAAAKCQUFAAAKCgoJKwAAAAkKBQAACSsAAAABRgQAADoEAAAJKQMAAAYNBQAAClRyYW5zUmVmSWQJKwAAAAkrAAAA/////wkpAwAACgkNBQAACgoKCSsAAAAJEgUAAAkrAAAAAUkEAAA6BAAACSkDAAAJIgEAAAkrAAAACSMBAAD/////CSkDAAAKCSIBAAAKCgoJKwAAAAkbBQAACSsAAAABTAQAADoEAAAJKQMAAAYeBQAADVN0YXR1c1JlY2VpcHQJKwAAAAkrAAAA/////wkpAwAACgkeBQAACgoKCSsAAAAJIwUAAAkrAAAAAU8EAAA6BAAACSkDAAAJJQEAAAkrAAAACSYBAAD/////CSkDAAAGKgUAAAtJbnZlbnRUcmFucwklAQAACgoKCSsAAAAJLQUAAAkrAAAAAZUEAAAnAAAACQAAAAndAAAAAwAAAAkwBQAAAaMEAAAnAAAACQAAAAndAAAAAwAAAAkyBQAAAbEEAAAnAAAACQAAAAndAAAAAwAAAAk0BQAAAb8EAAAnAAAACQAAAAndAAAAAwAAAAk2BQAAAc0EAAAnAAAACQAAAAndAAAAAwAAAAk4BQAAAdsEAAAnAAAACQAAAAndAAAAAwAAAAk6BQAAAekEAAAnAAAACQAAAAndAAAAAwAAAAk8BQAAAfIEAAAnAAAAbgAAAAndAAAAAwAAAAk+BQAAAfoEAAAnAAAAAgAAAAndAAAAAwAAAAlABQAAAQIFAAAnAAAAAgAAAAndAAAAAwAAAAlCBQAAAQoFAAAnAAAAAgAAAAndAAAAAwAAAAlEBQAAARIFAAAnAAAAAgAAAAndAAAAAwAAAAlGBQAAARsFAAAnAAAAbgAAAAndAAAAAwAAAAlIBQAAASMFAAAnAAAAAgAAAAndAAAAAwAAAAlKBQAAAS0FAAAnAAAAbAAAAAndAAAAAwAAAAlMBQAABz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r//8P+//8J1QMAAAZPBQAAUlN1bW1hcnkgbnVtYmVyL0xvdCBJRCBmb3IgdHJhbnNhY3Rpb25zIGF0dGFjaGVkIHRvIHRoZSBzYW1lIGludmVudG9yeSB0cmFuc2FjdGlvbi4BsPr//8P+//8J2AMAAAmLBAAAAa36///D/v//CdsDAAAJigQAAAcy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6///D/v//CdUDAAAGWAUAADJTcGVjaWZ5IHRoZSBtb2R1bGUgdGhhdCBnZW5lcmF0ZWQgdGhlIHRyYW5zYWN0aW9uLgGn+v//w/7//wnYAwAACZkEAAABpPr//8P+//8J2wMAAAmYBAAABz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8P+//8J1QMAAAZhBQAAHERhdGUgb2YgcGh5c2ljYWwgdHJhbnNhY3Rpb24Bnvr//8P+//8J2AMAAAmnBAAAAZv6///D/v//CdsDAAAJpgQAAAc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6///D/v//CdUDAAAGagUAAB1EYXRlIG9mIGZpbmFuY2lhbCB0cmFuc2FjdGlvbgGV+v//w/7//wnYAwAACbUEAAABkvr//8P+//8J2wMAAAm0BAAABz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QMAAAZzBQAAKVN0YXR1cyBvZiBxdWFudGl0eSBpbiByZWxhdGlvbiB0byByZWNlaXB0AYz6///D/v//CdgDAAAJwwQAAAGJ+v//w/7//wnbAwAACcIEAAAHO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+v//w/7//wnVAwAABnwFAAApU3RhdHVzIGZvciBxdWFudGl0eSBpbiByZWxhdGlvbiB0byBpc3N1ZXMBg/r//8P+//8J2AMAAAnRBAAAAYD6///D/v//CdsDAAAJ0AQAAAc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36///D/v//CdUDAAAGhQUAADVJbnZlbnRvcnkgdmFsdWUgZm9yIHRoZSBmaW5hbmNpYWxseSB1cGRhdGVkIHF1YW50aXR5LgF6+v//w/7//wnYAwAACd8EAAABd/r//8P+//8J2wMAAAneBAAABz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P+//8J2wMAAAlsAwAAAXH6///D/v//CdgDAAAJbQMAAAFu+v//w/7//waTBQAACFJlZmVyc1RvBpQFAAAMPUV4Y2x1ZGVEYXRlB0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r//8P+//8J2wMAAAaXBQAABEVudW0BaPr//8P+//8J2AMAAAaaBQAADElzc3VlIHN0YXR1cwd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6///D/v//CdsDAAAGnQUAAAZTdHJpbmcBYvr//8P+//8J2AMAAAagBQAAC0l0ZW0gbnVtYmVyB0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r//8P+//8J2wMAAAajBQAABlN0cmluZwFc+v//w/7//wnYAwAABqYFAAAGTG90IElEB0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8P+//8J2wMAAAapBQAABlN0cmluZwFW+v//w/7//wnYAwAABqwFAAAGTnVtYmVyB0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r//8P+//8J2wMAAAl6AwAAAVD6///D/v//CdgDAAAJewMAAAFN+v//w/7//wmTBQAABrUFAAAMPUV4Y2x1ZGVEYXRlB0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r//8P+//8J2wMAAAa4BQAABEVudW0BR/r//8P+//8J2AMAAAa7BQAADlJlY2VpcHQgc3RhdHVzB0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r//8P+//8J2wMAAAa+BQAABEVudW0BQfr//8P+//8J2AMAAAbBBQAACVJlZmVyZW5jZQs=</Report>
</Atlas>
</file>

<file path=customXml/item6.xml><?xml version="1.0" encoding="utf-8"?>
<Atlas>
  <Query type="ReportList" id="9ff36dcb-a476-4cd2-8c3c-896f4b19ca69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iO8jrpOq6lJreR1n/SrjHw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84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5ZmYzNmRjYi1hNDc2LTRjZDItOGMzYy04OTZmNGIxOWNhNjkBuP///7v///8Bt////7r///8AAAAABkoAAAAEVHJ1ZQG1////u////wG0////uv///wsAAAAGTQAAACNTYWxlcyBsaW5lcywgZGVsaXZlcmVkIG5vdCBpbnZvaWNlZA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cgAAABE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87gnDyedqxQK9V3B2QlcRr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NPIG51bWJlcgaQAAAABlN0cmluZwkIAAAABpIAAAAkYjA3MDllOGEtOWQ0ZS00OWY0LWE3NWYtYjI5YjhmMTQxZWFl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Q5NTA5OTY3ZS05NGQ2LTQ2NDAtYTFiNC1kYmFmMWVlOTY1YTAGmAAAABxUYWJsZS5JbnZlbnRUcmFucy5UcmFuc1JlZklkCgoKCgEzAAAAMgAAAAmZAAAACZoAAAAJmwAAAAacAAAAN0F0bGFzTWFuYWdlZENvbHVtbl9hMzc5NjlkYy04YjI4LTQyMTMtYjYyZi01YzNmMzg0ZjM5ZjcGnQAAABBDdXN0b21lciBhY2NvdW50CQgAAAAJCAAAAAafAAAAJDA0M2VhMjU3LTQ4MDItNDdjYi05NzcyLWE2MmYwODRkNWZjNAFg////bf////////8BAAAAAV////9s////AgAAAAFe////a////wIAAAAAAAAAAAFd////av///wAAAAAKAQAAAAAAAAAAAQAAAAAGpAAAACQ5NTIzMjBiMS1mOTU5LTRlNmEtYWUyYy1lNjJhNTY1YmMyN2EJCAAAAAoKCgoBNAAAADIAAAAJpgAAAAmnAAAACagAAAAGqQAAADdBdGxhc01hbmFnZWRDb2x1bW5fOWI1OTU3YjUtNjA1MS00ZGY4LThlYzQtMmE1NTQzNTI3MTVhBqoAAAANQ3VzdG9tZXIgbmFtZQkIAAAACQgAAAAGrAAAACRiOTE1ZTAwOC04MTkxLTQzMGUtODRkNC1jYThhM2MwYzhiNTEBU////23/////////AgAAAAFS////bP///wIAAAABUf///2v///8CAAAAAAAAAAABUP///2r///8AAAAACgEAAAAAAAAAAAIAAAAABrEAAAAkZTY1ZDY5MTgtYjdhNC00MDNjLThiNjUtZjE4Y2Q2YTIzYmFjCQgAAAAKCgoKATUAAAAyAAAACbMAAAAJtAAAAAm1AAAABrYAAAAGSXRlbUlkBrcAAAALSXRlbSBudW1iZXIGuAAAAAZTdHJpbmcJCAAAAAa6AAAAJDJmMzEzNzJlLThmMTAtNDBhYS05ZDZlLTg0ODlkNjMyMDAzYQFF////bf////////8DAAAAAUT///9s////AAAAAAFD////a////wIAAAAAAAAAAAFC////av///wAAAAAKAQAAAAAAAAAAAwAAAAAGvwAAACQ5M2U3ODY1Yy0xMTUxLTQ3ZTktOTlhNC1kMTdmNzE1NzM0OWYGwAAAABhUYWJsZS5JbnZlbnRUcmFucy5JdGVtSWQKCgoKATYAAAAyAAAACcEAAAAJwgAAAAnDAAAABsQAAAAISXRlbU5hbWUGxQAAAAlJdGVtIG5hbWUGxgAAAAZTdHJpbmcJCAAAAAbIAAAAJGY5YzQzOThhLWU1MzUtNGVjOC05YTdiLWJhMzY2OGFiZmYxMwE3////bf////////8EAAAAATb///9s////AAAAAAE1////a////wIAAAAAAAAAAAE0////av///wAAAAAKAQAAAAAAAAAABAAAAAAGzQAAACQxMzM0ZDIwYS1kZTkyLTRkZjQtYTM1OC0zMjcyM2Q2ODRiOWIGzgAAADNUYWJsZS5JbnZlbnRUcmFucy5JdGVtSWR+VGFibGUuSW52ZW50VGFibGUuSXRlbU5hbWUKCgoKATcAAAAyAAAACc8AAAAJ0AAAAAnRAAAABtIAAAAMRGF0ZVBoeXNpY2FsBtMAAAANUGh5c2ljYWwgZGF0ZQbUAAAABERhdGUJCAAAAAbWAAAAJGVmZGMwZTAwLWI1MGUtNGQ0ZC1hNzFiLWJkZWRjNzU3ZDM2YgEp////bf////////8FAAAAASj///9s////AAAAAAEn////a////wIAAAAAAAAAAAEm////av///wAAAAAKAQAAAAAAAAAABQAAAAAG2wAAACQzZTNmN2MzZi04MzE0LTQwYTEtYTdhZC0xY2VkY2EyZjI4ZDAG3AAAAB5UYWJsZS5JbnZlbnRUcmFucy5EYXRlUGh5c2ljYWwKCgoKATgAAAAyAAAACd0AAAAJ3gAAAAnfAAAABuAAAAALU3RhdHVzSXNzdWUG4QAAAAxJc3N1ZSBzdGF0dXMG4gAAAARFbnVtCQgAAAAG5AAAACQxYjYwNzJjZi01NzM2LTQwNzEtYWMwMy04MTkxNmMwOTZkMGYBG////23/////////BgAAAAEa////bP///wAAAAABGf///2v///8AAAAAAAAAAAABGP///2r///8AAAAACgEAAAAAAAAAAAYAAAAABukAAAAkYjI2ZDBlNGQtOTVlMS00NDAzLTk0ODEtM2Q2Nzk3MWU4NDdjBuoAAAAdVGFibGUuSW52ZW50VHJhbnMuU3RhdHVzSXNzdWUKCgoKATkAAAAyAAAACesAAAAJ7AAAAAntAAAABu4AAAADUXR5Bu8AAAAIUXVhbnRpdHkG8AAAAARSZWFsCQgAAAAG8gAAACQ4N2IxOTJkYi02NTI2LTRhMzktOGUxYS0zMGU0Y2RhZjFjMGQBDf///23///8BAAAABwAAAAEM////bP///wAAAAABC////2v///8CAAAAAAAAAAABCv///2r///8AAAAACgEAAAAAAAAAAAcAAAAABvcAAAAkYWJhOTYwZDQtODViMi00ZDY2LTk0MWItMGE4NDAwYjc5N2JmBvgAAAAVVGFibGUuSW52ZW50VHJhbnMuUXR5CgoKCgE6AAAAMgAAAAn5AAAACfoAAAAJ+wAAAAb8AAAADURhdGVGaW5hbmNpYWwG/QAAAA5GaW5hbmNpYWwgZGF0ZQb+AAAABERhdGUJCAAAAAYAAQAAJDZiNDhjYTU5LTIyZGYtNDlhMS04NGIxLWNiOWZjMWIxOTViNwH//v//bf////////8IAAAAAf7+//9s////AAAAAAH9/v//a////wIAAAAAAAAAAAH8/v//av///wAAAAAKAQAAAAAAAAAACAAAAAAGBQEAACQ4MzIzYzg5Yy04YmZhLTQyZmItYjVhNi1mOWU2NDJiZjdmOGEGBgEAAB9UYWJsZS5JbnZlbnRUcmFucy5EYXRlRmluYW5jaWFsCgoKCgE7AAAAMgAAAAkHAQAACQgBAAAJCQEAAAYKAQAAD1ZvdWNoZXJQaHlzaWNhbAYLAQAAEFBoeXNpY2FsIHZvdWNoZXIGDAEAAAZTdHJpbmcJCAAAAAYOAQAAJDQ4YmY3ZmVhLThjNTYtNGE5NC05MjEyLTk5MTk3ZGRmZTIxYgHx/v//bf////////8JAAAAAfD+//9s////AAAAAAHv/v//a////wIAAAAAAAAAAAHu/v//av///wAAAAAKAQAAAAAAAAAACQAAAAAGEwEAACRhNjUxYzVhZC0zOGEzLTQ3OTktYWRjZS1jZWYyNzk1ODlkNTEGFAEAACFUYWJsZS5JbnZlbnRUcmFucy5Wb3VjaGVyUGh5c2ljYWwKCgoKATwAAAAyAAAACRUBAAAJFgEAAAkXAQAABhgBAAA3QXRsYXNNYW5hZ2VkQ29sdW1uX2RjY2Y1NWFlLWMzYTUtNGU2MC05Y2RkLTVlNTA1NzI4MWVkMAYZAQAADjEyMDAxMCBiYWxhbmNlCQgAAAAJCAAAAAYbAQAAJDQxMTA0YmExLTMyYTMtNDgwZS1hMGYwLWMzZjg5NDBjOWEzMQHk/v//bf////////8KAAAAAeP+//9s////AgAAAAHi/v//a////wIAAAAAAAAAAAHh/v//av///wAAAAAKAQAAAAAAAAAACgAAAAAGIAEAACQzMjgxZGE5My1iODVjLTRlYTQtOGU4Mi1hMzUwYzFhMzRiYWMJCAAAAAoKCgoBPQAAADIAAAAJIgEAAAkjAQAACSQBAAAGJQEAAAdWb3VjaGVyBiYBAAARRmluYW5jaWFsIHZvdWNoZXIGJwEAAAZTdHJpbmcJCAAAAAYpAQAAJDNhYWE0Y2NmLWEwNzItNDhjMi04YjU0LWM1MGUxN2E4NTU3MwHW/v//bf////////8LAAAAAdX+//9s////AAAAAAHU/v//a////wIAAAAAAAAAAAHT/v//av///wAAAAAKAQAAAAAAAAAACwAAAAAGLgEAACRmOTRkNTM4Zi02Zjk5LTQxZjItODRkOC1mMjU1MDFkN2UxMTEGLwEAABlUYWJsZS5JbnZlbnRUcmFucy5Wb3VjaGVyCgoKCgE+AAAAMgAAAAkwAQAACTEBAAAJMgEAAAYzAQAAN0F0bGFzTWFuYWdlZENvbHVtbl9kYzFmYjhmYi1kZjE1LTRiZmUtODg4NC1jODRiYzk4ZGZjZGQGNAEAABIxMjAwMTAgZmluIHZvdWNoZXIJCAAAAAkIAAAABjYBAAAkMWZlN2NiNTctZTFkMC00ZjY0LWE3N2UtYjgyODIxMzQ1OGMzAcn+//9t/////////wwAAAAByP7//2z///8CAAAAAcf+//9r////AgAAAAAAAAAAAcb+//9q////AAAAAAoBAAAAAAAAAAAMAAAAAAY7AQAAJGE0ZWYwZTZjLTA3ZjUtNDU3MS04ZTk0LTU1M2U1OTNkOWQxYQkIAAAACgoKCgFyAAAAEgAAAAdz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D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+AQAAHFRhYmxlLkludmVudFRyYW5zLlRyYW5zUmVmSWQJPwEAAAHA/v//w/7//wZBAQAAGFRhYmxlLkludmVudFRyYW5zLkl0ZW1JZAlCAQAAAb3+///D/v//BkQBAAAeVGFibGUuSW52ZW50VHJhbnMuRGF0ZVBoeXNpY2FsCUUBAAABuv7//8P+//8GRwEAAB1UYWJsZS5JbnZlbnRUcmFucy5TdGF0dXNJc3N1ZQlIAQAAAbf+///D/v//BkoBAAAVVGFibGUuSW52ZW50VHJhbnMuUXR5CUsBAAABtP7//8P+//8GTQEAAB9UYWJsZS5JbnZlbnRUcmFucy5EYXRlRmluYW5jaWFsCU4BAAABsf7//8P+//8GUAEAACFUYWJsZS5JbnZlbnRUcmFucy5Wb3VjaGVyUGh5c2ljYWwJUQEAAAGu/v//w/7//wZTAQAAGVRhYmxlLkludmVudFRyYW5zLlZvdWNoZXIJVAEAAAd1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q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ZWAQAAH1RhYmxlLkludmVudFRyYW5zLkRhdGVGaW5hbmNpYWwJVwEAAAGo/v//q/7//wZZAQAAG1RhYmxlLkludmVudFRyYW5zLlRyYW5zVHlwZQlaAQAAAaX+//+r/v//BlwBAAAeVGFibGUuSW52ZW50VHJhbnMuRGF0ZVBoeXNpY2FsCV0BAAAHd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ov7//9T///8JMAAAAAkxAAAABH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9AAAAIQAAAAEAAAAJYQEAAAMAAAAJYgEAAAR+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IE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hAQAAAAAAAAGKAAAAKQAAAAAAAAAJZQEAAAA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ZgEAAAEAAAABAAAABIw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+AAAAAlnAQAABwAAAAloAQAABI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hAQAABwAAAAlqAQAAAZkAAACLAAAACWsBAAAAAAAAAAAAAAGaAAAAjAAAAOkAAAAJZwEAAAcAAAAJbQEAAAS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YQEAAAcAAAAJbwEAAAGmAAAAiwAAAAlrAQAAAAAAAAAAAAABpwAAAIwAAADpAAAACWcBAAAHAAAACXIBAAAEq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WEBAAAHAAAACXQBAAABswAAAIsAAAAJdQEAAAEAAAABAAAAAbQAAACMAAAA8AAAAAlnAQAABwAAAAl3AQAABL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hAQAABwAAAAl5AQAAAcEAAACLAAAACXoBAAABAAAAAQAAAAHCAAAAjAAAAOcAAAAJZwEAAAcAAAAJfAEAAATD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AAAAAJYQEAAAcAAAAJfgEAAAHPAAAAiwAAAAl/AQAAAQAAAAEAAAAB0AAAAIwAAADvAAAACWcBAAAHAAAACYEBAAAE0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WEBAAAHAAAACYMBAAAB3QAAAIsAAAAJhAEAAAEAAAABAAAAAd4AAACMAAAA7wAAAAlnAQAABwAAAAmGAQAABN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hAQAABwAAAAmIAQAAAesAAACLAAAACYkBAAABAAAAAQAAAAHsAAAAjAAAAPsAAAAJZwEAABEAAAAJiwEAAATt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YQEAAAcAAAAJjQEAAAH5AAAAiwAAAAmOAQAAAQAAAAEAAAAB+gAAAIwAAAB+AAAACY8BAAAHAAAACZABAAAE+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113AAAACZEBAAAHAAAACZIBAAABBwEAAIsAAAAJkwEAAAEAAAABAAAAAQgBAACMAAAAHAAAAAmUAQAABwAAAAmVAQAABA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WAQAABwAAAAmXAQAAARUBAACLAAAACZgBAAAAAAAAAAAAAAEWAQAAjAAAAB4AAAAJlAEAAAcAAAAJmgEAAAQ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lgEAAAcAAAAJnAEAAAEiAQAAiwAAAAmdAQAAAQAAAAEAAAABIwEAAIwAAAADAAAACZ4BAAADAAAACZ8BAAABJAEAABAAAAAAAAAACRIAAAAAAAAAATABAACLAAAACaEBAAAAAAAAAAAAAAExAQAAjAAAAAUAAAAJngEAAAMAAAAJowEAAAEyAQAAEAAAAAAAAAAJEgAAAAAAAAAFP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W/7//23/////////AAamAQAABlN0cmluZwanAQAABk51bWJlcgmoAQAAAVf+//9r////AgAAAAVW/v//OUdsb2JlU29mdHdhcmUuQXRsYXM0MC5BdGxhc0NvbW1vbi5OdW1iZXJTZXF1ZW5jZUNvbmRpdGlvbgEAAAAHdmFsdWVfXwAIAgAAAAEAAAAAAAarAQAAEVRhYmxlLkludmVudFRyYW5zCY4AAAAJCAAAAAr/////CasBAAAKCY4AAAAKCgoJCAAAAAmxAQAACQgAAAABQgEAAD8BAAABTf7//23/////////AAa0AQAABlN0cmluZwa1AQAAC0l0ZW0gbnVtYmVyCagBAAABSf7//2v///8CAAAAAUj+//9W/v//AQAAAAAACasBAAAJtgAAAAkIAAAACv////8JqwEAAAoJtgAAAAoKCgkIAAAACb8BAAAJCAAAAAFFAQAAPwEAAAE//v//bf////////8ABsIBAAAERGF0ZQbDAQAADVBoeXNpY2FsIGRhdGUJqAEAAAE7/v//a////wIAAAABOv7//1b+//8BAAAAAAAJqwEAAAnSAAAACQgAAAAK/////wmrAQAACgnSAAAACgoKCQgAAAAJzQEAAAkIAAAAAUgBAAA/AQAAATH+//9t/////////wAG0AEAAARFbnVtBtEBAAAMSXNzdWUgc3RhdHVzCagBAAABLf7//2v///8AAAAAASz+//9W/v//AQAAAAAACasBAAAJ4AAAAAkIAAAACv////8JqwEAAAoJ4AAAAAoKCgkIAAAACdsBAAAJCAAAAAFLAQAAPwEAAAEj/v//bf////////8BBt4BAAAEUmVhbAbfAQAACFF1YW50aXR5CagBAAABH/7//2v///8CAAAAAR7+//9W/v//AQAAAAAACasBAAAJ7gAAAAkIAAAACv////8JqwEAAAoJ7gAAAAoKCgkIAAAACekBAAAJCAAAAAFOAQAAPwEAAAEV/v//bf////////8ABuwBAAAERGF0ZQbtAQAADkZpbmFuY2lhbCBkYXRlCe4BAAABEf7//2v///8CAAAAARD+//9W/v//AQAAAAAABvEBAAARVGFibGUuSW52ZW50VHJhbnMJ/AAAAAkIAAAACv////8J8QEAAAoJ/AAAAAoKCgkIAAAACfcBAAAJCAAAAAFRAQAAPwEAAAEH/v//bf////////8ABvoBAAAGU3RyaW5nBvsBAAAQUGh5c2ljYWwgdm91Y2hlcgn8AQAAAQP+//9r////AgAAAAEC/v//Vv7//wEAAAAAAAb/AQAAEVRhYmxlLkludmVudFRyYW5zCQoBAAAJCAAAAAr/////Cf8BAAAKCQoBAAAKCgoJCAAAAAkFAgAACQgAAAABVAEAAD8BAAAB+f3//23/////////AAYIAgAABlN0cmluZwYJAgAAEUZpbmFuY2lhbCB2b3VjaGVyCQoCAAAB9f3//2v///8CAAAAAfT9//9W/v//AQAAAAAABg0CAAARVGFibGUuSW52ZW50VHJhbnMJJQEAAAkIAAAACv////8JDQIAAAoJJQEAAAoKCgkIAAAACRMCAAAJCAAAAAVX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FQIAABFUYWJsZS5JbnZlbnRUcmFucwYWAgAADURhdGVGaW5hbmNpYWwJCAAAAAYYAgAAHDA3LjAxLjIwMTcgLi4gMTIuMzEuMjA5OSwgIiL/////CRUCAAAKCRYCAAAKCgoJCAAAAAkcAgAACQgAAAABWgEAAFcBAAAJFQIAAAYfAgAACVRyYW5zVHlwZQkIAAAABiECAAAFU2FsZXP/////CRUCAAAKCR8CAAAKCgoJCAAAAAklAgAACQgAAAABXQEAAFcBAAAJFQIAAAYoAgAADERhdGVQaHlzaWNhbAkIAAAABioCAAAYMDEuMDEuMjAwOCAuLiAwNi4zMC4yMDE3/////wkVAgAACgkoAgAACgoKCQgAAAAJLgIAAAkIAAAAAWEBAAASAAAAB2I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D9///D/v//BjECAAAzVGFibGUuSW52ZW50VHJhbnMuSXRlbUlkflRhYmxlLkludmVudFRhYmxlLkl0ZW1OYW1lCTICAAABZQEAAHgAAAAHZgEAAAABAAAABAAAAAQ3R2xvYmVTb2Z0d2FyZS5BdGxhczQwLkF0bGFzQ29tbW9uLlR5cGUuRmllbGRPdXRwdXRGaWVsZAIAAAAJPwEAAA0DBGc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g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M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cv9//8yR2xvYmVTb2Z0d2FyZS5BdGxhczQwLkF0bGFzQ29tbW9uLkNvbHVtbkF0dHJpYnV0ZXMBAAAAB3ZhbHVlX18ACAIAAAAQAAAABjYCAAAETm9uZQHJ/f//zP3//wHI/f//y/3//wkAAAAJCAAAAAHG/f//zP3//wHF/f//y/3//wsAAAAGPAIAAAEwAcP9///M/f//AcL9///L/f//BAAAAAY/AgAAB0dlbmVyYWwBwP3//8z9//8Bv/3//8v9//8CAAAABkICAAABMQG9/f//zP3//wG8/f//y/3//wAAAAAGRQIAAAQ5Ljg2Abr9///M/f//Abn9///L/f//JAAAAAmPAAAAB2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t/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ZKAgAACEZvbnRCb2xkBksCAAAFRmFsc2UBtP3//7f9//8GTQIAAApGb250SXRhbGljCUsCAAABsf3//7f9//8GUAIAAA1Gb250VW5kZXJsaW5lBlECAAAFLTQxNDIBrv3//7f9//8GUwIAAAhGb250TmFtZQZUAgAAB0NhbGlicmkBq/3//7f9//8GVgIAAAlGb250Q29sb3IGVwIAAAEwAaj9//+3/f//BlkCAAAIRm9udFNpemUGWgIAAAIxMQGl/f//t/3//wZcAgAACUZvbnRTdHlsZQZdAgAAB1JlZ3VsYXIHawEAAAABAAAAAAAAAAQ3R2xvYmVTb2Z0d2FyZS5BdGxhczQwLkF0bGFzQ29tbW9uLlR5cGUuRmllbGRPdXRwdXRGaWVsZAIAAAAHb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L9///M/f//AaH9///L/f//JAAAAAmdAAAAAZ/9///M/f//AZ79///L/f//CwAAAAZjAgAAATEBnP3//8z9//8Bm/3//8v9//8EAAAABmYCAAAHR2VuZXJhbAGZ/f//zP3//wGY/f//y/3//wIAAAAGaQIAAAExAZb9///M/f//AZX9///L/f//AAAAAAZsAgAAAjEyAZP9///M/f//AZL9///L/f//AwAAAAZvAgAAXD1BdGxhc1RhYmxlKCJQUk9EIixEYXRhQXJlYUlkLCJULlNhbGVzVGFibGUiLCIlQ3VzdEFjY291bnQiLCIiLCIiLCIiLCIiLCIiLCIiLCJTYWxlc0lkIiwkQTMpB28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P3//7f9//8GcQIAAAhGb250Qm9sZAlLAgAAAY39//+3/f//BnQCAAAKRm9udEl0YWxpYwlLAgAAAYr9//+3/f//BncCAAANRm9udFVuZGVybGluZQZ4AgAABS00MTQyAYf9//+3/f//BnoCAAAIRm9udE5hbWUGewIAAAdDYWxpYnJpAYT9//+3/f//Bn0CAAAJRm9udENvbG9yBn4CAAABMAGB/f//t/3//waAAgAACEZvbnRTaXplBoECAAACMTEBfv3//7f9//8GgwIAAAlGb250U3R5bGUGhAIAAAdSZWd1bGFyB3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7/f//zP3//wF6/f//y/3//yQAAAAJqgAAAAF4/f//zP3//wF3/f//y/3//wsAAAAGigIAAAEyAXX9///M/f//AXT9///L/f//BAAAAAaNAgAAB0dlbmVyYWwBcv3//8z9//8Bcf3//8v9//8CAAAABpACAAABMQFv/f//zP3//wFu/f//y/3//wAAAAAGkwIAAAU0MS4xNAFs/f//zP3//wFr/f//y/3//wMAAAAGlgIAAFc9QXRsYXNUYWJsZSgiUFJPRCIsRGF0YUFyZWFJZCwiVC5DdXN0VGFibGUiLCIlTmFtZSIsIiIsIiIsIiIsIiIsIiIsIiIsIkFjY291bnROdW0iLCRCMykHd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t/3//wlxAgAACUsCAAABZv3//7f9//8JdAIAAAlLAgAAAWP9//+3/f//CXcCAAAGnwIAAAUtNDE0MgFg/f//t/3//wl6AgAABqICAAAHQ2FsaWJyaQFd/f//t/3//wl9AgAABqUCAAABMAFa/f//t/3//wmAAgAABqgCAAACMTEBV/3//7f9//8JgwIAAAarAgAAB1JlZ3VsYXIHdQEAAAABAAAABAAAAAQ3R2xvYmVTb2Z0d2FyZS5BdGxhczQwLkF0bGFzQ29tbW9uLlR5cGUuRmllbGRPdXRwdXRGaWVsZAIAAAAJQgEAAA0DB3c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T/f//zP3//wFS/f//y/3//wYAAAAGrwIAAAVUb3RhbAFQ/f//zP3//wFP/f//y/3//xAAAAAJNgIAAAFN/f//zP3//wFM/f//y/3//wkAAAAJCAAAAAFK/f//zP3//wFJ/f//y/3//wsAAAAGuAIAAAEzAUf9///M/f//AUb9///L/f//BAAAAAa7AgAAB0dlbmVyYWwBRP3//8z9//8BQ/3//8v9//8CAAAABr4CAAABMQFB/f//zP3//wFA/f//y/3//wAAAAAGwQIAAAUxNC4xNAd5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79//+3/f//CUoCAAAJSwIAAAE7/f//t/3//wlNAgAACUsCAAABOP3//7f9//8JUAIAAAbKAgAABS00MTQyATX9//+3/f//CVMCAAAGzQIAAAdDYWxpYnJpATL9//+3/f//CVYCAAAG0AIAAAEwAS/9//+3/f//CVkCAAAG0wIAAAIxMQEs/f//t/3//wlcAgAABtYCAAAHUmVndWxhcgd6AQAAAAEAAAAEAAAABDdHbG9iZVNvZnR3YXJlLkF0bGFzNDAuQXRsYXNDb21tb24uVHlwZS5GaWVsZE91dHB1dEZpZWxkAgAAAAkyAgAADQMHf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j9///M/f//ASf9///L/f//CQAAAAkIAAAAASX9///M/f//AST9///L/f//CwAAAAbdAgAAATQBIv3//8z9//8BIf3//8v9//8EAAAABuACAAAHR2VuZXJhbAEf/f//zP3//wEe/f//y/3//wIAAAAG4wIAAAExARz9///M/f//ARv9///L/f//AAAAAAbmAgAABTM0Ljg2B34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f3//7f9//8JSgIAAAlLAgAAARb9//+3/f//CU0CAAAJSwIAAAET/f//t/3//wlQAgAABu8CAAAFLTQxNDIBEP3//7f9//8JUwIAAAbyAgAAB0NhbGlicmkBDf3//7f9//8JVgIAAAb1AgAAATABCv3//7f9//8JWQIAAAb4AgAAAjExAQf9//+3/f//CVwCAAAG+wIAAAdSZWd1bGFyB38BAAAAAQAAAAQAAAAEN0dsb2JlU29mdHdhcmUuQXRsYXM0MC5BdGxhc0NvbW1vbi5UeXBlLkZpZWxkT3V0cHV0RmllbGQCAAAACUUBAAANAweB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/3//8z9//8BAv3//8v9//8QAAAACTYCAAABAP3//8z9//8B//z//8v9//8JAAAACQgAAAAB/fz//8z9//8B/Pz//8v9//8LAAAABgUDAAABNQH6/P//zP3//wH5/P//y/3//wQAAAAGCAMAAAhtL2QveXl5eQH3/P//zP3//wH2/P//y/3//wIAAAAGCwMAAAExAfT8///M/f//AfP8///L/f//AAAAAAYOAwAABTE0LjE0B4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fz//7f9//8JSgIAAAlLAgAAAe78//+3/f//CU0CAAAJSwIAAAHr/P//t/3//wlQAgAABhcDAAAFLTQxNDIB6Pz//7f9//8JUwIAAAYaAwAAB0NhbGlicmkB5fz//7f9//8JVgIAAAYdAwAAATAB4vz//7f9//8JWQIAAAYgAwAAAjExAd/8//+3/f//CVwCAAAGIwMAAAdSZWd1bGFyB4QBAAAAAQAAAAQAAAAEN0dsb2JlU29mdHdhcmUuQXRsYXM0MC5BdGxhc0NvbW1vbi5UeXBlLkZpZWxkT3V0cHV0RmllbGQCAAAACUgBAAANAweG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/z//8z9//8B2vz//8v9//8QAAAACTYCAAAB2Pz//8z9//8B1/z//8v9//8JAAAACQgAAAAB1fz//8z9//8B1Pz//8v9//8LAAAABi0DAAABNgHS/P//zP3//wHR/P//y/3//wQAAAAGMAMAAAdHZW5lcmFsAc/8///M/f//Ac78///L/f//AgAAAAYzAwAAATEBzPz//8z9//8By/z//8v9//8AAAAABjYDAAAFMTIuODYHi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P//t/3//wlKAgAACUsCAAABxvz//7f9//8JTQIAAAlLAgAAAcP8//+3/f//CVACAAAGPwMAAAUtNDE0MgHA/P//t/3//wlTAgAABkIDAAAHQ2FsaWJyaQG9/P//t/3//wlWAgAABkUDAAABMAG6/P//t/3//wlZAgAABkgDAAACMTEBt/z//7f9//8JXAIAAAZLAwAAB1JlZ3VsYXIHiQEAAAABAAAABAAAAAQ3R2xvYmVTb2Z0d2FyZS5BdGxhczQwLkF0bGFzQ29tbW9uLlR5cGUuRmllbGRPdXRwdXRGaWVsZAIAAAAJSwEAAA0DB4s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z/P//zP3//wGy/P//y/3//xAAAAAJNgIAAAGw/P//zP3//wGv/P//y/3//wkAAAAJCAAAAAGt/P//zP3//wGs/P//y/3//wsAAAAGVQMAAAE3Aar8///M/f//Aan8///L/f//BAAAAAZYAwAAMF8gKiAjLCMjMC4wMF8gO18gKiAtIywjIzAuMDBfIDtfICogIi0iPz9fIDtfIEBfIAGn/P//zP3//wGm/P//y/3//wIAAAAGWwMAAAExAaT8///M/f//AaP8///L/f//AAAAAAZeAwAABTEwLjI5AaH8///M/f//AaD8///L/f//JAAAAAnvAAAAAZ78///M/f//AZ38///L/f//DAAAAAZkAwAABFRydWUBm/z//8z9//8Bmvz//8v9//8KAAAABmcDAAAFRmFsc2UHj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/P//t/3//wlKAgAACUsCAAABlfz//7f9//8JTQIAAAlLAgAAAZL8//+3/f//CVACAAAGcAMAAAUtNDE0MgGP/P//t/3//wlTAgAABnMDAAAHQ2FsaWJyaQGM/P//t/3//wlWAgAABnYDAAABMAGJ/P//t/3//wlZAgAABnkDAAACMTEBhvz//7f9//8JXAIAAAZ8AwAAB1JlZ3VsYXIHjgEAAAABAAAABAAAAAQ3R2xvYmVTb2Z0d2FyZS5BdGxhczQwLkF0bGFzQ29tbW9uLlR5cGUuRmllbGRPdXRwdXRGaWVsZAIAAAAJTgEAAA0DAY8BAABnAQAAB5A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P//zP3//wGB/P//y/3//wkAAAAJCAAAAAF//P//zP3//wF+/P//y/3//wsAAAAGgwMAAAE4AXz8///M/f//AXv8///L/f//BAAAAAaGAwAACG0vZC95eXl5AXn8///M/f//AXj8///L/f//AgAAAAaJAwAAATEBdvz//8z9//8Bdfz//8v9//8AAAAABowDAAACMTUBkQEAABIAAAAHk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z/P//t/3//waOAwAACEZvbnRCb2xkCUsCAAABcPz//7f9//8GkQMAAApGb250SXRhbGljCUsCAAABbfz//7f9//8GlAMAAA1Gb250VW5kZXJsaW5lBpUDAAAFLTQxNDIBavz//7f9//8GlwMAAAhGb250TmFtZQaYAwAAB0NhbGlicmkBZ/z//7f9//8GmgMAAAlGb250Q29sb3IGmwMAAAEwAWT8//+3/f//Bp0DAAAIRm9udFNpemUGngMAAAIxMQFh/P//t/3//wagAwAACUZvbnRTdHlsZQahAwAAB1JlZ3VsYXIHkwEAAAABAAAABAAAAAQ3R2xvYmVTb2Z0d2FyZS5BdGxhczQwLkF0bGFzQ29tbW9uLlR5cGUuRmllbGRPdXRwdXRGaWVsZAIAAAAJUQEAAA0DAZQBAABnAQAAB5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d/P//zP3//wFc/P//y/3//wkAAAAJCAAAAAFa/P//zP3//wFZ/P//y/3//wsAAAAGqAMAAAE5AVf8///M/f//AVb8///L/f//BAAAAAarAwAAB0dlbmVyYWwBVPz//8z9//8BU/z//8v9//8CAAAABq4DAAABMQFR/P//zP3//wFQ/P//y/3//wAAAAAGsQMAAAUxNy40MwGWAQAAEgAAAAe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78//+3/f//BrMDAAAIRm9udEJvbGQJSwIAAAFL/P//t/3//wa2AwAACkZvbnRJdGFsaWMJSwIAAAFI/P//t/3//wa5AwAADUZvbnRVbmRlcmxpbmUGugMAAAUtNDE0MgFF/P//t/3//wa8AwAACEZvbnROYW1lBr0DAAAHQ2FsaWJyaQFC/P//t/3//wa/AwAACUZvbnRDb2xvcgbAAwAAATABP/z//7f9//8GwgMAAAhGb250U2l6ZQbDAwAAAjExATz8//+3/f//BsUDAAAJRm9udFN0eWxlBsYDAAAHUmVndWxhcgeYAQAAAAEAAAAAAAAABDdHbG9iZVNvZnR3YXJlLkF0bGFzNDAuQXRsYXNDb21tb24uVHlwZS5GaWVsZE91dHB1dEZpZWxkAgAAAAe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z//8z9//8BOPz//8v9//8kAAAACRkBAAABNvz//8z9//8BNfz//8v9//8LAAAABswDAAACMTABM/z//8z9//8BMvz//8v9//8EAAAABs8DAAAHR2VuZXJhbAEw/P//zP3//wEv/P//y/3//wIAAAAG0gMAAAExAS38///M/f//ASz8///L/f//AAAAAAbVAwAAAjE2ASr8///M/f//ASn8///L/f//AwAAAAbYAwAAdj1BdGxhc0JhbGFuY2UoIlBST0QiLERhdGFBcmVhSWQsIlQuTGVkZ2VyVHJhbnMiLCJTdW18QW1vdW50TVNUfDAiLCIiLCIiLCIiLCIiLCIiLCIiLCJBY2NvdW50TnVtfFZvdWNoZXIiLCIxMjAwMTAiLCRKMykHn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P//t/3//wmzAwAACUsCAAABJPz//7f9//8JtgMAAAlLAgAAASH8//+3/f//CbkDAAAG4QMAAAUtNDE0MgEe/P//t/3//wm8AwAABuQDAAAHQ2FsaWJyaQEb/P//t/3//wm/AwAABucDAAABMAEY/P//t/3//wnCAwAABuoDAAACMTEBFfz//7f9//8JxQMAAAbtAwAAB1JlZ3VsYXIHnQEAAAABAAAABAAAAAQ3R2xvYmVTb2Z0d2FyZS5BdGxhczQwLkF0bGFzQ29tbW9uLlR5cGUuRmllbGRPdXRwdXRGaWVsZAIAAAAJVAEAAA0DAZ4BAABnAQAAB58B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R/P//zP3//wEQ/P//y/3//wkAAAAJCAAAAAEO/P//zP3//wEN/P//y/3//wsAAAAG9AMAAAIxMQehAQAAAAEAAAAAAAAABDdHbG9iZVNvZnR3YXJlLkF0bGFzNDAuQXRsYXNDb21tb24uVHlwZS5GaWVsZE91dHB1dEZpZWxkAgAAAAejAQAAAAEAAAAC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/z//8z9//8BCvz//8v9//8kAAAACTQBAAABCPz//8z9//8BB/z//8v9//8LAAAABvoDAAACMTIBqAEAAA4AAACxAAAABvsDAAALSW52ZW50VHJhbnMG/AMAABZJbnZlbnRvcnkgdHJhbnNhY3Rpb25zCQgAAAAJCAAAAAkIAAAAAQL8///g////AAAAAAn/AwAACQAEAAAB//v//93///+hPcBnfE3PSIwg0mPacUXZCQgAAAAJCAAAAAkDBAAACasBAAAKCgoKCgEAAAAB+/v//9n///8AAAAAAfr7///Y////AAAAAAAJBwQ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CQQAAAS/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CwQAAATN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DQQ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DwQAAAT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EQQAAAHuAQAADgAAAP////8GEgQAAAtJbnZlbnRUcmFucwYTBAAAFkludmVudG9yeSB0cmFuc2FjdGlvbnMJCAAAAAkIAAAACQgAAAAB6/v//+D///8AAAAACRYEAAAJFwQAAAHo+///3f///1xnoX0uEw1BkNq2tBvWuLkJCAAAAAkIAAAACRoEAAAJ8QEAAAoKCgoKAQAAAAHk+///2f///wAAAAAB4/v//9j///8AAAAAAAkeBAAABP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mRAQAAAwAAAAkgBAAAAfwBAAAOAAAA/////wYhBAAAC0ludmVudFRyYW5zBiIEAAAWSW52ZW50b3J5IHRyYW5zYWN0aW9ucwkIAAAACQgAAAAJCAAAAAHc+///4P///wAAAAAJJQQAAAkmBAAAAdn7///d////cW0af6/mIUGf+kLRWRJw4AkIAAAACQgAAAAJKQQAAAn/AQAACgoKCgoBAAAAAdX7///Z////AAAAAAHU+///2P///wAAAAAACS0EAAAEB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SAAAACZYBAAADAAAACS8EAAABCgIAAA4AAAD/////BjAEAAALSW52ZW50VHJhbnMGMQQAABZJbnZlbnRvcnkgdHJhbnNhY3Rpb25zCQgAAAAJCAAAAAkIAAAAAc37///g////AAAAAAk0BAAACTUEAAAByvv//93///9lerW5eIhVTqEh8FwcnxjMCQgAAAAJCAAAAAk4BAAACQ0CAAAKCgoKCgEAAAABxvv//9n///8AAAAAAcX7///Y////AAAAAAAJPAQAAAQT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PgQAAAQc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gAAAAJPwQAAAMAAAAJQAQAAAQl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IAAAAJPwQAAAMAAAAJQgQAAAQu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8AAAAJPwQAAAMAAAAJRAQAAAEyAgAAPwEAAAG7+///bf////////8ABkYEAAAGU3RyaW5nBkcEAAAJSXRlbSBuYW1lCTEAAAABt/v//2v///8CAAAAAbb7//9W/v//AQAAAAAACTAAAAAJxAAAAAkIAAAACv////8JMAAAAAoJxAAAAAZQBAAABkl0ZW1JZAZRBAAAC0ludmVudFRyYW5zCgkIAAAACVMEAAAJCAAAAAH/AwAAIQAAAAoAAAAJVQQAABEAAAAJVgQAAAEABAAAIgAAAAgAAAAJYQEAABEAAAAJWAQAAAQD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QQAAAAAAAABBwQAACkAAAAAAAAACVoEAAAAAAAABwk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v//7f9//8GXAQAAAhIZWxwVGV4dAZdBAAANU9yZGVyIG51bWJlciwgcHJvamVjdCBudW1iZXIsIHByb2R1Y3Rpb24gbnVtYmVyLCBldGMuAaL7//+3/f//Bl8EAAAFTGFiZWwJpwEAAAGf+///t/3//wZiBAAABFR5cGUJpgEAAAcL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+3/f//CVwEAAAGZgQAAA5JZGVudGlmeSBpdGVtLgGZ+///t/3//wlfBAAACbUBAAABlvv//7f9//8JYgQAAAm0AQAABw0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/v//7f9//8JXAQAAAZvBAAAHERhdGUgb2YgcGh5c2ljYWwgdHJhbnNhY3Rpb24BkPv//7f9//8JXwQAAAnDAQAAAY37//+3/f//CWIEAAAJwgEAAAcP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7//+3/f//CVwEAAAGeAQAAClTdGF0dXMgZm9yIHF1YW50aXR5IGluIHJlbGF0aW9uIHRvIGlzc3VlcwGH+///t/3//wlfBAAACdEBAAABhPv//7f9//8JYgQAAAnQAQAABxE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fv//7f9//8JXAQAAAaBBAAAJFF1YW50aXR5IGF0dGFjaGVkIHRvIHRoZSB0cmFuc2FjdGlvbgF++///t/3//wlfBAAACd8BAAABe/v//7f9//8JYgQAAAneAQAAARYEAAAhAAAABwAAAAmIBAAABwAAAAmJBAAAARcEAAAiAAAAAwAAAAmKBAAAAwAAAAmLBAAAARoEAAAEAAAAAQAAAAmIBAAAAwAAAAmNBAAAAR4EAAApAAAAAAAAAAmOBAAAAAAAAAc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H7//+3/f//BpAEAAAFTGFiZWwJ7QEAAAFu+///t/3//waTBAAABFR5cGUJ7AEAAAElBAAAIQAAAAkAAAAJlQQAABEAAAAJlgQAAAEmBAAAIgAAAAMAAAAJkQEAAAMAAAAJmAQAAAEpBAAABAAAAAEAAAAJlQQAAAMAAAAJmgQAAAEtBAAAKQAAAAAAAAAJmwQAAAAAAAAHL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k+///t/3//wadBAAABUxhYmVsCfsBAAABYfv//7f9//8GoAQAAARUeXBlCfoBAAABNAQAACEAAAAIAAAACaIEAAARAAAACaMEAAABNQQAACIAAAADAAAACaQEAAADAAAACaUEAAABOAQAAAQAAAABAAAACaIEAAADAAAACacEAAABPAQAACkAAAAAAAAACagEAAAAAAAABz4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v//7f9//8GqgQAAAVMYWJlbAkJAgAAAVT7//+3/f//Bq0EAAAEVHlwZQkIAgAAAT8EAAASAAAAB0A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v//7f9//8GsAQAAARUeXBlCewBAAABTvv//7f9//8GswQAAAVMYWJlbAntAQAAAUv7//+3/f//BrYEAAAIUmVmZXJzVG8GtwQAAAw9RXhjbHVkZURhdGUHQ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t/3//wmwBAAABroEAAAERW51bQFF+///t/3//wmzBAAABr0EAAAJUmVmZXJlbmN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v//7f9//8JsAQAAAnCAQAAAT/7//+3/f//CbMEAAAJwwEAAAE8+///t/3//wbFBAAACFJlZmVyc1RvBsYEAAALPURhdGVQZXJpb2QEU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118AAAACWEBAAADAAAACcgEAAABVQQAABIAAAAHV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N/v//8P+//8GygQAABhUYWJsZS5JbnZlbnRUcmFucy5JdGVtSWQJQgEAAAE0+///w/7//wbNBAAAH1RhYmxlLkludmVudFRyYW5zLkludmVudFRyYW5zSWQJzgQAAAEx+///w/7//wbQBAAAG1RhYmxlLkludmVudFRyYW5zLlRyYW5zVHlwZQnRBAAAAS77///D/v//BtMEAAAcVGFibGUuSW52ZW50VHJhbnMuVHJhbnNSZWZJZAk/AQAAASv7///D/v//BtYEAAAeVGFibGUuSW52ZW50VHJhbnMuRGF0ZVBoeXNpY2FsCUUBAAABKPv//8P+//8G2QQAAB9UYWJsZS5JbnZlbnRUcmFucy5EYXRlRmluYW5jaWFsCdoEAAABJfv//8P+//8G3AQAAB9UYWJsZS5JbnZlbnRUcmFucy5TdGF0dXNSZWNlaXB0Cd0EAAABIvv//8P+//8G3wQAAB1UYWJsZS5JbnZlbnRUcmFucy5TdGF0dXNJc3N1ZQlIAQAAAR/7///D/v//BuIEAAAVVGFibGUuSW52ZW50VHJhbnMuUXR5CUsBAAABHPv//8P+//8G5QQAACJUYWJsZS5JbnZlbnRUcmFucy5Db3N0QW1vdW50UG9zdGVkCeYEAAAHW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Rn7//+r/v//BugEAAAfVGFibGUuSW52ZW50VHJhbnMuRGF0ZUZpbmFuY2lhbAnpBAAAARb7//+r/v//BusEAAAdVGFibGUuSW52ZW50VHJhbnMuU3RhdHVzSXNzdWUJ7AQAAAET+///q/7//wbuBAAAGFRhYmxlLkludmVudFRyYW5zLkl0ZW1JZAnvBAAAARD7//+r/v//BvEEAAAfVGFibGUuSW52ZW50VHJhbnMuSW52ZW50VHJhbnNJZAnyBAAAAQ37//+r/v//BvQEAAAcVGFibGUuSW52ZW50VHJhbnMuVHJhbnNSZWZJZAn1BAAAAQr7//+r/v//BvcEAAAeVGFibGUuSW52ZW50VHJhbnMuRGF0ZVBoeXNpY2FsCfgEAAABB/v//6v+//8G+gQAAB9UYWJsZS5JbnZlbnRUcmFucy5TdGF0dXNSZWNlaXB0CfsEAAABBPv//6v+//8G/QQAABtUYWJsZS5JbnZlbnRUcmFucy5UcmFuc1R5cGUJ/gQAAAFaBAAAeAAAAAGIBAAAEgAAAAeJ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B+///w/7//wYABQAAHFRhYmxlLkludmVudFRyYW5zLlRyYW5zUmVmSWQJPwEAAAH++v//w/7//wYDBQAAGFRhYmxlLkludmVudFRyYW5zLkl0ZW1JZAlCAQAAAfv6///D/v//BgYFAAAeVGFibGUuSW52ZW50VHJhbnMuRGF0ZVBoeXNpY2FsCUUBAAAB+Pr//8P+//8GCQUAAB1UYWJsZS5JbnZlbnRUcmFucy5TdGF0dXNJc3N1ZQlIAQAAAfX6///D/v//BgwFAAAVVGFibGUuSW52ZW50VHJhbnMuUXR5CUsBAAAB8vr//8P+//8GDwUAACRUYWJsZS5JbnZlbnRUcmFucy5Db3N0QW1vdW50UGh5c2ljYWwJEAUAAAHv+v//w/7//wYSBQAAH1RhYmxlLkludmVudFRyYW5zLkRhdGVGaW5hbmNpYWwJTgEAAAGKBAAAEgAAAAeL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Pr//6v+//8GFQUAAB9UYWJsZS5JbnZlbnRUcmFucy5EYXRlRmluYW5jaWFsCVcBAAAB6fr//6v+//8GGAUAABtUYWJsZS5JbnZlbnRUcmFucy5UcmFuc1R5cGUJWgEAAAHm+v//q/7//wYbBQAAHlRhYmxlLkludmVudFRyYW5zLkRhdGVQaHlzaWNhbAldAQAAB40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P6///U////CTAAAAAJMQAAAAGOBAAAeAAAAAGVBAAAEgAAAAeW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g+v//w/7//wYhBQAAHFRhYmxlLkludmVudFRyYW5zLlRyYW5zUmVmSWQJPwEAAAHd+v//w/7//wYkBQAAGFRhYmxlLkludmVudFRyYW5zLkl0ZW1JZAlCAQAAAdr6///D/v//BicFAAAeVGFibGUuSW52ZW50VHJhbnMuRGF0ZVBoeXNpY2FsCUUBAAAB1/r//8P+//8GKgUAAB1UYWJsZS5JbnZlbnRUcmFucy5TdGF0dXNJc3N1ZQlIAQAAAdT6///D/v//Bi0FAAAVVGFibGUuSW52ZW50VHJhbnMuUXR5CUsBAAAB0fr//8P+//8GMAUAAB9UYWJsZS5JbnZlbnRUcmFucy5EYXRlRmluYW5jaWFsCU4BAAABzvr//8P+//8GMwUAACFUYWJsZS5JbnZlbnRUcmFucy5Wb3VjaGVyUGh5c2ljYWwJUQEAAAeY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y/r//6v+//8GNgUAAB9UYWJsZS5JbnZlbnRUcmFucy5EYXRlRmluYW5jaWFsCVcBAAAByPr//6v+//8GOQUAABtUYWJsZS5JbnZlbnRUcmFucy5UcmFuc1R5cGUJWgEAAAHF+v//q/7//wY8BQAAHlRhYmxlLkludmVudFRyYW5zLkRhdGVQaHlzaWNhbAldAQAAB5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cL6///U////CTAAAAAJMQAAAAGbBAAAeAAAAAGiBAAAEgAAAAejB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/+v//w/7//wZCBQAAHFRhYmxlLkludmVudFRyYW5zLlRyYW5zUmVmSWQJPwEAAAG8+v//w/7//wZFBQAAGFRhYmxlLkludmVudFRyYW5zLkl0ZW1JZAlCAQAAAbn6///D/v//BkgFAAAeVGFibGUuSW52ZW50VHJhbnMuRGF0ZVBoeXNpY2FsCUUBAAABtvr//8P+//8GSwUAAB1UYWJsZS5JbnZlbnRUcmFucy5TdGF0dXNJc3N1ZQlIAQAAAbP6///D/v//Bk4FAAAVVGFibGUuSW52ZW50VHJhbnMuUXR5CUsBAAABsPr//8P+//8GUQUAAB9UYWJsZS5JbnZlbnRUcmFucy5EYXRlRmluYW5jaWFsCU4BAAABrfr//8P+//8GVAUAACFUYWJsZS5JbnZlbnRUcmFucy5Wb3VjaGVyUGh5c2ljYWwJUQEAAAGq+v//w/7//wZXBQAAGVRhYmxlLkludmVudFRyYW5zLlZvdWNoZXIJVAEAAAGkBAAAEgAAAAel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p/r//6v+//8GWgUAAB9UYWJsZS5JbnZlbnRUcmFucy5EYXRlRmluYW5jaWFsCVcBAAABpPr//6v+//8GXQUAABtUYWJsZS5JbnZlbnRUcmFucy5UcmFuc1R5cGUJWgEAAAGh+v//q/7//wZgBQAAHlRhYmxlLkludmVudFRyYW5zLkRhdGVQaHlzaWNhbAldAQAAB6c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Z76///U////CTAAAAAJMQAAAAGoBAAAeAAAAAfI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6//+3/f//CV8EAAAJRwQAAAGY+v//t/3//wliBAAACUYEAAABzgQAAD8BAAABlfr//23/////////AAZsBQAABlN0cmluZwZtBQAABkxvdCBJRAmoAQAAAZH6//9r////AgAAAAGQ+v//Vv7//wEAAAAAAAmrAQAABnIFAAANSW52ZW50VHJhbnNJZAkIAAAACv////8JqwEAAAoJcgUAAAoKCgkIAAAACXcFAAAJCAAAAAHRBAAAPwEAAAGH+v//bf////////8ABnoFAAAERW51bQZ7BQAACVJlZmVyZW5jZQmoAQAAAYP6//9r////AgAAAAGC+v//Vv7//wEAAAAAAAmrAQAABoAFAAAJVHJhbnNUeXBlCQgAAAAK/////wmrAQAACgmABQAACgoKCQgAAAAJhQUAAAkIAAAAAdoEAAA/AQAAAXn6//9t/////////wAGiAUAAAREYXRlBokFAAAORmluYW5jaWFsIGRhdGUJqAEAAAF1+v//a////wIAAAABdPr//1b+//8BAAAAAAAJqwEAAAaOBQAADURhdGVGaW5hbmNpYWwJCAAAAAr/////CasBAAAKCY4FAAAKCgoJCAAAAAmTBQAACQgAAAAB3QQAAD8BAAABa/r//23/////////AAaWBQAABEVudW0GlwUAAA5SZWNlaXB0IHN0YXR1cwmoAQAAAWf6//9r////AgAAAAFm+v//Vv7//wEAAAAAAAmrAQAABpwFAAANU3RhdHVzUmVjZWlwdAkIAAAACv////8JqwEAAAoJnAUAAAoKCgkIAAAACaEFAAAJCAAAAAHmBAAAPwEAAAFd+v//bf////////8ABqQFAAAEUmVhbAalBQAAFUZpbmFuY2lhbCBjb3N0IGFtb3VudAmoAQAAAVn6//9r////AgAAAAFY+v//Vv7//wEAAAAAAAmrAQAABqoFAAAQQ29zdEFtb3VudFBvc3RlZAkIAAAACv////8JqwEAAAoJqgUAAAoKCgkIAAAACa8FAAAJCAAAAAHpBAAAVwEAAAmrAQAACRYCAAAJCAAAAAa0BQAAAiIi/////wmrAQAACgkWAgAACgoKCQgAAAAJuAUAAAkIAAAAAewEAABXAQAACasBAAAGuwUAAAtTdGF0dXNJc3N1ZQkIAAAACQgAAAD/////CasBAAAKCbsFAAAKCgoJCAAAAAnABQAACQgAAAAB7wQAAFcBAAAJqwEAAAbDBQAABkl0ZW1JZAkIAAAACQgAAAD/////CasBAAAKCcMFAAAKCgoJCAAAAAnIBQAACQgAAAAB8gQAAFcBAAAJqwEAAAbLBQAADUludmVudFRyYW5zSWQJCAAAAAkIAAAA/////wmrAQAACgnLBQAACgoKCQgAAAAJ0AUAAAkIAAAAAfUEAABXAQAACasBAAAG0wUAAApUcmFuc1JlZklkCQgAAAAJCAAAAP////8JqwEAAAoJ0wUAAAoKCgkIAAAACdgFAAAJCAAAAAH4BAAAVwEAAAmrAQAABtsFAAAMRGF0ZVBoeXNpY2FsCQgAAAAJCAAAAP////8JqwEAAAoJ2wUAAAoKCgkIAAAACeAFAAAJCAAAAAH7BAAAVwEAAAmrAQAABuMFAAANU3RhdHVzUmVjZWlwdAkIAAAACQgAAAD/////CasBAAAKCeMFAAAKCgoJCAAAAAnoBQAACQgAAAAB/gQAAFcBAAAJqwEAAAkfAgAACQgAAAAJIQIAAP////8JqwEAAAbvBQAAC0ludmVudFRyYW5zCR8CAAAKCgoJCAAAAAnyBQAACQgAAAABEAUAAD8BAAABDPr//23/////////AQb1BQAABFJlYWwG9gUAABRQaHlzaWNhbCBjb3N0IGFtb3VudAn3BQAAAQj6//9r////AgAAAAEH+v//Vv7//wEAAAAAAAb6BQAAEVRhYmxlLkludmVudFRyYW5zBvsFAAASQ29zdEFtb3VudFBoeXNpY2FsCQgAAAAK/////wn6BQAACgn7BQAACgoKCQgAAAAJAAYAAAkIAAAABH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DBgAABI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FBgAABJ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HBgAABKE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JBgAABK8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LBgAABL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hAQAAAwAAAAkNBgAABM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PBgAABM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RBgAABN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TBgAABN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VBgAABO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XBgAABO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ZBgAABPI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hAQAAAwAAAAkbBgAAAfcFAAAOAAAA/////wYcBgAAC0ludmVudFRyYW5zBh0GAAAWSW52ZW50b3J5IHRyYW5zYWN0aW9ucwkIAAAACQgAAAAJCAAAAAHh+f//4P///wAAAAAJIAYAAAkhBgAAAd75///d////LF52fHX6HUeCEVMi2nUrxAkIAAAACQgAAAAJJAYAAAn6BQAACgoKCgoBAAAAAdr5///Z////AAAAAAHZ+f//2P///wAAAAAACSgGAAAEAA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WEBAAADAAAACSoGAAAHAw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V+f//t/3//wlcBAAABi0GAABSU3VtbWFyeSBudW1iZXIvTG90IElEIGZvciB0cmFuc2FjdGlvbnMgYXR0YWNoZWQgdG8gdGhlIHNhbWUgaW52ZW50b3J5IHRyYW5zYWN0aW9uLgHS+f//t/3//wlfBAAACW0FAAABz/n//7f9//8JYgQAAAlsBQAABwU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n//7f9//8JXAQAAAY2BgAAMlNwZWNpZnkgdGhlIG1vZHVsZSB0aGF0IGdlbmVyYXRlZCB0aGUgdHJhbnNhY3Rpb24uAcn5//+3/f//CV8EAAAJewUAAAHG+f//t/3//wliBAAACXoFAAAHBw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+f//t/3//wlcBAAABj8GAAAdRGF0ZSBvZiBmaW5hbmNpYWwgdHJhbnNhY3Rpb24BwPn//7f9//8JXwQAAAmJBQAAAb35//+3/f//CWIEAAAJiAUAAAcJ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r5//+3/f//CVwEAAAGSAYAAClTdGF0dXMgb2YgcXVhbnRpdHkgaW4gcmVsYXRpb24gdG8gcmVjZWlwdAG3+f//t/3//wlfBAAACZcFAAABtPn//7f9//8JYgQAAAmWBQAABws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n//7f9//8JXAQAAAZRBgAANUludmVudG9yeSB2YWx1ZSBmb3IgdGhlIGZpbmFuY2lhbGx5IHVwZGF0ZWQgcXVhbnRpdHkuAa75//+3/f//CV8EAAAJpQUAAAGr+f//t/3//wliBAAACaQFAAAHDQ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o+f//t/3//wliBAAABloGAAAERGF0ZQGl+f//t/3//wlfBAAABl0GAAAORmluYW5jaWFsIGRhdGUHDw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f//t/3//wliBAAABmAGAAAERW51bQGf+f//t/3//wlfBAAABmMGAAAMSXNzdWUgc3RhdHVzBxE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n//7f9//8JYgQAAAZmBgAABlN0cmluZwGZ+f//t/3//wlfBAAABmkGAAALSXRlbSBudW1iZXIHEw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W+f//t/3//wliBAAABmwGAAAGU3RyaW5nAZP5//+3/f//CV8EAAAGbwYAAAZMb3QgSUQHFQ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f//t/3//wliBAAABnIGAAAGU3RyaW5nAY35//+3/f//CV8EAAAGdQYAAAZOdW1iZXIHFw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f//t/3//wliBAAABngGAAAERGF0ZQGH+f//t/3//wlfBAAABnsGAAANUGh5c2ljYWwgZGF0ZQcZ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5//+3/f//CWIEAAAGfgYAAARFbnVtAYH5//+3/f//CV8EAAAGgQYAAA5SZWNlaXB0IHN0YXR1cwcb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75//+3/f//CWIEAAAGhAYAAARFbnVtAXv5//+3/f//CV8EAAAGhwYAAAlSZWZlcmVuY2UBIAYAACEAAAAQAAAACYgGAAARAAAACYkGAAABIQYAACIAAAACAAAACWEBAAADAAAACYsGAAABJAYAAAQAAAABAAAACYgGAAADAAAACY0GAAABKAYAACkAAAAAAAAACY4GAAAAAAAAByo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fn//7f9//8JXwQAAAn2BQAAAW75//+3/f//CWIEAAAJ9QUAAAGIBgAAEgAAAAeJ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r+f//w/7//waWBgAAGFRhYmxlLkludmVudFRyYW5zLkl0ZW1JZAlCAQAAAWj5///D/v//BpkGAAAcVGFibGUuSW52ZW50VHJhbnMuVHJhbnNSZWZJZAk/AQAAAWX5///D/v//BpwGAAAeVGFibGUuSW52ZW50VHJhbnMuRGF0ZVBoeXNpY2FsCUUBAAABYvn//8P+//8GnwYAAB1UYWJsZS5JbnZlbnRUcmFucy5TdGF0dXNJc3N1ZQlIAQAAAV/5///D/v//BqIGAAAVVGFibGUuSW52ZW50VHJhbnMuUXR5CUsBAAABXPn//8P+//8GpQYAACRUYWJsZS5JbnZlbnRUcmFucy5Db3N0QW1vdW50UGh5c2ljYWwJEAUAAAeL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Wfn//6v+//8GqAYAAB9UYWJsZS5JbnZlbnRUcmFucy5EYXRlRmluYW5jaWFsCekEAAABVvn//6v+//8GqwYAABtUYWJsZS5JbnZlbnRUcmFucy5UcmFuc1R5cGUJ/gQAAAeN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T+f//1P///wkwAAAACTEAAAABjgYAAHgAAAAL
    <Output>
      <OutputObject name="AtlasReport_8"/>
    </Output>
  </Query>
</Atlas>
</file>

<file path=customXml/item7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V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DhhMTU1MTM1LTIyYjYtNDgyNS1hYmRjLTAxMjJkN2U1OWJlO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NmVjNjU4MDMtMzBjNy00ZWQ2LTlhMzQtMjliNjNlODI1N2YyBjIAAAAcVGFibGUuSW52ZW50VHJhbnMuVHJhbnNSZWZJZAoKCgoBFQAAABQAAAAJMwAAAAk0AAAACTUAAAAGNgAAADdBdGxhc01hbmFnZWRDb2x1bW5fZDk2MWU5MWQtZmM2NS00ZWI2LWJkMWMtNzJkNDRhOTBjNTE1BjcAAAAQQ3VzdG9tZXIgYWNjb3VudAkrAAAACSsAAAAGOQAAACRlODZkODI3Ni04YTJiLTQ5YzctOTMzNS0xNTFjZTJiMmVmYzcBxv///9P/////////AQAAAAHF////0v///wIAAAABxP///9H///8CAAAAAAAAAAABw////9D///8AAAAACgEAAAAAAAAAAAEAAAAABj4AAAAkOTYzYmY2NWEtNjlkYi00ZGQwLTgzZWQtNDFhYTIwMWYyYWRkCSsAAAAKCgoKARYAAAAUAAAACUAAAAAJQQAAAAlCAAAABkMAAAA3QXRsYXNNYW5hZ2VkQ29sdW1uX2U5MzBhZTMxLTYwOGMtNGYwNy1iN2EyLTJkZTY5YzdkYzQzYQZEAAAADUN1c3RvbWVyIG5hbWUJKwAAAAkrAAAABkYAAAAkMzZiMDIwNGQtNWVlNy00NTM5LWIxYTgtZDQxZTg3Mjk4OTc5Abn////T/////////wIAAAABuP///9L///8CAAAAAbf////R////AgAAAAAAAAAAAbb////Q////AAAAAAoBAAAAAAAAAAACAAAAAAZLAAAAJDRlYmEyNzBkLTY4NTAtNDVjMC04MjdlLTU5Y2U3OTkxODI4YwkrAAAACgoKCgEXAAAAFAAAAAlNAAAACU4AAAAJTwAAAAZQAAAABkl0ZW1JZAZRAAAAC0l0ZW0gbnVtYmVyBlIAAAAGU3RyaW5nCSsAAAAGVAAAACQ2MzY3YTk4Ny01ODA5LTRlNzItODJlYi04MmY2OTAwMWRjYzcBq////9P/////////AwAAAAGq////0v///wAAAAABqf///9H///8CAAAAAAAAAAABqP///9D///8AAAAACgEAAAAAAAAAAAMAAAAABlkAAAAkNTRmODI4ZTAtNzJkYi00MTU3LWIyZGEtNTEyNWI3YzY1NWVmBloAAAAYVGFibGUuSW52ZW50VHJhbnMuSXRlbUlkCgoKCgEYAAAAFAAAAAlbAAAACVwAAAAJXQAAAAZeAAAADUludmVudFRyYW5zSWQGXwAAAAZMb3QgSUQGYAAAAAZTdHJpbmcJKwAAAAZiAAAAJDljMTU0MGQ2LWYwNzUtNDI5MS1iYzdiLTljODk1YjM5OTJhNQGd////0/////////8EAAAAAZz////S////AAAAAAGb////0f///wIAAAAAAAAAAAGa////0P///wAAAAAKAQAAAAAAAAAABAAAAAAGZwAAACRlOTM1YWI3MC0zZDIzLTQ4MzQtYWQxOS0xZmU5Njg4M2E5OWUGaAAAAB9UYWJsZS5JbnZlbnRUcmFucy5JbnZlbnRUcmFuc0lkCgoKCgEZAAAAFAAAAAlpAAAACWoAAAAJawAAAAZsAAAACEl0ZW1OYW1lBm0AAAAJSXRlbSBuYW1lBm4AAAAGU3RyaW5nCSsAAAAGcAAAACRiMGFmOTgzOC00NTQxLTQzYWQtOGJkMi04OGIyN2IyODVlOWYBj////9P/////////BQAAAAGO////0v///wAAAAABjf///9H///8CAAAAAAAAAAABjP///9D///8AAAAACgEAAAAAAAAAAAUAAAAABnUAAAAkNzc3Yzg0MzgtN2YyNC00ZDM3LWI1YzQtZGQ0ZTBjYTY4NzM1BnYAAAAzVGFibGUuSW52ZW50VHJhbnMuSXRlbUlkflRhYmxlLkludmVudFRhYmxlLkl0ZW1OYW1lCgoKCgEaAAAAFAAAAAl3AAAACXgAAAAJeQAAAAZ6AAAAN0F0bGFzTWFuYWdlZENvbHVtbl84MThjYzRiYS01YTc4LTRiNmMtODVkZi1kMTU5ZGE5NjI1ODgGewAAAA1EZWxpdmVyeSBkYXRlCSsAAAAJKwAAAAZ9AAAAJDkyYzAxYjdhLTE0NzgtNGNmYS1iNjRlLTAwMDRmYjI5MjVmZAGC////0/////////8GAAAAAYH////S////AgAAAAGA////0f///wIAAAAAAAAAAAF/////0P///wAAAAAKAQAAAAAAAAAABgAAAAAGggAAACRlZjkwZGQzZS00ZjQwLTQ5MWEtYTljZi05ZTlmNmFmMWE1NzQJKwAAAAoKCgoBGwAAABQAAAAJhAAAAAmFAAAACYYAAAAGhwAAAANRdHkGiAAAAAhRdWFudGl0eQaJAAAABFJlYWwJKwAAAAaLAAAAJGRmZTRkMTI1LTBlMzMtNDY1Ni1iMGQyLTMwN2IwMjMzYTA4OAF0////0////wEAAAAHAAAAAXP////S////AAAAAAFy////0f///wIAAAAAAAAAAAFx////0P///wAAAAAKAQAAAAAAAAAABwAAAAAGkAAAACRmMWViOTM5Yy00MDY2LTQ0NzEtODNmNC1kNThlOGIzODczZTIGkQAAABVUYWJsZS5JbnZlbnRUcmFucy5RdHkKCgoKARwAAAAUAAAACZIAAAAJkwAAAAmUAAAABpUAAAA3QXRsYXNNYW5hZ2VkQ29sdW1uX2QwY2MxY2YzLTNmMmYtNDk0ZC04ZTVhLTM5NWM2OTU2NmQyMwaWAAAAClVuaXQgcHJpY2UJKwAAAAkrAAAABpgAAAAkMDQ2MTBmZWYtMGFlMy00NmM2LTlmNzUtYmNjMWE1Mzg1NDIxAWf////T/////////wgAAAABZv///9L///8CAAAAAWX////R////AgAAAAAAAAAAAWT////Q////AAAAAAoBAAAAAAAAAAAIAAAAAAadAAAAJGQ3NDZjM2NhLTkxMDgtNDVhOS1iNmNkLTk0NDMyNjNiYTIyNQkrAAAACgoKCgEdAAAAFAAAAAmfAAAACaAAAAAJoQAAAAaiAAAAN0F0bGFzTWFuYWdlZENvbHVtbl85OTA4YjQ4OC0zM2MwLTQ3ZDctYTcwNy1kZmYzYmQxYTA2ZTkGowAAAAhDdXJyZW5jeQkrAAAACSsAAAAGpQAAACQ0NTI3ZGZjMi04MDE2LTQzMGEtOTA4MS02Mzc0ZWFiMTRlYTYBWv///9P/////////CQAAAAFZ////0v///wIAAAABWP///9H///8CAAAAAAAAAAABV////9D///8AAAAACgEAAAAAAAAAAAkAAAAABqoAAAAkMWQ4NzllYTgtZTAwYi00YTgzLWEwZjYtN2M1YTVhNmEwM2ZkCSsAAAAKCgoKAR4AAAAUAAAACawAAAAJrQAAAAmuAAAABq8AAAA3QXRsYXNNYW5hZ2VkQ29sdW1uX2Q1OGM4YmRiLTYyMWMtNGVmNy1iODc2LTlkNTVkOTE4Y2FmOAawAAAACk5ldCBhbW91bnQJKwAAAAkrAAAABrIAAAAkZDc1ZjE5NzktYmEwZi00Nzc0LWE2NzYtNTAyNjYzZWJmN2ZiAU3////T/////////woAAAABTP///9L///8CAAAAAUv////R////AgAAAAAAAAAAAUr////Q////AAAAAAoBAAAAAAAAAAAKAAAAAAa3AAAAJGNlNzM5NjVhLTM4ZDQtNGEwMC04ODE5LTQ5N2YxMmFlNzhiMQkrAAAACgoKCgEfAAAAFAAAAAm5AAAACboAAAAJuwAAAAa8AAAADURhdGVGaW5hbmNpYWwGvQAAAA5GaW5hbmNpYWwgZGF0ZQa+AAAABERhdGUJKwAAAAbAAAAAJDE5NzBhNGEzLWRhNWMtNGE4My1iYWE1LTE4OTdjMjhhOWFiYwE/////0/////////8LAAAAAT7////S////AAAAAAE9////0f///wIAAAAAAAAAAAE8////0P///wAAAAAKAQAAAAAAAAAACwAAAAAGxQAAACQxYjIyMGQwYS1lMTdjLTQ1ZDUtYTRmOC0zNGM0NmFmZDk3YmUGxgAAAB9UYWJsZS5JbnZlbnRUcmFucy5EYXRlRmluYW5jaWFsCgoKCgEgAAAAFAAAAAnHAAAACcgAAAAJyQAAAAbKAAAADERhdGVQaHlzaWNhbAbLAAAADVBoeXNpY2FsIGRhdGUGzAAAAAREYXRlCSsAAAAGzgAAACQyZjMyNjMxZi00Mjc1LTQ3OTgtOGFiZC0wZjdiYmVlMmQ5MjkBMf///9P/////////DAAAAAEw////0v///wAAAAABL////9H///8CAAAAAAAAAAABLv///9D///8AAAAACgEAAAAAAAAAAAwAAAAABtMAAAAkYmQ3Y2I2YzQtZTE0MS00ZTg5LTk0ZTktZmFhMTk2Yjg2ZTFmBtQAAAAeVGFibGUuSW52ZW50VHJhbnMuRGF0ZVBoeXNpY2FsCgoKCgUjAAAAOEdsb2JlU29mdHdhcmUuQXRsYXM0MC5BdGxhc0NvbW1vbkNsaWVudC5SZXBvcnQuUmVmZXJlbmNlAQAAAApfcmVmZXJlbmNlBwghAAAACdUAAAAHJAAAAAABAAAABAAAAAQ8R2xvYmVTb2Z0d2FyZS5BdGxhczQwLkF0bGFzQ29tbW9uQ2xpZW50LkRhdGFTb3VyY2VGaWVsZFZhbHVlIQAAAAnWAAAACdcAAAAJ2AAAAAnZAAAA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o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bEAAAAJ2wAAAAcAAAAJ3A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3QAAAAcAAAAJ3gAAAAEzAAAAJQAAAAnfAAAAAAAAAAAAAAABNAAAACYAAACqAAAACdsAAAAHAAAACeEAAAABNQAAACcAAAChAAAACd0AAAAHAAAACeMAAAABQAAAACUAAAAJ3wAAAAAAAAAAAAAAAUEAAAAmAAAAqgAAAAnbAAAABwAAAAnmAAAAAUIAAAAnAAAAoQAAAAndAAAABwAAAAnoAAAAAU0AAAAlAAAACekAAAABAAAAAQAAAAFOAAAAJgAAAK0AAAAJ2wAAAAcAAAAJ6wAAAAFPAAAAJwAAAKgAAAAJ3QAAAAcAAAAJ7QAAAAFbAAAAJQAAAAnuAAAAAQAAAAEAAAABXAAAACYAAACsAAAACdsAAAAHAAAACfAAAAABXQAAACcAAACoAAAACd0AAAAHAAAACfIAAAABaQAAACUAAAAJ8wAAAAEAAAABAAAAAWoAAAAmAAAApAAAAAnbAAAABwAAAAn1AAAAAWsAAAAnAAAAoQAAAAndAAAABwAAAAn3AAAAAXcAAAAlAAAACd8AAAAAAAAAAAAAAAF4AAAAJgAAAKoAAAAJ2wAAAAcAAAAJ+gAAAAF5AAAAJwAAAKEAAAAJ3QAAAAcAAAAJ/AAAAAGEAAAAJQAAAAn9AAAAAQAAAAEAAAABhQAAACYAAACsAAAACdsAAAAHAAAACf8AAAABhgAAACcAAACoAAAACd0AAAAHAAAACQEBAAABkgAAACUAAAAJ3wAAAAAAAAAAAAAAAZMAAAAmAAAAqgAAAAnbAAAABwAAAAkEAQAAAZQAAAAnAAAAoQAAAAndAAAABwAAAAkGAQAAAZ8AAAAlAAAACQcBAAAAAAAAAAAAAAGgAAAAJgAAAIsAAAAJCAEAAAcAAAAJCQEAAAGhAAAAJwAAAIUAAAAJCgEAAAcAAAAJCwEAAAGsAAAAJQAAAAnfAAAAAAAAAAAAAAABrQAAACYAAACqAAAACdsAAAAHAAAACQ4BAAABrgAAACcAAAChAAAACd0AAAAHAAAACRABAAABuQAAACUAAAAJEQEAAAEAAAABAAAAAboAAAAmAAAAbAAAAAkSAQAABwAAAAkTAQAAAbsAAAAnAAAAaQAAAAkUAQAABwAAAAkVAQAAAccAAAAlAAAACRYBAAABAAAAAQAAAAHIAAAAJgAAAGwAAAAJEgEAAAcAAAAJGAEAAAHJAAAAJwAAAGkAAAAJFAEAAAcAAAAJGgEAAA/VAAAAAQAAAAgBAAAABdYAAAA8R2xvYmVTb2Z0d2FyZS5BdGxhczQwLkF0bGFzQ29tbW9uQ2xpZW50LkRhdGFTb3VyY2VGaWVsZFZhbHVlBAAAABJfaXNEcmlsbERvd25GaWx0ZXIGX2RzS2V5Cl9maWVsZG5hbWULX2ZpZWxkVmFsdWUAAQEBASEAAAAABhsBAAARVGFibGUuSW52ZW50VHJhbnMGHAEAAApEYXRhQXJlYUlkCQYAAAAB1wAAANYAAAAACRsBAAAGHwEAAA1EYXRlRmluYW5jaWFsBiABAAAcMDcuMDEuMjAxNyAuLiAxMi4zMS4yMDk5LCAiIgHYAAAA1gAAAAAJGwEAAAYiAQAADERhdGVQaHlzaWNhbAYjAQAAHDA3LjAxLjIwMTcgLi4gMTIuMzEuMjA5OSwgIiIB2QAAANYAAAAACRsBAAAGJQEAAAlUcmFuc1R5cGUGJgEAAAVTYWxlcwfaAAAAAAEAAAAEAAAABDdHbG9iZVNvZnR3YXJlLkF0bGFzNDAuQXRsYXNDb21tb24uVHlwZS5GaWVsZE91dHB1dEZpZWxkDgAAAAknAQAADQME2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kAAAACSkAAAABzP7//9j+//8By/7//9f+//8EAAAABjYBAAAHR2VuZXJhbAHJ/v//2P7//wHI/v//1/7//wIAAAAGOQEAAAExAcb+///Y/v//AcX+///X/v//AAAAAAY8AQAABDk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guNTcBn/7//9j+//8Bnv7//9f+//8DAAAABmMBAABcPUF0bGFzVGFibGUoIlBST0QiLERhdGFBcmVhSWQsIlQuU2FsZXNUYWJsZSIsIiVDdXN0QWNjb3VudCIsIiIsIiIsIiIsIiIsIiIsIiIsIlNhbGVzSWQiLCRBMykH4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MxLjQzAXj+///Y/v//AXf+///X/v//AwAAAAaKAQAAVz1BdGxhc1RhYmxlKCJQUk9EIixEYXRhQXJlYUlkLCJULkN1c3RUYWJsZSIsIiVOYW1lIiwiIiwiIiwiIiwiIiwiIiwiIiwiQWNjb3VudE51bSIsJEIzKQf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pAAAAAAEAAAAEAAAABDdHbG9iZVNvZnR3YXJlLkF0bGFzNDAuQXRsYXNDb21tb24uVHlwZS5GaWVsZE91dHB1dEZpZWxkDgAAAAmgAQAADQMH6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yLjcxB+0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+4AAAAAAQAAAAQAAAAEN0dsb2JlU29mdHdhcmUuQXRsYXM0MC5BdGxhc0NvbW1vbi5UeXBlLkZpZWxkT3V0cHV0RmllbGQOAAAACcsBAAANAwfw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QAAAACSoBAAABMf7//9j+//8BMP7//9f+//8JAAAACSsAAAABLv7//9j+//8BLf7//9f+//8LAAAABtQBAAABNAEr/v//2P7//wEq/v//1/7//wQAAAAG1wEAAAdHZW5lcmFsASj+///Y/v//ASf+///X/v//AgAAAAbaAQAAATEBJf7//9j+//8BJP7//9f+//8AAAAABt0BAAAEOS40Mwf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D/v//CT4BAAAJPwEAAAEf/v//w/7//wlBAQAACT8BAAABHP7//8P+//8JRAEAAAbmAQAABS00MTQyARn+///D/v//CUcBAAAG6QEAAAdDYWxpYnJpARb+///D/v//CUoBAAAG7AEAAAEwARP+///D/v//CU0BAAAG7wEAAAIxMQEQ/v//w/7//wlQAQAABvIBAAAHUmVndWxhcgfzAAAAAAEAAAAEAAAABDdHbG9iZVNvZnR3YXJlLkF0bGFzNDAuQXRsYXNDb21tb24uVHlwZS5GaWVsZE91dHB1dEZpZWxkDgAAAAnzAQAADQMH9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Y/v//AQv+///X/v//CQAAAAkrAAAAAQn+///Y/v//AQj+///X/v//CwAAAAb5AQAAATUBBv7//9j+//8BBf7//9f+//8EAAAABvwBAAAHR2VuZXJhbAED/v//2P7//wEC/v//1/7//wIAAAAG/wEAAAExAQD+///Y/v//Af/9///X/v//AAAAAAYCAgAAAjQyB/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3//8P+//8JZQEAAAk/AQAAAfr9///D/v//CWgBAAAJPwEAAAH3/f//w/7//wlrAQAABgsCAAAFLTQxNDIB9P3//8P+//8JbgEAAAYOAgAAB0NhbGlicmkB8f3//8P+//8JcQEAAAYRAgAAATAB7v3//8P+//8JdAEAAAYUAgAAAjExAev9///D/v//CXcBAAAGFwIAAAdSZWd1bGFyB/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o/f//2P7//wHn/f//1/7//yQAAAAJewAAAAHl/f//2P7//wHk/f//1/7//wsAAAAGHQIAAAE2AeL9///Y/v//AeH9///X/v//BAAAAAYgAgAAB0dlbmVyYWwB3/3//9j+//8B3v3//9f+//8CAAAABiMCAAABMQHc/f//2P7//wHb/f//1/7//wAAAAAGJgIAAAUxNC40MwHZ/f//2P7//wHY/f//1/7//wMAAAAGKQIAAHY9QXRsYXNUYWJsZSgiUFJPRCIsRGF0YUFyZWFJZCwiVC5TYWxlc0xpbmUiLCIlU2hpcHBpbmdEYXRlUmVxdWVzdGVkIiwiIiwiIiwiIiwiIiwiIiwiIiwiSXRlbUlkfEludmVudFRyYW5zSWQiLCREMywkRTMpB/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v3//8P+//8JZQEAAAk/AQAAAdP9///D/v//CWgBAAAJPwEAAAHQ/f//w/7//wlrAQAABjICAAAFLTQxNDIBzf3//8P+//8JbgEAAAY1AgAAB0NhbGlicmkByv3//8P+//8JcQEAAAY4AgAAATABx/3//8P+//8JdAEAAAY7AgAAAjExAcT9///D/v//CXcBAAAGPgIAAAdSZWd1bGFyB/0AAAAAAQAAAAQAAAAEN0dsb2JlU29mdHdhcmUuQXRsYXM0MC5BdGxhc0NvbW1vbi5UeXBlLkZpZWxkT3V0cHV0RmllbGQOAAAACT8CAAANAwf/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P3//9j+//8Bv/3//9f+//8QAAAACSoBAAABvf3//9j+//8BvP3//9f+//8JAAAACSsAAAABuv3//9j+//8Buf3//9f+//8LAAAABkgCAAABNwG3/f//2P7//wG2/f//1/7//wQAAAAGSwIAADBfICogIywjIzAuMDBfIDtfICogLSMsIyMwLjAwXyA7XyAqICItIj8/XyA7XyBAXyABtP3//9j+//8Bs/3//9f+//8CAAAABk4CAAABMQGx/f//2P7//wGw/f//1/7//wAAAAAGUQIAAAUxMC4yOQcB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79///D/v//CT4BAAAJPwEAAAGr/f//w/7//wlBAQAACT8BAAABqP3//8P+//8JRAEAAAZaAgAABS00MTQyAaX9///D/v//CUcBAAAGXQIAAAdDYWxpYnJpAaL9///D/v//CUoBAAAGYAIAAAEwAZ/9///D/v//CU0BAAAGYwIAAAIxMQGc/f//w/7//wlQAQAABmYCAAAHUmVndWxhcg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3//9j+//8BmP3//9f+//8kAAAACZYAAAABlv3//9j+//8Blf3//9f+//8LAAAABmwCAAABOAGT/f//2P7//wGS/f//1/7//wQAAAAGbwIAADBfICogIywjIzAuMDBfIDtfICogLSMsIyMwLjAwXyA7XyAqICItIj8/XyA7XyBAXyABkP3//9j+//8Bj/3//9f+//8CAAAABnICAAABMQGN/f//2P7//wGM/f//1/7//wAAAAAGdQIAAAUxMS4yOQGK/f//2P7//wGJ/f//1/7//wMAAAAGeAIAAHI9QXRsYXNCYWxhbmNlKCJQUk9EIixEYXRhQXJlYUlkLCJULlNhbGVzTGluZSIsIlN1bXxTYWxlc1ByaWNlfDAiLCIiLCIiLCIiLCIiLCIiLCIiLCJJdGVtSWR8SW52ZW50VHJhbnNJZCIsJEQzLCRFMykHB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w/7//wllAQAACT8BAAABhP3//8P+//8JaAEAAAk/AQAAAYH9///D/v//CWsBAAAGgQIAAAUtNDE0MgF+/f//w/7//wluAQAABoQCAAAHQ2FsaWJyaQF7/f//w/7//wlxAQAABocCAAABMAF4/f//w/7//wl0AQAABooCAAACMTEBdf3//8P+//8JdwEAAAaNAgAAB1JlZ3VsYXIHBwEAAAABAAAAAAAAAAQ3R2xvYmVTb2Z0d2FyZS5BdGxhczQwLkF0bGFzQ29tbW9uLlR5cGUuRmllbGRPdXRwdXRGaWVsZA4AAAABCAEAANsAAAA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L9///Y/v//AXH9///X/v//JAAAAAmjAAAAAW/9///Y/v//AW79///X/v//CwAAAAaTAgAAATkBbP3//9j+//8Ba/3//9f+//8EAAAABpYCAAAHR2VuZXJhbAFp/f//2P7//wFo/f//1/7//wIAAAAGmQIAAAExAWb9///Y/v//AWX9///X/v//AAAAAAacAgAABTEwLjQzAWP9///Y/v//AWL9///X/v//AwAAAAafAgAAbT1BdGxhc1RhYmxlKCJQUk9EIixEYXRhQXJlYUlkLCJULlNhbGVzTGluZSIsIiVDdXJyZW5jeUNvZGUiLCIiLCIiLCIiLCIiLCIiLCIiLCJJdGVtSWR8SW52ZW50VHJhbnNJZCIsJEQzLCRFMykBCgEAAAwAAAAHC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w/7//wahAgAACEZvbnRCb2xkCT8BAAABXf3//8P+//8GpAIAAApGb250SXRhbGljCT8BAAABWv3//8P+//8GpwIAAA1Gb250VW5kZXJsaW5lBqgCAAAFLTQxNDIBV/3//8P+//8GqgIAAAhGb250TmFtZQarAgAAB0NhbGlicmkBVP3//8P+//8GrQIAAAlGb250Q29sb3IGrgIAAAEwAVH9///D/v//BrACAAAIRm9udFNpemUGsQIAAAIxMQFO/f//w/7//wazAgAACUZvbnRTdHlsZQa0AgAAB1JlZ3VsYXI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v9///Y/v//AUr9///X/v//JAAAAAmwAAAAAUj9///Y/v//AUf9///X/v//CwAAAAa6AgAAAjEwAUX9///Y/v//AUT9///X/v//BAAAAAa9AgAAMF8gKiAjLCMjMC4wMF8gO18gKiAtIywjIzAuMDBfIDtfICogIi0iPz9fIDtfIEBfIAFC/f//2P7//wFB/f//1/7//wIAAAAGwAIAAAExAT/9///Y/v//AT79///X/v//AAAAAAbDAgAABTEzLjE0ATz9///Y/v//ATv9///X/v//AwAAAAbGAgAAcj1BdGxhc0JhbGFuY2UoIlBST0QiLERhdGFBcmVhSWQsIlQuU2FsZXNMaW5lIiwiU3VtfExpbmVBbW91bnR8MCIsIiIsIiIsIiIsIiIsIiIsIiIsIkl0ZW1JZHxJbnZlbnRUcmFuc0lkIiwkRDMsJEUzKQcQ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9///D/v//CWUBAAAJPwEAAAE2/f//w/7//wloAQAACT8BAAABM/3//8P+//8JawEAAAbPAgAABS00MTQyATD9///D/v//CW4BAAAG0gIAAAdDYWxpYnJpAS39///D/v//CXEBAAAG1QIAAAEwASr9///D/v//CXQBAAAG2AIAAAIxMQEn/f//w/7//wl3AQAABtsCAAAHUmVndWxhcgcRAQAAAAEAAAAEAAAABDdHbG9iZVNvZnR3YXJlLkF0bGFzNDAuQXRsYXNDb21tb24uVHlwZS5GaWVsZE91dHB1dEZpZWxkDgAAAAncAgAADQMBEgEAANsAAAAHE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P9///Y/v//ASL9///X/v//CQAAAAkrAAAAASD9///Y/v//AR/9///X/v//CwAAAAbiAgAAAjExAR39///Y/v//ARz9///X/v//BAAAAAblAgAACG0vZC95eXl5ARr9///Y/v//ARn9///X/v//AgAAAAboAgAAATEBF/3//9j+//8BFv3//9f+//8AAAAABusCAAACMTUBFAEAAAwAAAAHF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f//w/7//wbtAgAACEZvbnRCb2xkCT8BAAABEf3//8P+//8G8AIAAApGb250SXRhbGljCT8BAAABDv3//8P+//8G8wIAAA1Gb250VW5kZXJsaW5lBvQCAAAFLTQxNDIBC/3//8P+//8G9gIAAAhGb250TmFtZQb3AgAAB0NhbGlicmkBCP3//8P+//8G+QIAAAlGb250Q29sb3IG+gIAAAEwAQX9///D/v//BvwCAAAIRm9udFNpemUG/QIAAAIxMQEC/f//w/7//wb/AgAACUZvbnRTdHlsZQYAAwAAB1JlZ3VsYXIHFgEAAAABAAAABAAAAAQ3R2xvYmVTb2Z0d2FyZS5BdGxhczQwLkF0bGFzQ29tbW9uLlR5cGUuRmllbGRPdXRwdXRGaWVsZA4AAAAJAQMAAA0DBxg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+/P//2P7//wH9/P//1/7//wkAAAAJKwAAAAH7/P//2P7//wH6/P//1/7//wsAAAAGBwMAAAIxMgH4/P//2P7//wH3/P//1/7//wQAAAAGCgMAAAhtL2QveXl5eQH1/P//2P7//wH0/P//1/7//wIAAAAGDQMAAAExAfL8///Y/v//AfH8///X/v//AAAAAAYQAwAABTE0LjE0Bx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/z//8P+//8J7QIAAAk/AQAAAez8///D/v//CfACAAAJPwEAAAHp/P//w/7//wnzAgAABhkDAAAFLTQxNDIB5vz//8P+//8J9gIAAAYcAwAAB0NhbGlicmkB4/z//8P+//8J+QIAAAYfAwAAATAB4Pz//8P+//8J/AIAAAYiAwAAAjExAd38///D/v//Cf8CAAAGJQMAAAdSZWd1bGFyBSc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dr8///T/////////wAGJwMAAAZTdHJpbmcGKAMAAAZOdW1iZXIJKQMAAAHW/P//0f///wIAAAAF1fz//zlHbG9iZVNvZnR3YXJlLkF0bGFzNDAuQXRsYXNDb21tb24uTnVtYmVyU2VxdWVuY2VDb25kaXRpb24BAAAAB3ZhbHVlX18ACA4AAAABAAAAAAAGLAMAABFUYWJsZS5JbnZlbnRUcmFucwkoAAAACSsAAAAK/////wksAwAACgkoAAAACgoKCSsAAAAJMgMAAAkrAAAAAaABAAAnAQAAAcz8///T/////////wAGNQMAAAZTdHJpbmcGNgMAAAtJdGVtIG51bWJlcgkpAwAAAcj8///R////AgAAAAHH/P//1fz//wEAAAAAAAksAwAACVAAAAAJKwAAAAr/////CSwDAAAKCVAAAAAKCgoJKwAAAAlAAwAACSsAAAABywEAACcBAAABvvz//9P/////////AAZDAwAABlN0cmluZwZEAwAABkxvdCBJRAkpAwAAAbr8///R////AgAAAAG5/P//1fz//wEAAAAAAAksAwAACV4AAAAJKwAAAAr/////CSwDAAAKCV4AAAAKCgoJKwAAAAlOAwAACSsAAAAB8wEAACcBAAABsPz//9P/////////AAZRAwAABlN0cmluZwZSAwAACUl0ZW0gbmFtZQlTAwAAAaz8///R////AgAAAAGr/P//1fz//wEAAAAAAAZWAwAAKlRhYmxlLkludmVudFRyYW5zLkl0ZW1JZH5UYWJsZS5JbnZlbnRUYWJsZQlsAAAACSsAAAAK/////wlWAwAACglsAAAABlsDAAAGSXRlbUlkBlwDAAALSW52ZW50VHJhbnMKCSsAAAAJXgMAAAkrAAAAAT8CAAAnAQAAAaD8///T/////////wAGYQMAAARSZWFsBmIDAAAIUXVhbnRpdHkJKQMAAAGc/P//0f///wIAAAABm/z//9X8//8BAAAAAAAJLAMAAAmHAAAACSsAAAAK/////wksAwAACgmHAAAACgoKCSsAAAAJbAMAAAkrAAAAAdwCAAAnAQAAAZL8///T/////////wAGbwMAAAREYXRlBnADAAAORmluYW5jaWFsIGRhdGUJcQMAAAGO/P//0f///wIAAAABjfz//9X8//8BAAAAAAAGdAMAABFUYWJsZS5JbnZlbnRUcmFucwm8AAAACSsAAAAK/////wl0AwAACgm8AAAACgoKCSsAAAAJegMAAAkrAAAAAQEDAAAnAQAAAYT8///T/////////wAGfQMAAAREYXRlBn4DAAANUGh5c2ljYWwgZGF0ZQlxAwAAAYD8///R////AgAAAAF//P//1fz//wEAAAAAAAl0AwAACcoAAAAJKwAAAAr/////CXQDAAAKCcoAAAAKCgoJKwAAAAmIAwAACSsAAAAFKQ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KAwAAC0ludmVudFRyYW5zBosDAAAWSW52ZW50b3J5IHRyYW5zYWN0aW9ucwkrAAAACSsAAAAJKwAAAAVz/P//MEdsb2JlU29mdHdhcmUuQXRsYXM0MC5BdGxhc0NvbW1vbi5EYXRhU291cmNlVHlwZQEAAAAHdmFsdWVfXwAIDgAAAAAAAAAJjgMAAAmPAwAABHD8//8LU3lzdGVtLkd1aWQLAAAAAl9hAl9iAl9jAl9kAl9lAl9mAl9nAl9oAl9pAl9qAl9rAAAAAAAAAAAAAAAIBwcCAgICAgICAnH54PK94eFFqjkPna04mBgJKwAAAAkrAAAACZIDAAAJLAMAAAoKCgoKAQAAAAVs/P//NEdsb2JlU29mdHdhcmUuQXRsYXM0MC5BdGxhc0NvbW1vbi5EYXRhU291cmNlSm9pbk1vZGUBAAAAB3ZhbHVlX18ACA4AAAAAAAAABWv8//81R2xvYmVTb2Z0d2FyZS5BdGxhczQwLkF0bGFzQ29tbW9uLkRhdGFTb3VyY2VGZXRjaE1vZGUBAAAAB3ZhbHVlX18ACA4AAAAAAAAAAAmWAwAAATIDAAAnAAAASQAAAAndAAAAAwAAAAmYAwAAAUADAAAnAAAASQAAAAndAAAAAwAAAAmaAwAAAU4DAAAnAAAASQAAAAndAAAAAwAAAAmcAwAAAVMDAAApAwAA/////wadAwAAC0ludmVudFRhYmxlBp4DAAAFSXRlbXMJKwAAAAkrAAAACSsAAAABYPz//3P8//8AAAAACaEDAAAJogMAAAFd/P//cPz///4vRQ2EEwpEkk06zfgkTYsJKwAAAAkrAAAACaUDAAAJVgMAAAanAwAAC0ludmVudFRyYW5zBqgDAAARVGFibGUuSW52ZW50VHJhbnMGqQMAABhUYWJsZS5JbnZlbnRUcmFucy5JdGVtSWQGqgMAAAZJdGVtSWQGqwMAAAZJdGVtSWQBAAAAAVT8//9s/P//AAAAAAFT/P//a/z//wAAAAAACa4DAAABXgMAACcAAABAAAAACd0AAAADAAAACbADAAABbAMAACcAAABJAAAACd0AAAADAAAACbIDAAABcQMAACkDAAD/////BrMDAAALSW52ZW50VHJhbnMGtAMAABZJbnZlbnRvcnkgdHJhbnNhY3Rpb25zCSsAAAAJKwAAAAkrAAAAAUr8//9z/P//AAAAAAm3AwAACbgDAAABR/z//3D8//8RbNrfibHcQofFU6kg2EmSCSsAAAAJKwAAAAm7AwAACXQDAAAKCgoKCgEAAAABQ/z//2z8//8AAAAAAUL8//9r/P//AAAAAAAJvwMAAAF6AwAAJwAAACAAAAAJFAEAAAMAAAAJwQMAAAGIAwAAJwAAACAAAAAJFAEAAAMAAAAJwwMAAASO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EAwAAEQAAAAnFAwAABI8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QAAABEAAAAJxwMAAASS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AMAAAAAAAAEl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QMAAAAAAAAHm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P//w/7//wbLAwAACEhlbHBUZXh0BswDAAA1T3JkZXIgbnVtYmVyLCBwcm9qZWN0IG51bWJlciwgcHJvZHVjdGlvbiBudW1iZXIsIGV0Yy4BM/z//8P+//8GzgMAAAVMYWJlbAkoAwAAATD8///D/v//BtEDAAAEVHlwZQknAwAAB5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z//8P+//8JywMAAAbVAwAADklkZW50aWZ5IGl0ZW0uASr8///D/v//Cc4DAAAJNgMAAAEn/P//w/7//wnRAwAACTUD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P//w/7//wnLAwAABt4DAABSU3VtbWFyeSBudW1iZXIvTG90IElEIGZvciB0cmFuc2FjdGlvbnMgYXR0YWNoZWQgdG8gdGhlIHNhbWUgaW52ZW50b3J5IHRyYW5zYWN0aW9uLgEh/P//w/7//wnOAwAACUQDAAABHvz//8P+//8J0QMAAAlDAwAAAaEDAACOAwAAAQAAAAndAAAAAwAAAAnmAwAABK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pQMAAJIDAAAAAAAACd0AAAAAAAAAAa4DAACWAwAAAAAAAAnpAwAAAAAAAAew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JUgMAAAET/P//w/7//wnRAwAACVED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P//w/7//wnLAwAABvIDAAAkUXVhbnRpdHkgYXR0YWNoZWQgdG8gdGhlIHRyYW5zYWN0aW9uAQ38///D/v//Cc4DAAAJYgMAAAEK/P//w/7//wnRAwAACWEDAAABtwMAAI4DAAAGAAAACfkDAAAHAAAACfoDAAABuAMAAI8DAAADAAAACQoBAAADAAAACfwDAAAEu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+QMAAAMAAAAJ/gMAAAG/AwAAlgMAAAAAAAAJ/wMAAAAAAAA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w/7//wYBBAAABUxhYmVsCXADAAAB/fv//8P+//8GBAQAAARUeXBlCW8DAAA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+///w/7//wkBBAAACX4DAAAB9/v//8P+//8JBAQAAAl9AwAAAcQDAAAMAAAAB8U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PT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g0EAAAYVGFibGUuSW52ZW50VHJhbnMuSXRlbUlkCaABAAAB8fv///T7//8GEAQAAB9UYWJsZS5JbnZlbnRUcmFucy5JbnZlbnRUcmFuc0lkCcsBAAAB7vv///T7//8GEwQAABtUYWJsZS5JbnZlbnRUcmFucy5UcmFuc1R5cGUJFAQAAAHr+///9Pv//wYWBAAAHFRhYmxlLkludmVudFRyYW5zLlRyYW5zUmVmSWQJJwEAAAHo+///9Pv//wYZBAAAHlRhYmxlLkludmVudFRyYW5zLkRhdGVQaHlzaWNhbAkaBAAAAeX7///0+///BhwEAAAfVGFibGUuSW52ZW50VHJhbnMuRGF0ZUZpbmFuY2lhbAkdBAAAAeL7///0+///Bh8EAAAfVGFibGUuSW52ZW50VHJhbnMuU3RhdHVzUmVjZWlwdAkgBAAAAd/7///0+///BiIEAAAdVGFibGUuSW52ZW50VHJhbnMuU3RhdHVzSXNzdWUJIwQAAAHc+///9Pv//wYlBAAAFVRhYmxlLkludmVudFRyYW5zLlF0eQk/AgAAAdn7///0+///BigEAAAiVGFibGUuSW52ZW50VHJhbnMuQ29zdEFtb3VudFBvc3RlZAkpBAAAB8c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W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isEAAAfVGFibGUuSW52ZW50VHJhbnMuRGF0ZUZpbmFuY2lhbAksBAAAAdP7///W+///Bi4EAAAdVGFibGUuSW52ZW50VHJhbnMuU3RhdHVzSXNzdWUJLwQAAAHQ+///1vv//wYxBAAAGFRhYmxlLkludmVudFRyYW5zLkl0ZW1JZAkyBAAAAc37///W+///BjQEAAAfVGFibGUuSW52ZW50VHJhbnMuSW52ZW50VHJhbnNJZAk1BAAAAcr7///W+///BjcEAAAcVGFibGUuSW52ZW50VHJhbnMuVHJhbnNSZWZJZAk4BAAAAcf7///W+///BjoEAAAeVGFibGUuSW52ZW50VHJhbnMuRGF0ZVBoeXNpY2FsCTsEAAABxPv//9b7//8GPQQAAB9UYWJsZS5JbnZlbnRUcmFucy5TdGF0dXNSZWNlaXB0CT4EAAABwfv//9b7//8GQAQAABtUYWJsZS5JbnZlbnRUcmFucy5UcmFuc1R5cGUJQQQAAATJ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5g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vv///T7//8GQwQAADNUYWJsZS5JbnZlbnRUcmFucy5JdGVtSWR+VGFibGUuSW52ZW50VGFibGUuSXRlbU5hbWUJ8wEAAAHpAwAAyQMAAAH5AwAADAAAAAf6Aw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7+///9Pv//wZGBAAAHFRhYmxlLkludmVudFRyYW5zLlRyYW5zUmVmSWQJJwEAAAG4+///9Pv//wZJBAAAGFRhYmxlLkludmVudFRyYW5zLkl0ZW1JZAmgAQAAAbX7///0+///BkwEAAAfVGFibGUuSW52ZW50VHJhbnMuSW52ZW50VHJhbnNJZAnLAQAAAbL7///0+///Bk8EAAAVVGFibGUuSW52ZW50VHJhbnMuUXR5CT8CAAABr/v///T7//8GUgQAAB9UYWJsZS5JbnZlbnRUcmFucy5EYXRlRmluYW5jaWFsCdwCAAABrPv///T7//8GVQQAAB5UYWJsZS5JbnZlbnRUcmFucy5EYXRlUGh5c2ljYWwJAQMAAAf8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qfv//9b7//8GWAQAAB9UYWJsZS5JbnZlbnRUcmFucy5EYXRlRmluYW5jaWFsCSwEAAABpvv//9b7//8GWwQAAB5UYWJsZS5JbnZlbnRUcmFucy5EYXRlUGh5c2ljYWwJOwQAAAGj+///1vv//wZeBAAAG1RhYmxlLkludmVudFRyYW5zLlRyYW5zVHlwZQlBBAAAB/4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KD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VYDAAAJUwMAAAH/AwAAyQMAAAEUBAAAJwEAAAGd+///0/////////8ABmQEAAAERW51bQZlBAAACVJlZmVyZW5jZQkpAwAAAZn7///R////AgAAAAGY+///1fz//wEAAAAAAAksAwAABmoEAAAJVHJhbnNUeXBlCSsAAAAK/////wksAwAACglqBAAACgoKCSsAAAAJbwQAAAkrAAAAARoEAAAnAQAAAY/7///T/////////wAGcgQAAAREYXRlBnMEAAANUGh5c2ljYWwgZGF0ZQkpAwAAAYv7///R////AgAAAAGK+///1fz//wEAAAAAAAksAwAABngEAAAMRGF0ZVBoeXNpY2FsCSsAAAAK/////wksAwAACgl4BAAACgoKCSsAAAAJfQQAAAkrAAAAAR0EAAAnAQAAAYH7///T/////////wAGgAQAAAREYXRlBoEEAAAORmluYW5jaWFsIGRhdGUJKQMAAAF9+///0f///wIAAAABfPv//9X8//8BAAAAAAAJLAMAAAaGBAAADURhdGVGaW5hbmNpYWwJKwAAAAr/////CSwDAAAKCYYEAAAKCgoJKwAAAAmLBAAACSsAAAABIAQAACcBAAABc/v//9P/////////AAaOBAAABEVudW0GjwQAAA5SZWNlaXB0IHN0YXR1cwkpAwAAAW/7///R////AgAAAAFu+///1fz//wEAAAAAAAksAwAABpQEAAANU3RhdHVzUmVjZWlwdAkrAAAACv////8JLAMAAAoJlAQAAAoKCgkrAAAACZkEAAAJKwAAAAEjBAAAJwEAAAFl+///0/////////8ABpwEAAAERW51bQadBAAADElzc3VlIHN0YXR1cwkpAwAAAWH7///R////AgAAAAFg+///1fz//wEAAAAAAAksAwAABqIEAAALU3RhdHVzSXNzdWUJKwAAAAr/////CSwDAAAKCaIEAAAKCgoJKwAAAAmnBAAACSsAAAABKQQAACcBAAABV/v//9P/////////AAaqBAAABFJlYWwGqwQAABVGaW5hbmNpYWwgY29zdCBhbW91bnQJKQMAAAFT+///0f///wIAAAABUvv//9X8//8BAAAAAAAJLAMAAAawBAAAEENvc3RBbW91bnRQb3N0ZWQJKwAAAAr/////CSwDAAAKCbAEAAAKCgoJKwAAAAm1BAAACSsAAAAFLA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wDAAAJHwEAAAkrAAAACSABAAD/////CSwDAAAKCR8BAAAKCgoJKwAAAAm+BAAACSsAAAABLwQAACwEAAAJLAMAAAbBBAAAC1N0YXR1c0lzc3VlCSsAAAAJKwAAAP////8JLAMAAAoJwQQAAAoKCgkrAAAACcYEAAAJKwAAAAEyBAAALAQAAAksAwAABskEAAAGSXRlbUlkCSsAAAAJKwAAAP////8JLAMAAAoJyQQAAAoKCgkrAAAACc4EAAAJKwAAAAE1BAAALAQAAAksAwAABtEEAAANSW52ZW50VHJhbnNJZAkrAAAACSsAAAD/////CSwDAAAKCdEEAAAKCgoJKwAAAAnWBAAACSsAAAABOAQAACwEAAAJLAMAAAbZBAAAClRyYW5zUmVmSWQJKwAAAAkrAAAA/////wksAwAACgnZBAAACgoKCSsAAAAJ3gQAAAkrAAAAATsEAAAsBAAACSwDAAAJIgEAAAkrAAAACSMBAAD/////CSwDAAAKCSIBAAAKCgoJKwAAAAnnBAAACSsAAAABPgQAACwEAAAJLAMAAAbqBAAADVN0YXR1c1JlY2VpcHQJKwAAAAkrAAAA/////wksAwAACgnqBAAACgoKCSsAAAAJ7wQAAAkrAAAAAUEEAAAsBAAACSwDAAAJJQEAAAkrAAAACSYBAAD/////CSwDAAAG9gQAAAtJbnZlbnRUcmFucwklAQAACgoKCSsAAAAJ+QQAAAkrAAAAAW8EAAAnAAAACQAAAAndAAAAAwAAAAn8BAAAAX0EAAAnAAAACQAAAAndAAAAAwAAAAn+BAAAAYsEAAAnAAAACQAAAAndAAAAAwAAAAkABQAAAZkEAAAnAAAACQAAAAndAAAAAwAAAAkCBQAAAacEAAAnAAAACQAAAAndAAAAAwAAAAkEBQAAAbUEAAAnAAAACQAAAAndAAAAAwAAAAkGBQAAAb4EAAAnAAAASQAAAAndAAAAAwAAAAkIBQAAAcYEAAAnAAAAAgAAAAndAAAAAwAAAAkKBQAAAc4EAAAnAAAAAgAAAAndAAAAAwAAAAkMBQAAAdYEAAAnAAAAAgAAAAndAAAAAwAAAAkOBQAAAd4EAAAnAAAAAgAAAAndAAAAAwAAAAkQBQAAAecEAAAnAAAASQAAAAndAAAAAwAAAAkSBQAAAe8EAAAnAAAAAgAAAAndAAAAAwAAAAkUBQAAAfkEAAAnAAAASAAAAAndAAAAAwAAAAkWBQ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fr//8P+//8JywMAAAYZBQAAMlNwZWNpZnkgdGhlIG1vZHVsZSB0aGF0IGdlbmVyYXRlZCB0aGUgdHJhbnNhY3Rpb24uAeb6///D/v//Cc4DAAAJZQQAAAHj+v//w/7//wnRAwAACWQEAAAH/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+v//w/7//wnLAwAABiIFAAAcRGF0ZSBvZiBwaHlzaWNhbCB0cmFuc2FjdGlvbgHd+v//w/7//wnOAwAACXMEAAAB2vr//8P+//8J0QMAAAlyBAAABw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r//8P+//8JywMAAAYrBQAAHURhdGUgb2YgZmluYW5jaWFsIHRyYW5zYWN0aW9uAdT6///D/v//Cc4DAAAJgQQAAAHR+v//w/7//wnRAwAACYAEAAAHA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w/7//wnLAwAABjQFAAApU3RhdHVzIG9mIHF1YW50aXR5IGluIHJlbGF0aW9uIHRvIHJlY2VpcHQBy/r//8P+//8JzgMAAAmPBAAAAcj6///D/v//CdEDAAAJjgQAAAcE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6///D/v//CcsDAAAGPQUAAClTdGF0dXMgZm9yIHF1YW50aXR5IGluIHJlbGF0aW9uIHRvIGlzc3VlcwHC+v//w/7//wnOAwAACZ0EAAABv/r//8P+//8J0QMAAAmcBAAABwY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ywMAAAZGBQAANUludmVudG9yeSB2YWx1ZSBmb3IgdGhlIGZpbmFuY2lhbGx5IHVwZGF0ZWQgcXVhbnRpdHkuAbn6///D/v//Cc4DAAAJqwQAAAG2+v//w/7//wnRAwAACaoEAAAHC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w/7//wnRAwAACW8DAAABsPr//8P+//8JzgMAAAlwAwAAAa36///D/v//BlQFAAAIUmVmZXJzVG8GVQUAAAw9RXhjbHVkZURhdGUHC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v//w/7//wnRAwAABlgFAAAERW51bQGn+v//w/7//wnOAwAABlsFAAAMSXNzdWUgc3RhdHVzBw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r//8P+//8J0QMAAAZeBQAABlN0cmluZwGh+v//w/7//wnOAwAABmEFAAALSXRlbSBudW1iZXIHD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+v//w/7//wnRAwAABmQFAAAGU3RyaW5nAZv6///D/v//Cc4DAAAGZwUAAAZMb3QgSUQHE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+v//w/7//wnRAwAABmoFAAAGU3RyaW5nAZX6///D/v//Cc4DAAAGbQUAAAZOdW1iZXI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v//w/7//wnRAwAACX0DAAABj/r//8P+//8JzgMAAAl+AwAAAYz6///D/v//CVQFAAAGdgUAAAw9RXhjbHVkZU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v//w/7//wnRAwAABnkFAAAERW51bQGG+v//w/7//wnOAwAABnw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w/7//wnRAwAABn8FAAAERW51bQGA+v//w/7//wnOAwAABoIFAAAJUmVmZXJlbmNlCw==</Report>
</Atlas>
</file>

<file path=customXml/item8.xml><?xml version="1.0" encoding="utf-8"?>
<Atlas>
  <Report name="AtlasReport_10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gAAAAkDAAAACQQAAAAGBQAAAA5BdGxhc1JlcG9ydF8xMAYGAAAAAzM2NAAJBAAAAAkFAAAACQYAAAAACQoAAAAEAwAAALUBU3lzdGVtLkNvbGxlY3Rpb25zLkdlbmVyaWMuTGlzdGAxW1tHbG9iZVNvZnR3YXJlLkF0bGFzNDAuQUlFeGNlbC5SZXBvcnRMaXN0T2JqZWN0LCBHbG9iZVNvZnR3YXJlLkF0bGFzNDAuQUlFeGNlbCwgVmVyc2lvbj00LjAuMC4wLCBDdWx0dXJlPW5ldXRyYWwsIFB1YmxpY0tleVRva2VuPWFlMjFlYzM1NzVkMTI5OWZdXQMAAAAGX2l0ZW1zBV9zaXplCF92ZXJzaW9uBAAAMEdsb2JlU29mdHdhcmUuQXRsYXM0MC5BSUV4Y2VsLlJlcG9ydExpc3RPYmplY3RbXQIAAAAICAkLAAAAAQAAAAEAAAAEBAAAAK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KY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W10BAAAACQwAAAADAAAACQ0AAAAMDgAAAGRHbG9iZVNvZnR3YXJlLkF0bGFzNDAuQXRsYXNDb21tb24sIFZlcnNpb249NC4wLjAuMCwgQ3VsdHVyZT1uZXV0cmFsLCBQdWJsaWNLZXlUb2tlbj1hZTIxZWMzNTc1ZDEyOTlmBAoAAAC4AVN5c3RlbS5Db2xsZWN0aW9ucy5HZW5lcmljLkxpc3RgMVtbR2xvYmVTb2Z0d2FyZS5BdGxhczQwLkF0bGFzQ29tbW9uLlR5cGUuQ29sdW1uLCBHbG9iZVNvZnR3YXJlLkF0bGFzNDAuQXRsYXNDb21tb24sIFZlcnNpb249NC4wLjAuMCwgQ3VsdHVyZT1uZXV0cmFsLCBQdWJsaWNLZXlUb2tlbj1hZTIxZWMzNTc1ZDEyOTlmXV0DAAAABl9pdGVtcwVfc2l6ZQhfdmVyc2lvbgQAAC9HbG9iZVNvZnR3YXJlLkF0bGFzNDAuQXRsYXNDb21tb24uVHlwZS5Db2x1bW5bXQ4AAAAICAkPAAAACAAAAAgAAAAHCwAAAAABAAAABAAAAAQuR2xvYmVTb2Z0d2FyZS5BdGxhczQwLkFJRXhjZWwuUmVwb3J0TGlzdE9iamVjdAIAAAAJEAAAAA0DBAwAAACSAVN5c3RlbS5Db2xsZWN0aW9ucy5HZW5lcmljLkdlbmVyaWNFcXVhbGl0eUNvbXBhcmVyYDFbW1N5c3RlbS5TdHJpbmcsIG1zY29ybGliLCBWZXJzaW9uPTQuMC4wLjAsIEN1bHR1cmU9bmV1dHJhbCwgUHVibGljS2V5VG9rZW49Yjc3YTVjNTYxOTM0ZTA4OV1dAAAAAAcNAAAAAAEAAAABAAAAA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O////+kA1N5c3RlbS5Db2xsZWN0aW9ucy5HZW5lcmljLktleVZhbHVlUGFpcm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IAAAADa2V5BXZhbHVlAQPNAVN5c3RlbS5Db2xsZWN0aW9ucy5HZW5lcmljLkxpc3RgMVtbR2xvYmVTb2Z0d2FyZS5BdGxhczQwLkF0bGFzQ29tbW9uQ2xpZW50LkRhdGFTb3VyY2VGaWVsZFZhbHVlLCBHbG9iZVNvZnR3YXJlLkF0bGFzNDAuQXRsYXNDb21tb25DbGllbnQsIFZlcnNpb249NC4wLjAuMCwgQ3VsdHVyZT1uZXV0cmFsLCBQdWJsaWNLZXlUb2tlbj1hZTIxZWMzNTc1ZDEyOTlmXV0GEgAAAAFfCRMAAAAHDwAAAAABAAAACAAAAAQtR2xvYmVTb2Z0d2FyZS5BdGxhczQwLkF0bGFzQ29tbW9uLlR5cGUuQ29sdW1uDgAAAAkUAAAACRUAAAAJFgAAAAkXAAAACRgAAAAJGQAAAAkaAAAACRsAAAAMH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cAAAACAIAAAAGHQAAABZBdGxhc1JlcG9ydF8xMF9UYWJsZV8xCR4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wAAAAICAkfAAAAAwAAAAM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AAAAAkhAAAACSIAAAAGIwAAAAlUcmFuc0RhdGUGJAAAAAREYXRlBiUAAAAERGF0ZQYmAAAAAAYnAAAAJGU1OWUyOTI5LTQ4ZDMtNDVhYy05YWIxLWM1YjQ1MDRmYjU5OAXY////LUdsb2JlU29mdHdhcmUuQXRsYXM0MC5BdGxhc0NvbW1vbi5BZ2dyZWdhdGlvbgEAAAAHdmFsdWVfXwAIDgAAAP////8AAAAABdf///8sR2xvYmVTb2Z0d2FyZS5BdGxhczQwLkF0bGFzQ29tbW9uLkNvbHVtblR5cGUBAAAAB3ZhbHVlX18ACA4AAAAAAAAABdb///8rR2xvYmVTb2Z0d2FyZS5BdGxhczQwLkF0bGFzQ29tbW9uLlNvcnRPcmRlcgEAAAAHdmFsdWVfXwAIDgAAAAIAAAAAAAAAAAXV////QEdsb2JlU29mdHdhcmUuQXRsYXM0MC5BdGxhc0NvbW1vbi5UeXBlLkNvbHVtbitDcm9zc1RhYkNvbHVtblR5cGUBAAAAB3ZhbHVlX18ACA4AAAAAAAAACgEAAAAAAAAAAAAAAAAABiwAAAAkZDJhZjU4ZGYtYzdkNy00ODY1LWE0MzItOWRhOWYwN2U0Y2ZmBi0AAAAbVGFibGUuTGVkZ2VyVHJhbnMuVHJhbnNEYXRlCgoKCgEVAAAAFAAAAAkuAAAACS8AAAAJMAAAAAYxAAAAB1ZvdWNoZXIGMgAAAAdWb3VjaGVyBjMAAAAGU3RyaW5nCSYAAAAGNQAAACQwMmRmOTU4Yi05YmFiLTQyNTUtODk4MC0yMWI0MDViNmRiOTUByv///9j/////////AQAAAAHJ////1////wAAAAAByP///9b///8CAAAAAAAAAAABx////9X///8AAAAACgEAAAAAAAAAAAEAAAAABjoAAAAkYzc5MGU1ZGUtMzZiNC00MWVhLTk1ZTQtZmM5ZTY4Y2RmNDYyBjsAAAAZVGFibGUuTGVkZ2VyVHJhbnMuVm91Y2hlcgoKCgoBFgAAABQAAAAJPAAAAAk9AAAACT4AAAAGPwAAAApBY2NvdW50TnVtBkAAAAAOTGVkZ2VyIGFjY291bnQGQQAAAAZTdHJpbmcJJgAAAAZDAAAAJGM2YzlmYWQ2LWIzODktNDI4Zi04NzMwLWNlNmI0ZTFhMDQ0NAG8////2P////////8CAAAAAbv////X////AAAAAAG6////1v///wIAAAAAAAAAAAG5////1f///wAAAAAKAQAAAAAAAAAAAgAAAAAGSAAAACQ1ZTNlOGYyMi1mZDQ4LTRiZWEtYWJkYS01MGJlM2I5OWU2NTQGSQAAABxUYWJsZS5MZWRnZXJUcmFucy5BY2NvdW50TnVtCgoKCgEXAAAAFAAAAAlKAAAACUsAAAAJTAAAAAZNAAAAA1R4dAZOAAAAEFRyYW5zYWN0aW9uIHRleHQGTwAAAAZTdHJpbmcJJgAAAAZRAAAAJDkyZTVhNWZmLTJhZGItNGE2ZS1iMTkzLTBjNjExYWFjMTg2ZQGu////2P////////8DAAAAAa3////X////AAAAAAGs////1v///wIAAAAAAAAAAAGr////1f///wAAAAAKAQAAAAAAAAAAAwAAAAAGVgAAACQ5YTdkMTJjZS1jYjVmLTQ3MDktOWQ5ZS1hNDVmOWIxMzVhNTQGVwAAABVUYWJsZS5MZWRnZXJUcmFucy5UeHQKCgoKARgAAAAUAAAACVgAAAAJWQAAAAlaAAAABlsAAAAMQ3VycmVuY3lDb2RlBlwAAAAIQ3VycmVuY3kGXQAAAAZTdHJpbmcJJgAAAAZfAAAAJDA1YzY0ZTIwLWQ1NzMtNDY5Zi04MWNiLWIxZTE1MDQ2MzA1YQGg////2P////////8EAAAAAZ/////X////AAAAAAGe////1v///wIAAAAAAAAAAAGd////1f///wAAAAAKAQAAAAAAAAAABAAAAAAGZAAAACQxNjEzYzNjZi02YjAyLTRiNjEtODY4Yi1mMWExNDE1Y2ZkZTMGZQAAAB5UYWJsZS5MZWRnZXJUcmFucy5DdXJyZW5jeUNvZGUKCgoKARkAAAAUAAAACWYAAAAJZwAAAAloAAAABmkAAAAJQW1vdW50Q3VyBmoAAAAPQW1vdW50IGN1cnJlbmN5BmsAAAAEUmVhbAkmAAAABm0AAAAkZjg4MjNiNWMtOGViZC00ZTQxLThjMzItMmFlNDg3NDIxZTA2AZL////Y////AQAAAAUAAAABkf///9f///8AAAAAAZD////W////AgAAAAAAAAAAAY/////V////AAAAAAoBAAAAAAAAAAAFAAAAAAZyAAAAJGZhYmI4OTU3LTdiMTMtNGI2OC1iNWVhLTgxYTFkMzlmNDY0MwZzAAAAG1RhYmxlLkxlZGdlclRyYW5zLkFtb3VudEN1cgoKCgoBGgAAABQAAAAJdAAAAAl1AAAACXYAAAAGdwAAAAlBbW91bnRNU1QGeAAAAAZBbW91bnQGeQAAAARSZWFsCSYAAAAGewAAACQ4NjJjNWUzOC01YzFlLTQzYTMtYWY2NC05MmMxMTkwN2M2YmYBhP///9j///8BAAAABgAAAAGD////1////wAAAAABgv///9b///8CAAAAAAAAAAABgf///9X///8AAAAACgEAAAAAAAAAAAYAAAAABoAAAAAkZjcxY2FiODYtZjBhMS00NDQxLTljZjUtMDcxNTk2ZmM4ZjI2BoEAAAAbVGFibGUuTGVkZ2VyVHJhbnMuQW1vdW50TVNUCgoKCgEbAAAAFAAAAAmCAAAACYMAAAAJhAAAAAaFAAAAD0Ftb3VudE1TVFNlY29uZAaGAAAAGUFtb3VudCBzZWNvbmRhcnkgY3VycmVuY3kGhwAAAARSZWFsCSYAAAAGiQAAACRlOTcxZmQwYi0wZGViLTRlNmQtOTMyNi0xMGE2M2FlM2VhYzgBdv///9j///8BAAAABwAAAAF1////1////wAAAAABdP///9b///8CAAAAAAAAAAABc////9X///8AAAAACgEAAAAAAAAAAAcAAAAABo4AAAAkZTM2MzE1ODktNTkyMi00MWM3LTgyZjctOTVjMTM5OTU5NTI2Bo8AAAAhVGFibGUuTGVkZ2VyVHJhbnMuQW1vdW50TVNUU2Vjb25kCgoKCgUeAAAAOEdsb2JlU29mdHdhcmUuQXRsYXM0MC5BdGxhc0NvbW1vbkNsaWVudC5SZXBvcnQuUmVmZXJlbmNlAQAAAApfcmVmZXJlbmNlBwgcAAAACZAAAAAHHwAAAAABAAAABAAAAAQ8R2xvYmVTb2Z0d2FyZS5BdGxhczQwLkF0bGFzQ29tbW9uQ2xpZW50LkRhdGFTb3VyY2VGaWVsZFZhbHVlHAAAAAmRAAAACZIAAAAJkwAAAAoEI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lAAAAAEAAAABAAAABCE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GgAAAAmVAAAABwAAAAmWAAAABC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XAAAABwAAAAmYAAAAAS4AAAAgAAAACZkAAAABAAAAAQAAAAEvAAAAIQAAABkAAAAJlQAAAAcAAAAJmwAAAAEwAAAAIgAAABUAAAAJlwAAAAcAAAAJnQAAAAE8AAAAIAAAAAmeAAAAAQAAAAEAAAABPQAAACEAAAAZAAAACZUAAAAHAAAACaAAAAABPgAAACIAAAAVAAAACZcAAAAHAAAACaIAAAABSgAAACAAAAAJowAAAAEAAAABAAAAAUsAAAAhAAAAGQAAAAmVAAAABwAAAAmlAAAAAUwAAAAiAAAAFQAAAAmXAAAABwAAAAmnAAAAAVgAAAAgAAAACagAAAABAAAAAQAAAAFZAAAAIQAAABkAAAAJlQAAAAcAAAAJqgAAAAFaAAAAIgAAABUAAAAJlwAAAAcAAAAJrAAAAAFmAAAAIAAAAAmtAAAAAQAAAAEAAAABZwAAACEAAAAZAAAACZUAAAAHAAAACa8AAAABaAAAACIAAAAVAAAACZcAAAAHAAAACbEAAAABdAAAACAAAAAJsgAAAAEAAAABAAAAAXUAAAAhAAAAGQAAAAmVAAAABwAAAAm0AAAAAXYAAAAiAAAAFQAAAAmXAAAABwAAAAm2AAAAAYIAAAAgAAAACbcAAAABAAAAAQAAAAGDAAAAIQAAABkAAAAJlQAAAAcAAAAJuQAAAAGEAAAAIgAAABUAAAAJlwAAAAcAAAAJuwAAAA+QAAAAAQAAAAgBAAAABZEAAAA8R2xvYmVTb2Z0d2FyZS5BdGxhczQwLkF0bGFzQ29tbW9uQ2xpZW50LkRhdGFTb3VyY2VGaWVsZFZhbHVlBAAAABJfaXNEcmlsbERvd25GaWx0ZXIGX2RzS2V5Cl9maWVsZG5hbWULX2ZpZWxkVmFsdWUAAQEBARwAAAAABrwAAAARVGFibGUuTGVkZ2VyVHJhbnMGvQAAAApEYXRhQXJlYUlkCQYAAAABkgAAAJEAAAAACbwAAAAGwAAAAApBY2NvdW50TnVtBsEAAAAGMTIwMDEwAZMAAACRAAAAAAm8AAAABsMAAAAJVHJhbnNEYXRlBsQAAAAYMDEuMDEuMjAwOCAuLiAwNi4zMC4yMDE3B5QAAAAAAQAAAAQAAAAEN0dsb2JlU29mdHdhcmUuQXRsYXM0MC5BdGxhc0NvbW1vbi5UeXBlLkZpZWxkT3V0cHV0RmllbGQOAAAACcUAAAANAwSV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eW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Ov/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U5////Mkdsb2JlU29mdHdhcmUuQXRsYXM0MC5BdGxhc0NvbW1vbi5Db2x1bW5BdHRyaWJ1dGVzAQAAAAd2YWx1ZV9fAAgOAAAABgAAAAbIAAAABVRvdGFsATf///86////ATb///85////EAAAAAbLAAAABE5vbmUBNP///zr///8BM////zn///8JAAAACSYAAAABMf///zr///8BMP///zn///8LAAAABtEAAAABMAEu////Ov///wEt////Of///wQAAAAG1AAAAAhtL2QveXl5eQEr////Ov///wEq////Of///wIAAAAG1wAAAAExASj///86////ASf///85////AAAAAAbaAAAABTMyLjg2AZcAAAAMAAAAB5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J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cAAAACEZvbnRCb2xkBt0AAAAFRmFsc2UBIv///yX///8G3wAAAApGb250SXRhbGljCd0AAAABH////yX///8G4gAAAA1Gb250VW5kZXJsaW5lBuMAAAAFLTQxNDIBHP///yX///8G5QAAAAhGb250TmFtZQbmAAAAB0NhbGlicmkBGf///yX///8G6AAAAAlGb250Q29sb3IG6QAAAAEwARb///8l////BusAAAAIRm9udFNpemUG7AAAAAIxMQET////Jf///wbuAAAACUZvbnRTdHlsZQbvAAAAB1JlZ3VsYXIHmQAAAAABAAAABAAAAAQ3R2xvYmVTb2Z0d2FyZS5BdGxhczQwLkF0bGFzQ29tbW9uLlR5cGUuRmllbGRPdXRwdXRGaWVsZA4AAAAJ8AAAAA0DB5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P////Ov///wEO////Of///xAAAAAJywAAAAEM////Ov///wEL////Of///wkAAAAJJgAAAAEJ////Ov///wEI////Of///wsAAAAG+QAAAAExAQb///86////AQX///85////BAAAAAb8AAAAB0dlbmVyYWwBA////zr///8BAv///zn///8CAAAABv8AAAABMQEA////Ov///wH//v//Of///wAAAAAGAgEAAAIxMwed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+//8l////CdwAAAAJ3QAAAAH6/v//Jf///wnfAAAACd0AAAAB9/7//yX///8J4gAAAAYLAQAABS00MTQyAfT+//8l////CeUAAAAGDgEAAAdDYWxpYnJpAfH+//8l////CegAAAAGEQEAAAEwAe7+//8l////CesAAAAGFAEAAAIxMQHr/v//Jf///wnuAAAABhcBAAAHUmVndWxhcgeeAAAAAAEAAAAEAAAABDdHbG9iZVNvZnR3YXJlLkF0bGFzNDAuQXRsYXNDb21tb24uVHlwZS5GaWVsZE91dHB1dEZpZWxkDgAAAAkYAQAADQMHo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f+//86////Aeb+//85////EAAAAAnLAAAAAeT+//86////AeP+//85////CQAAAAkmAAAAAeH+//86////AeD+//85////CwAAAAYhAQAAATIB3v7//zr///8B3f7//zn///8EAAAABiQBAAAHR2VuZXJhbAHb/v//Ov///wHa/v//Of///wIAAAAGJwEAAAExAdj+//86////Adf+//85////AAAAAAYqAQAAAjE2B6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7//yX///8J3AAAAAndAAAAAdL+//8l////Cd8AAAAJ3QAAAAHP/v//Jf///wniAAAABjMBAAAFLTQxNDIBzP7//yX///8J5QAAAAY2AQAAB0NhbGlicmkByf7//yX///8J6AAAAAY5AQAAATABxv7//yX///8J6wAAAAY8AQAAAjExAcP+//8l////Ce4AAAAGPwEAAAdSZWd1bGFyB6MAAAAAAQAAAAQAAAAEN0dsb2JlU29mdHdhcmUuQXRsYXM0MC5BdGxhc0NvbW1vbi5UeXBlLkZpZWxkT3V0cHV0RmllbGQOAAAACUABAAANAwel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/7//zr///8Bvv7//zn///8QAAAACcsAAAABvP7//zr///8Bu/7//zn///8JAAAACSYAAAABuf7//zr///8BuP7//zn///8LAAAABkkBAAABMwG2/v//Ov///wG1/v//Of///wQAAAAGTAEAAAdHZW5lcmFsAbP+//86////AbL+//85////AgAAAAZPAQAAATEBsP7//zr///8Br/7//zn///8AAAAABlIBAAAFMzguMTQHp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v//Jf///wncAAAACd0AAAABqv7//yX///8J3wAAAAndAAAAAaf+//8l////CeIAAAAGWwEAAAUtNDE0MgGk/v//Jf///wnlAAAABl4BAAAHQ2FsaWJyaQGh/v//Jf///wnoAAAABmEBAAABMAGe/v//Jf///wnrAAAABmQBAAACMTEBm/7//yX///8J7gAAAAZnAQAAB1JlZ3VsYXIHqAAAAAABAAAABAAAAAQ3R2xvYmVTb2Z0d2FyZS5BdGxhczQwLkF0bGFzQ29tbW9uLlR5cGUuRmllbGRPdXRwdXRGaWVsZA4AAAAJaAEAAA0DB6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v//Ov///wGW/v//Of///xAAAAAJywAAAAGU/v//Ov///wGT/v//Of///wkAAAAJJgAAAAGR/v//Ov///wGQ/v//Of///wsAAAAGcQEAAAE0AY7+//86////AY3+//85////BAAAAAZ0AQAAB0dlbmVyYWwBi/7//zr///8Biv7//zn///8CAAAABncBAAABMQGI/v//Ov///wGH/v//Of///wAAAAAGegEAAAUxMC40Mwe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X+//8l////CdwAAAAJ3QAAAAGC/v//Jf///wnfAAAACd0AAAABf/7//yX///8J4gAAAAaDAQAABS00MTQyAXz+//8l////CeUAAAAGhgEAAAdDYWxpYnJpAXn+//8l////CegAAAAGiQEAAAEwAXb+//8l////CesAAAAGjAEAAAIxMQFz/v//Jf///wnuAAAABo8BAAAHUmVndWxhcgetAAAAAAEAAAAEAAAABDdHbG9iZVNvZnR3YXJlLkF0bGFzNDAuQXRsYXNDb21tb24uVHlwZS5GaWVsZE91dHB1dEZpZWxkDgAAAAmQAQAADQMHr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/+//86////AW7+//85////EAAAAAnLAAAAAWz+//86////AWv+//85////CQAAAAkmAAAAAWn+//86////AWj+//85////CwAAAAaZAQAAATUBZv7//zr///8BZf7//zn///8EAAAABpwBAAAHR2VuZXJhbAFj/v//Ov///wFi/v//Of///wIAAAAGnwEAAAExAWD+//86////AV/+//85////AAAAAAaiAQAABTE3Ljg2B7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f7//yX///8J3AAAAAndAAAAAVr+//8l////Cd8AAAAJ3QAAAAFX/v//Jf///wniAAAABqsBAAAFLTQxNDIBVP7//yX///8J5QAAAAauAQAAB0NhbGlicmkBUf7//yX///8J6AAAAAaxAQAAATABTv7//yX///8J6wAAAAa0AQAAAjExAUv+//8l////Ce4AAAAGtwEAAAdSZWd1bGFyB7IAAAAAAQAAAAQAAAAEN0dsb2JlU29mdHdhcmUuQXRsYXM0MC5BdGxhc0NvbW1vbi5UeXBlLkZpZWxkT3V0cHV0RmllbGQOAAAACbgBAAANAwe0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/7//zr///8BRv7//zn///8QAAAACcsAAAABRP7//zr///8BQ/7//zn///8JAAAACSYAAAABQf7//zr///8BQP7//zn///8LAAAABsEBAAABNgE+/v//Ov///wE9/v//Of///wQAAAAGxAEAAAdHZW5lcmFsATv+//86////ATr+//85////AgAAAAbHAQAAATEBOP7//zr///8BN/7//zn///8AAAAABsoBAAACMTAHt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/v//Jf///wncAAAACd0AAAABMv7//yX///8J3wAAAAndAAAAAS/+//8l////CeIAAAAG0wEAAAUtNDE0MgEs/v//Jf///wnlAAAABtYBAAAHQ2FsaWJyaQEp/v//Jf///wnoAAAABtkBAAABMAEm/v//Jf///wnrAAAABtwBAAACMTEBI/7//yX///8J7gAAAAbfAQAAB1JlZ3VsYXIHtwAAAAABAAAABAAAAAQ3R2xvYmVTb2Z0d2FyZS5BdGxhczQwLkF0bGFzQ29tbW9uLlR5cGUuRmllbGRPdXRwdXRGaWVsZA4AAAAJ4AEAAA0DB7k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v//Ov///wEe/v//Of///xAAAAAJywAAAAEc/v//Ov///wEb/v//Of///wkAAAAJJgAAAAEZ/v//Ov///wEY/v//Of///wsAAAAG6QEAAAE3ARb+//86////ARX+//85////BAAAAAbsAQAAB0dlbmVyYWwBE/7//zr///8BEv7//zn///8CAAAABu8BAAABMQEQ/v//Ov///wEP/v//Of///wAAAAAG8gEAAAUyNy43MQe7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+//8l////CdwAAAAJ3QAAAAEK/v//Jf///wnfAAAACd0AAAABB/7//yX///8J4gAAAAb7AQAABS00MTQyAQT+//8l////CeUAAAAG/gEAAAdDYWxpYnJpAQH+//8l////CegAAAAGAQIAAAEwAf79//8l////CesAAAAGBAIAAAIxMQH7/f//Jf///wnuAAAABgcCAAAHUmVndWxhcgXF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4/f//2P////////8ABgkCAAAERGF0ZQYKAgAABERhdGUJCwIAAAH0/f//1v///wIAAAAF8/3//zlHbG9iZVNvZnR3YXJlLkF0bGFzNDAuQXRsYXNDb21tb24uTnVtYmVyU2VxdWVuY2VDb25kaXRpb24BAAAAB3ZhbHVlX18ACA4AAAABAAAAAAAGDgIAABFUYWJsZS5MZWRnZXJUcmFucwkjAAAACSYAAAAK/////wkOAgAACgkjAAAACgoKCSYAAAAJFAIAAAkmAAAAAfAAAADFAAAAAer9///Y/////////wAGFwIAAAZTdHJpbmcGGAIAAAdWb3VjaGVyCQsCAAAB5v3//9b///8CAAAAAeX9///z/f//AQAAAAAACQ4CAAAJMQAAAAkmAAAACv////8JDgIAAAoJMQAAAAoKCgkmAAAACSICAAAJJgAAAAEYAQAAxQAAAAHc/f//2P////////8ABiUCAAAGU3RyaW5nBiYCAAAOTGVkZ2VyIGFjY291bnQJCwIAAAHY/f//1v///wIAAAAB1/3///P9//8BAAAAAAAJDgIAAAk/AAAACSYAAAAK/////wkOAgAACgk/AAAACgoKCSYAAAAJMAIAAAkmAAAAAUABAADFAAAAAc79///Y/////////wAGMwIAAAZTdHJpbmcGNAIAABBUcmFuc2FjdGlvbiB0ZXh0CQsCAAAByv3//9b///8CAAAAAcn9///z/f//AQAAAAAACQ4CAAAJTQAAAAkmAAAACv////8JDgIAAAoJTQAAAAoKCgkmAAAACT4CAAAJJgAAAAFoAQAAxQAAAAHA/f//2P////////8ABkECAAAGU3RyaW5nBkICAAAIQ3VycmVuY3kJCwIAAAG8/f//1v///wIAAAABu/3///P9//8BAAAAAAAJDgIAAAlbAAAACSYAAAAK/////wkOAgAACglbAAAACgoKCSYAAAAJTAIAAAkmAAAAAZABAADFAAAAAbL9///Y/////////wAGTwIAAARSZWFsBlACAAAPQW1vdW50IGN1cnJlbmN5CQsCAAABrv3//9b///8CAAAAAa39///z/f//AQAAAAAACQ4CAAAJaQAAAAkmAAAACv////8JDgIAAAoJaQAAAAoKCgkmAAAACVoCAAAJJgAAAAG4AQAAxQAAAAGk/f//2P////////8ABl0CAAAEUmVhbAZeAgAABkFtb3VudAkLAgAAAaD9///W////AgAAAAGf/f//8/3//wEAAAAAAAkOAgAACXcAAAAJJgAAAAr/////CQ4CAAAKCXcAAAAKCgoJJgAAAAloAgAACSYAAAAB4AEAAMUAAAABlv3//9j/////////AAZrAgAABFJlYWwGbAIAABlBbW91bnQgc2Vjb25kYXJ5IGN1cnJlbmN5CQsCAAABkv3//9b///8CAAAAAZH9///z/f//AQAAAAAACQ4CAAAJhQAAAAkmAAAACv////8JDgIAAAoJhQAAAAoKCgkmAAAACXYCAAAJJgAAAAUL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DhAAAABngCAAALTGVkZ2VyVHJhbnMGeQIAABNMZWRnZXIgdHJhbnNhY3Rpb25zCSYAAAAJJgAAAAkmAAAABYX9//8wR2xvYmVTb2Z0d2FyZS5BdGxhczQwLkF0bGFzQ29tbW9uLkRhdGFTb3VyY2VUeXBlAQAAAAd2YWx1ZV9fAAgOAAAAAAAAAAl8AgAACX0CAAAEgv3//wtTeXN0ZW0uR3VpZAsAAAACX2ECX2ICX2MCX2QCX2UCX2YCX2cCX2gCX2kCX2oCX2sAAAAAAAAAAAAAAAgHBwICAgICAgICenws86T9XE6FCGi7dowoTQkmAAAACSYAAAAJgAIAAAkOAgAACgoKCgoBAAAABX79//80R2xvYmVTb2Z0d2FyZS5BdGxhczQwLkF0bGFzQ29tbW9uLkRhdGFTb3VyY2VKb2luTW9kZQEAAAAHdmFsdWVfXwAIDgAAAAAAAAAFff3//zVHbG9iZVNvZnR3YXJlLkF0bGFzNDAuQXRsYXNDb21tb24uRGF0YVNvdXJjZUZldGNoTW9kZQEAAAAHdmFsdWVfXwAIDgAAAAAAAAAACYQCAAABFAIAACIAAAATAAAACZcAAAADAAAACYYCAAABIgIAACIAAAATAAAACZcAAAADAAAACYgCAAABMAIAACIAAAATAAAACZcAAAADAAAACYoCAAABPgIAACIAAAATAAAACZcAAAADAAAACYwCAAABTAIAACIAAAATAAAACZcAAAADAAAACY4CAAABWgIAACIAAAATAAAACZcAAAADAAAACZACAAABaAIAACIAAAATAAAACZcAAAADAAAACZICAAABdgIAACIAAAATAAAACZcAAAADAAAACZQCAAAEfA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lQIAABEAAAAJlgIAAAR9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ZUCAAAAAAAABIA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VAgAAAAAAAASEAg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mYAgAAAAAAAAeG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9//8l////BpoCAAAISGVscFRleHQGmwIAABFUcmFuc2FjdGlvbiBkYXRlLgFk/f//Jf///wadAgAABUxhYmVsCQoCAAABYf3//yX///8GoAIAAARUeXBlCQkCAAAHi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f//Jf///wmaAgAABqQCAAAaVHJhbnNhY3Rpb24gdm91Y2hlciBudW1iZXIBW/3//yX///8JnQIAAAkYAgAAAVj9//8l////CaACAAAJFwIAAAeK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l////CZoCAAAGrQIAABVMZWRnZXIgYWNjb3VudCBudW1iZXIBUv3//yX///8JnQIAAAkmAgAAAU/9//8l////CaACAAAJJQIAAAeM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8l////CZoCAAAGtgIAACBUZXh0IGRlc2NyaWJpbmcgdGhlIHRyYW5zYWN0aW9uLgFJ/f//Jf///wmdAgAACTQCAAABRv3//yX///8JoAIAAAkzAgAAB44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yX///8JmgIAAAa/AgAAFkN1cnJlbnQgY3VycmVuY3kgY29kZS4BQP3//yX///8JnQIAAAlCAgAAAT39//8l////CaACAAAJQQIAAAeQ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8l////CZoCAAAGyAIAAChUcmFuc2FjdGlvbiBhbW91bnQgaW4gc3BlY2lmaWVkIGN1cnJlbmN5ATf9//8l////CZ0CAAAJUAIAAAE0/f//Jf///wmgAgAACU8CAAA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/f//Jf///wmaAgAABtECAAAnVHJhbnNhY3Rpb24gYW1vdW50IGluIGRlZmF1bHQgY3VycmVuY3kuAS79//8l////CZ0CAAAJXgIAAAEr/f//Jf///wmgAgAACV0CAAAHl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f//Jf///wmaAgAABtoCAAAdQW1vdW50IGluIHNlY29uZGFyeSBjdXJyZW5jeS4BJf3//yX///8JnQIAAAlsAgAAASL9//8l////CaACAAAJawIAAAGVAgAADAAAAAeWAg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f/f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gAAG1RhYmxlLkxlZGdlclRyYW5zLlRyYW5zRGF0ZQnFAAAAARz9//8f/f//BuUCAAAZVGFibGUuTGVkZ2VyVHJhbnMuVm91Y2hlcgnwAAAAARn9//8f/f//BugCAAAcVGFibGUuTGVkZ2VyVHJhbnMuQWNjb3VudE51bQkYAQAAARb9//8f/f//BusCAAAVVGFibGUuTGVkZ2VyVHJhbnMuVHh0CUABAAABE/3//x/9//8G7gIAAB5UYWJsZS5MZWRnZXJUcmFucy5DdXJyZW5jeUNvZGUJaAEAAAEQ/f//H/3//wbxAgAAG1RhYmxlLkxlZGdlclRyYW5zLkFtb3VudEN1cgmQAQAAAQ39//8f/f//BvQCAAAbVGFibGUuTGVkZ2VyVHJhbnMuQW1vdW50TVNUCbgBAAABCv3//x/9//8G9wIAACFUYWJsZS5MZWRnZXJUcmFucy5BbW91bnRNU1RTZWNvbmQJ4AEAAASY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L</Report>
</Atlas>
</file>

<file path=customXml/item9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M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2N2RiMDA1NC1jNmQwLTQ0MjItOWIyYS03NDQ3MDJjYmE1MDE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CAAAAAAAAAAAF1v///0BHbG9iZVNvZnR3YXJlLkF0bGFzNDAuQXRsYXNDb21tb24uVHlwZS5Db2x1bW4rQ3Jvc3NUYWJDb2x1bW5UeXBlAQAAAAd2YWx1ZV9fAAgOAAAAAAAAAAoBAAAAAAAAAAAAAAAAAAYrAAAAJGM4NzdjY2Q0LThiNzQtNGQyYi1hZDAyLTliMjMxZWM1OTNmOAYsAAAAHFRhYmxlLkludmVudFRyYW5zLlRyYW5zUmVmSWQKCgoKARUAAAAUAAAACS0AAAAJLgAAAAkvAAAABjAAAAAGSXRlbUlkBjEAAAALSXRlbSBudW1iZXIGMgAAAAZTdHJpbmcJJQAAAAY0AAAAJDVmYTQ4MzIwLTlkYjAtNDJlYi05ZDYzLTYwNzgzMDc1NTMyNQHL////2f////////8BAAAAAcr////Y////AAAAAAHJ////1////wIAAAAAAAAAAAHI////1v///wAAAAAKAQAAAAAAAAAAAQAAAAAGOQAAACQ0YjQ4ZDJmMS1hYTE3LTQ2ZjQtODczYi1iMDIwNGJiYmE3NDUGOgAAABhUYWJsZS5JbnZlbnRUcmFucy5JdGVtSWQKCgoKARYAAAAUAAAACTsAAAAJPAAAAAk9AAAABj4AAAAISXRlbU5hbWUGPwAAAAlJdGVtIG5hbWUGQAAAAAZTdHJpbmcJJQAAAAZCAAAAJDc5ZDBmOTQzLWU3NDktNGU1Ni04Mjk3LTk4MWI2YWNmYTgzZgG9////2f////////8CAAAAAbz////Y////AAAAAAG7////1////wIAAAAAAAAAAAG6////1v///wAAAAAKAQAAAAAAAAAAAgAAAAAGRwAAACRjOTNiNmU3YS05NGNhLTQ0NGUtOTU0MS1hZDc3YzNiMGM5YmIGSAAAADNUYWJsZS5JbnZlbnRUcmFucy5JdGVtSWR+VGFibGUuSW52ZW50VGFibGUuSXRlbU5hbWUKCgoKARcAAAAUAAAACUkAAAAJSgAAAAlLAAAABkwAAAAMRGF0ZVBoeXNpY2FsBk0AAAANUGh5c2ljYWwgZGF0ZQZOAAAABERhdGUJJQAAAAZQAAAAJDQwN2RmYjk4LTI1MTAtNDc0NC1hN2JkLWM0MjgxZmZiMjY3NgGv////2f////////8DAAAAAa7////Y////AAAAAAGt////1////wIAAAAAAAAAAAGs////1v///wAAAAAKAQAAAAAAAAAAAwAAAAAGVQAAACRmOGJhNzBlOC0xMzM3LTRmOTgtODY2Yi1kYTA4OWYwY2UzMWMGVgAAAB5UYWJsZS5JbnZlbnRUcmFucy5EYXRlUGh5c2ljYWwKCgoKARgAAAAUAAAACVcAAAAJWAAAAAlZAAAABloAAAADUXR5BlsAAAAIUXVhbnRpdHkGXAAAAARSZWFsCSUAAAAGXgAAACQ0NTUwNjNkYi0yZDYzLTQxN2UtYWZkYS01M2Q3MjdkYzY5ODQBof///9n///8BAAAABAAAAAGg////2P///wAAAAABn////9f///8CAAAAAAAAAAABnv///9b///8AAAAACgEAAAAAAAAAAAQAAAAABmMAAAAkNGNkYTZjZWItYWQ4OS00ZmEyLTg0NmMtYTMzOWEzM2RkY2RlBmQAAAAVVGFibGUuSW52ZW50VHJhbnMuUXR5CgoKCgEZAAAAFAAAAAllAAAACWYAAAAJZwAAAAZoAAAAEkNvc3RBbW91bnRQaHlzaWNhbAZpAAAAFFBoeXNpY2FsIGNvc3QgYW1vdW50BmoAAAAEUmVhbAklAAAABmwAAAAkZjVlYTBhMzAtYjA5ZC00ZDQ5LWEwNzUtYjRlODk0ZGUwNDRjAZP////Z////AQAAAAUAAAABkv///9j///8AAAAAAZH////X////AgAAAAAAAAAAAZD////W////AAAAAAoBAAAAAAAAAAAFAAAAAAZxAAAAJDRmMTk1ODUwLWNmMzItNDY0Yi1iYmU1LTQ2MzgxZmRlMTlkZQZyAAAAJFRhYmxlLkludmVudFRyYW5zLkNvc3RBbW91bnRQaHlzaWNhbAoKCgoBGgAAABQAAAAJcwAAAAl0AAAACXUAAAAGdgAAAA1EYXRlRmluYW5jaWFsBncAAAAORmluYW5jaWFsIGRhdGUGeAAAAAREYXRlCSUAAAAGegAAACRjODI1NWRjZi0wYmQyLTRjMGMtOWFlOS03NWVmMjZlNzhmYTEBhf///9n/////////BgAAAAGE////2P///wAAAAABg////9f///8CAAAAAAAAAAABgv///9b///8AAAAACgEAAAAAAAAAAAYAAAAABn8AAAAkMzE1MjU0MGUtNDk5YS00Mjc3LThiY2UtNDVlNDFlOTRiNGFmBoAAAAAfVGFibGUuSW52ZW50VHJhbnMuRGF0ZUZpbmFuY2lhbAoKCgoFHQAAADhHbG9iZVNvZnR3YXJlLkF0bGFzNDAuQXRsYXNDb21tb25DbGllbnQuUmVwb3J0LlJlZmVyZW5jZQEAAAAKX3JlZmVyZW5jZQcIGwAAAAmBAAAABx4AAAAAAQAAAAQAAAAEPEdsb2JlU29mdHdhcmUuQXRsYXM0MC5BdGxhc0NvbW1vbkNsaWVudC5EYXRhU291cmNlRmllbGRWYWx1ZRsAAAAJggAAAAmDAAAACYQAAAAJhQAAAAQ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GAAAAAQAAAAEAAAAEI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uAAAACYcAAAAHAAAACYgAAAAEI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YkAAAAHAAAACYoAAAABLQAAAB8AAAAJiwAAAAEAAAABAAAAAS4AAAAgAAAArQAAAAmHAAAABwAAAAmNAAAAAS8AAAAhAAAAqAAAAAmJAAAABwAAAAmPAAAAATsAAAAfAAAACZAAAAABAAAAAQAAAAE8AAAAIAAAAJYAAAAJkQAAAAcAAAAJkgAAAAE9AAAAIQAAAJMAAAAJkwAAAAcAAAAJlAAAAAFJAAAAHwAAAAmVAAAAAQAAAAEAAAABSgAAACAAAACsAAAACYcAAAAHAAAACZcAAAABSwAAACEAAACoAAAACYkAAAAHAAAACZkAAAABVwAAAB8AAAAJmgAAAAEAAAABAAAAAVgAAAAgAAAArAAAAAmHAAAABwAAAAmcAAAAAVkAAAAhAAAAqAAAAAmJAAAABwAAAAmeAAAAAWUAAAAfAAAACZ8AAAABAAAAAQAAAAFmAAAAIAAAAJYAAAAJkQAAAAcAAAAJoQAAAAFnAAAAIQAAAJMAAAAJkwAAAAcAAAAJowAAAAFzAAAAHwAAAAmkAAAAAQAAAAEAAAABdAAAACAAAABsAAAACaUAAAAHAAAACaYAAAABdQAAACEAAABpAAAACacAAAAHAAAACagAAAAPgQAAAAEAAAAIAQAAAAWCAAAAPEdsb2JlU29mdHdhcmUuQXRsYXM0MC5BdGxhc0NvbW1vbkNsaWVudC5EYXRhU291cmNlRmllbGRWYWx1ZQQAAAASX2lzRHJpbGxEb3duRmlsdGVyBl9kc0tleQpfZmllbGRuYW1lC19maWVsZFZhbHVlAAEBAQEbAAAAAAapAAAAEVRhYmxlLkludmVudFRyYW5zBqoAAAAKRGF0YUFyZWFJZAkGAAAAAYMAAACCAAAAAAmpAAAABq0AAAAJVHJhbnNUeXBlBq4AAAAIUHJvZExpbmUBhAAAAIIAAAAACakAAAAGsAAAAAxEYXRlUGh5c2ljYWwGsQAAABgwMS4wMS4yMDA4IC4uIDA2LjMwLjIwMTcBhQAAAIIAAAAACakAAAAGswAAAA1EYXRlRmluYW5jaWFsBrQAAAAcMDcuMDEuMjAxNyAuLiAxMi4zMS4yMDk5LCAiIg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BAAAAAGuAAAAAROb25lAUf///9K////AUb///9J////CQAAAAklAAAAAUT///9K////AUP///9J////CwAAAAa+AAAAATABQf///0r///8BQP///0n///8EAAAABsEAAAAHR2VuZXJhbAE+////Sv///wE9////Sf///wIAAAAGxAAAAAExATv///9K////ATr///9J////AAAAAAbHAAAABTEyLjQzATj///9K////ATf///9J////JAAAAAkjAAAA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wYAAAAG4wAAAAVUb3RhbAEc////Sv///wEb////Sf///xAAAAAJuAAAAAEZ////Sv///wEY////Sf///wkAAAAJJQAAAAEW////Sv///wEV////Sf///wsAAAAG7AAAAAExARP///9K////ARL///9J////BAAAAAbvAAAAB0dlbmVyYWwBEP///0r///8BD////0n///8CAAAABvIAAAABMQEN////Sv///wEM////Sf///wAAAAAG9QAAAAUxOS41N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r///81////CcwAAAAJzQAAAAEH////Nf///wnPAAAACc0AAAABBP///zX///8J0gAAAAb+AAAABS00MTQyAQH///81////CdUAAAAGAQEAAAdDYWxpYnJpAf7+//81////CdgAAAAGBAEAAAEwAfv+//81////CdsAAAAGBwEAAAIxMQH4/v//Nf///wneAAAABgoBAAAHUmVndWxhcgeQAAAAAAEAAAAEAAAABDdHbG9iZVNvZnR3YXJlLkF0bGFzNDAuQXRsYXNDb21tb24uVHlwZS5GaWVsZE91dHB1dEZpZWxkDgAAAAkLAQAADQMBkQAAAIcAAAA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T+//9K////AfP+//9J////CQAAAAklAAAAAfH+//9K////AfD+//9J////CwAAAAYRAQAAATIB7v7//0r///8B7f7//0n///8EAAAABhQBAAAHR2VuZXJhbAHr/v//Sv///wHq/v//Sf///wIAAAAGFwEAAAExAej+//9K////Aef+//9J////AAAAAAYaAQAABTQyLjcxAZMAAAAMAAAA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GHAEAAAhGb250Qm9sZAnNAAAAAeL+//81////Bh8BAAAKRm9udEl0YWxpYwnNAAAAAd/+//81////BiIBAAANRm9udFVuZGVybGluZQYjAQAABS00MTQyAdz+//81////BiUBAAAIRm9udE5hbWUGJgEAAAdDYWxpYnJpAdn+//81////BigBAAAJRm9udENvbG9yBikBAAABMAHW/v//Nf///wYrAQAACEZvbnRTaXplBiwBAAACMTEB0/7//zX///8GLgEAAAlGb250U3R5bGU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gAAAABzP7//0r///8By/7//0n///8JAAAACSUAAAAByf7//0r///8ByP7//0n///8LAAAABjkBAAABMwHG/v//Sv///wHF/v//Sf///wQAAAAGPAEAAAhtL2QveXl5eQHD/v//Sv///wHC/v//Sf///wIAAAAGPwEAAAExAcD+//9K////Ab/+//9J////AAAAAAZCAQAABTE0L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IxM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wXyAqICMsIyMwLjAwXyA7XyAqIC0jLCMjMC4wMF8gO18gKiAiLSI/P18gO18gQF8gAXb+//9K////AXX+//9J////AgAAAAaMAQAAATEBc/7//0r///8Bcv7//0n///8AAAAABo8BAAAFMjEuMjkHo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v//Nf///wkcAQAACc0AAAABbf7//zX///8JHwEAAAnNAAAAAWr+//81////CSIBAAAGmAEAAAUtNDE0MgFn/v//Nf///wklAQAABpsBAAAHQ2FsaWJyaQFk/v//Nf///wkoAQAABp4BAAABMAFh/v//Nf///wkrAQAABqEBAAACMTEBXv7//zX///8JLgEAAAakAQAAB1JlZ3VsYXIHpAAAAAABAAAABAAAAAQ3R2xvYmVTb2Z0d2FyZS5BdGxhczQwLkF0bGFzQ29tbW9uLlR5cGUuRmllbGRPdXRwdXRGaWVsZA4AAAAJpQEAAA0DAaUAAACHAAAAB6Y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a/v//Sv///wFZ/v//Sf///wkAAAAJJQAAAAFX/v//Sv///wFW/v//Sf///wsAAAAGqwEAAAE2AVT+//9K////AVP+//9J////BAAAAAauAQAACG0vZC95eXl5AVH+//9K////AVD+//9J////AgAAAAaxAQAAATEBTv7//0r///8BTf7//0n///8AAAAABrQBAAACMTUBpwAAAAwAAAA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v//Nf///wa2AQAACEZvbnRCb2xkCc0AAAABSP7//zX///8GuQEAAApGb250SXRhbGljCc0AAAABRf7//zX///8GvAEAAA1Gb250VW5kZXJsaW5lBr0BAAAFLTQxNDIBQv7//zX///8GvwEAAAhGb250TmFtZQbAAQAAB0NhbGlicmkBP/7//zX///8GwgEAAAlGb250Q29sb3IGwwEAAAEwATz+//81////BsUBAAAIRm9udFNpemUGxgEAAAIxMQE5/v//Nf///wbIAQAACUZvbnRTdHlsZQbJ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Nv7//9n/////////AAbLAQAABlN0cmluZwbMAQAABk51bWJlcgnNAQAAATL+///X////AgAAAAUx/v//OUdsb2JlU29mdHdhcmUuQXRsYXM0MC5BdGxhc0NvbW1vbi5OdW1iZXJTZXF1ZW5jZUNvbmRpdGlvbgEAAAAHdmFsdWVfXwAIDgAAAAEAAAAAAAbQAQAAEVRhYmxlLkludmVudFRyYW5zCSIAAAAJJQAAAAr/////CdABAAAKCSIAAAAKCgoJJQAAAAnWAQAACSUAAAAB4AAAALUAAAABKP7//9n/////////AAbZAQAABlN0cmluZwbaAQAAC0l0ZW0gbnVtYmVyCc0BAAABJP7//9f///8CAAAAASP+//8x/v//AQAAAAAACdABAAAJMAAAAAklAAAACv////8J0AEAAAoJMAAAAAoKCgklAAAACeQBAAAJJQAAAAELAQAAtQAAAAEa/v//2f////////8ABucBAAAGU3RyaW5nBugBAAAJSXRlbSBuYW1lCekBAAABFv7//9f///8CAAAAARX+//8x/v//AQAAAAAABuwBAAAqVGFibGUuSW52ZW50VHJhbnMuSXRlbUlkflRhYmxlLkludmVudFRhYmxlCT4AAAAJJQAAAAr/////CewBAAAKCT4AAAAG8QEAAAZJdGVtSWQG8gEAAAtJbnZlbnRUcmFucwoJJQAAAAn0AQAACSUAAAABMAEAALUAAAABCv7//9n/////////AAb3AQAABERhdGUG+AEAAA1QaHlzaWNhbCBkYXRlCc0BAAABBv7//9f///8CAAAAAQX+//8x/v//AQAAAAAACdABAAAJTAAAAAklAAAACv////8J0AEAAAoJTAAAAAoKCgklAAAACQICAAAJJQAAAAFYAQAAtQAAAAH8/f//2f////////8ABgUCAAAEUmVhbAYGAgAACFF1YW50aXR5Cc0BAAAB+P3//9f///8CAAAAAff9//8x/v//AQAAAAAACdABAAAJWgAAAAklAAAACv////8J0AEAAAoJWgAAAAoKCgklAAAACRACAAAJJQAAAAGAAQAAtQAAAAHu/f//2f////////8ABhMCAAAEUmVhbAYUAgAAFFBoeXNpY2FsIGNvc3QgYW1vdW50CRUCAAAB6v3//9f///8CAAAAAen9//8x/v//AQAAAAAABhgCAAARVGFibGUuSW52ZW50VHJhbnMJaAAAAAklAAAACv////8JGAIAAAoJaAAAAAoKCgklAAAACR4CAAAJJQAAAAGlAQAAtQAAAAHg/f//2f////////8ABiECAAAERGF0ZQYiAgAADkZpbmFuY2lhbCBkYXRlCSMCAAAB3P3//9f///8CAAAAAdv9//8x/v//AQAAAAAABiYCAAARVGFibGUuSW52ZW50VHJhbnMJdgAAAAklAAAACv////8JJg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ya2BcGuBPEGsySpG0TA1JQklAAAACSUAAAAJNgIAAAnQAQAACgoKCgoBAAAABcj9//80R2xvYmVTb2Z0d2FyZS5BdGxhczQwLkF0bGFzQ29tbW9uLkRhdGFTb3VyY2VKb2luTW9kZQEAAAAHdmFsdWVfXwAIDgAAAAAAAAAFx/3//zVHbG9iZVNvZnR3YXJlLkF0bGFzNDAuQXRsYXNDb21tb24uRGF0YVNvdXJjZUZldGNoTW9kZQEAAAAHdmFsdWVfXwAIDgAAAAAAAAAACToCAAAB1gEAACEAAABJAAAACYkAAAADAAAACTwCAAAB5AEAACEAAABJAAAACYkAAAADAAAACT4CAAAB6QEAAM0BAAD/////Bj8CAAALSW52ZW50VGFibGUGQAIAAAVJdGVtcwklAAAACSUAAAAJJQAAAAG+/f//z/3//wAAAAAJQwIAAAlEAgAAAbv9///M/f//YNa4caGElUClbdIog9GRjgklAAAACSUAAAAJRwIAAAnsAQAABkkCAAALSW52ZW50VHJhbnMGSgIAABFUYWJsZS5JbnZlbnRUcmFucwZLAgAAGFRhYmxlLkludmVudFRyYW5zLkl0ZW1JZAZMAgAABkl0ZW1JZAZNAgAABkl0ZW1JZAEAAAABsv3//8j9//8AAAAAAbH9///H/f//AAAAAAAJUAIAAAH0AQAAIQAAADQAAAAJkwAAAAMAAAAJUgIAAAECAgAAIQAAAEkAAAAJiQAAAAMAAAAJVAIAAAEQAgAAIQAAAEkAAAAJiQAAAAMAAAAJVgIAAAEVAgAAzQEAAP////8GVwIAAAtJbnZlbnRUcmFucwZYAgAAFkludmVudG9yeSB0cmFuc2FjdGlvbnMJJQAAAAklAAAACSUAAAABpv3//8/9//8AAAAACVsCAAAJXAIAAAGj/f//zP3//9R1lBlEsPxHnNbJsAPCVfwJJQAAAAklAAAACV8CAAAJGAIAAAoKCgoKAQAAAAGf/f//yP3//wAAAAABnv3//8f9//8AAAAAAAljAgAAAR4CAAAhAAAANAAAAAmTAAAAAwAAAAllAgAAASMCAADNAQAA/////wZmAgAAC0ludmVudFRyYW5zBmcCAAAWSW52ZW50b3J5IHRyYW5zYWN0aW9ucwklAAAACSUAAAAJJQAAAAGX/f//z/3//wAAAAAJagIAAAlrAgAAAZT9///M/f//UaCcShnmqkSxJvow4qDILwklAAAACSUAAAAJbgIAAAkmAgAACgoKCgoBAAAAAZD9///I/f//AAAAAAGP/f//x/3//wAAAAAACXICAAABLAIAACEAAAAgAAAACacAAAADAAAACXQCAAAEMg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dQIAABEAAAAJdgIAAAQz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YkAAAARAAAACXgCAAAEN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XUCAAAAAAAABDo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oCAAAAAAAABz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3//zX///8GfAIAAAhIZWxwVGV4dAZ9AgAANU9yZGVyIG51bWJlciwgcHJvamVjdCBudW1iZXIsIHByb2R1Y3Rpb24gbnVtYmVyLCBldGMuAYL9//81////Bn8CAAAFTGFiZWwJzAEAAAF//f//Nf///waCAgAABFR5cGUJywEAAAc+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z9//81////CXwCAAAGhgIAAA5JZGVudGlmeSBpdGVtLgF5/f//Nf///wl/AgAACdoBAAABdv3//zX///8JggIAAAnZAQAAAUMCAAAyAgAAAQAAAAmTAAAAAwAAAAmOAgAABEQ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wAAAAAAAAABRwIAADYCAAAAAAAACZMAAAAAAAAAAVACAAA6AgAAAAAAAAmRAgAAAAAAAAdS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79//81////BpMCAAAFTGFiZWwJ6AEAAAFr/f//Nf///waWAgAABFR5cGU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j9//81////CXwCAAAGmgIAABxEYXRlIG9mIHBoeXNpY2FsIHRyYW5zYWN0aW9uAWX9//81////CX8CAAAJ+AEAAAFi/f//Nf///wmCAgAACfcBAAAHV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f//Nf///wl8AgAABqMCAAAkUXVhbnRpdHkgYXR0YWNoZWQgdG8gdGhlIHRyYW5zYWN0aW9uAVz9//81////CX8CAAAJBgIAAAFZ/f//Nf///wmCAgAACQUCAAABWwIAADICAAARAAAACaoCAAARAAAACasCAAABXAIAADMCAAACAAAACZMAAAADAAAACa0CAAAEXw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IAAAMAAAAJrwIAAAFjAgAAOgIAAAAAAAAJsAIAAAAAAAAHZ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Nf///wmTAgAACRQCAAABTP3//zX///8JlgIAAAkTAgAAAWoCAAAyAgAABgAAAAm3AgAABwAAAAm4AgAAAWsCAAAzAgAAAwAAAAm5AgAAAwAAAAm6AgAABG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bcCAAADAAAACbwCAAABcgIAADoCAAAAAAAACb0CAAAAAAAAB3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zX///8GvwIAAAVMYWJlbAkiAgAAAT/9//81////BsICAAAEVHlwZQkhAgAAAXUCAAAMAAAAB3Y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Dz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sUCAAAYVGFibGUuSW52ZW50VHJhbnMuSXRlbUlkCeAAAAABOf3//zz9//8GyAIAAB9UYWJsZS5JbnZlbnRUcmFucy5JbnZlbnRUcmFuc0lkCckCAAABNv3//zz9//8GywIAABtUYWJsZS5JbnZlbnRUcmFucy5UcmFuc1R5cGUJzAIAAAEz/f//PP3//wbOAgAAHFRhYmxlLkludmVudFRyYW5zLlRyYW5zUmVmSWQJtQAAAAEw/f//PP3//wbRAgAAHlRhYmxlLkludmVudFRyYW5zLkRhdGVQaHlzaWNhbAkwAQAAAS39//88/f//BtQCAAAfVGFibGUuSW52ZW50VHJhbnMuRGF0ZUZpbmFuY2lhbAnVAgAAASr9//88/f//BtcCAAAfVGFibGUuSW52ZW50VHJhbnMuU3RhdHVzUmVjZWlwdAnYAgAAASf9//88/f//BtoCAAAdVGFibGUuSW52ZW50VHJhbnMuU3RhdHVzSXNzdWUJ2wIAAAEk/f//PP3//wbdAgAAFVRhYmxlLkludmVudFRyYW5zLlF0eQlYAQAAASH9//88/f//BuACAAAiVGFibGUuSW52ZW50VHJhbnMuQ29zdEFtb3VudFBvc3RlZAnhAgAAB3g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e/f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uMCAAAfVGFibGUuSW52ZW50VHJhbnMuRGF0ZUZpbmFuY2lhbAnkAgAAARv9//8e/f//BuYCAAAdVGFibGUuSW52ZW50VHJhbnMuU3RhdHVzSXNzdWUJ5wIAAAEY/f//Hv3//wbpAgAAGFRhYmxlLkludmVudFRyYW5zLkl0ZW1JZAnqAgAAARX9//8e/f//BuwCAAAfVGFibGUuSW52ZW50VHJhbnMuSW52ZW50VHJhbnNJZAntAgAAARL9//8e/f//Bu8CAAAcVGFibGUuSW52ZW50VHJhbnMuVHJhbnNSZWZJZAnwAgAAAQ/9//8e/f//BvICAAAeVGFibGUuSW52ZW50VHJhbnMuRGF0ZVBoeXNpY2FsCfMCAAABDP3//x79//8G9QIAAB9UYWJsZS5JbnZlbnRUcmFucy5TdGF0dXNSZWNlaXB0CfYCAAABCf3//x79//8G+AIAABtUYWJsZS5JbnZlbnRUcmFucy5UcmFuc1R5cGUJ+QIAAAR6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j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3//zz9//8G+wIAADNUYWJsZS5JbnZlbnRUcmFucy5JdGVtSWR+VGFibGUuSW52ZW50VGFibGUuSXRlbU5hbWUJCwEAAAGRAgAAegIAAAGqAgAADAAAAAer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D/f//PP3//wb+AgAAGFRhYmxlLkludmVudFRyYW5zLkl0ZW1JZAngAAAAAQD9//88/f//BgEDAAAcVGFibGUuSW52ZW50VHJhbnMuVHJhbnNSZWZJZAm1AAAAAf38//88/f//BgQDAAAeVGFibGUuSW52ZW50VHJhbnMuRGF0ZVBoeXNpY2FsCTABAAAB+vz//zz9//8GBwMAABVUYWJsZS5JbnZlbnRUcmFucy5RdHkJWAEAAAH3/P//PP3//wYKAwAAJFRhYmxlLkludmVudFRyYW5zLkNvc3RBbW91bnRQaHlzaWNhbAmAAQAAB60C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0/P//Hv3//wYNAwAAG1RhYmxlLkludmVudFRyYW5zLlRyYW5zVHlwZQkOAwAAAfH8//8e/f//BhADAAAeVGFibGUuSW52ZW50VHJhbnMuRGF0ZVBoeXNpY2FsCREDAAAHr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7vz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7AEAAAnpAQAAAbACAAB6AgAAAbcCAAAMAAAAB7gC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v8//88/f//BhYDAAAcVGFibGUuSW52ZW50VHJhbnMuVHJhbnNSZWZJZAm1AAAAAej8//88/f//BhkDAAAYVGFibGUuSW52ZW50VHJhbnMuSXRlbUlkCeAAAAAB5fz//zz9//8GHAMAAB5UYWJsZS5JbnZlbnRUcmFucy5EYXRlUGh5c2ljYWwJMAEAAAHi/P//PP3//wYfAwAAFVRhYmxlLkludmVudFRyYW5zLlF0eQlYAQAAAd/8//88/f//BiIDAAAkVGFibGUuSW52ZW50VHJhbnMuQ29zdEFtb3VudFBoeXNpY2FsCYABAAAB3Pz//zz9//8GJQMAAB9UYWJsZS5JbnZlbnRUcmFucy5EYXRlRmluYW5jaWFsCaUBAAABuQIAAAwAAAAHug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n8//8e/f//BigDAAAbVGFibGUuSW52ZW50VHJhbnMuVHJhbnNUeXBlCSkDAAAB1vz//x79//8GKwMAAB5UYWJsZS5JbnZlbnRUcmFucy5EYXRlUGh5c2ljYWwJLAMAAAHT/P//Hv3//wYuAwAAH1RhYmxlLkludmVudFRyYW5zLkRhdGVGaW5hbmNpYWwJLwMAAAe8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Q/P//7vz//wnsAQAACekBAAABvQIAAHoCAAAByQIAALUAAAABzfz//9n/////////AAY0AwAABlN0cmluZwY1AwAABkxvdCBJRAnNAQAAAcn8///X////AgAAAAHI/P//Mf7//wEAAAAAAAnQAQAABjoDAAANSW52ZW50VHJhbnNJZAklAAAACv////8J0AEAAAoJOgMAAAoKCgklAAAACT8DAAAJJQAAAAHMAgAAtQAAAAG//P//2f////////8ABkIDAAAERW51bQZDAwAACVJlZmVyZW5jZQnNAQAAAbv8///X////AgAAAAG6/P//Mf7//wEAAAAAAAnQAQAABkgDAAAJVHJhbnNUeXBlCSUAAAAK/////wnQAQAACglIAwAACgoKCSUAAAAJTQMAAAklAAAAAdUCAAC1AAAAAbH8///Z/////////wAGUAMAAAREYXRlBlEDAAAORmluYW5jaWFsIGRhdGUJzQEAAAGt/P//1////wIAAAABrPz//zH+//8BAAAAAAAJ0AEAAAZWAwAADURhdGVGaW5hbmNpYWwJJQAAAAr/////CdABAAAKCVYDAAAKCgoJJQAAAAlbAwAACSUAAAAB2AIAALUAAAABo/z//9n/////////AAZeAwAABEVudW0GXwMAAA5SZWNlaXB0IHN0YXR1cwnNAQAAAZ/8///X////AgAAAAGe/P//Mf7//wEAAAAAAAnQAQAABmQDAAANU3RhdHVzUmVjZWlwdAklAAAACv////8J0AEAAAoJZAMAAAoKCgklAAAACWkDAAAJJQAAAAHbAgAAtQAAAAGV/P//2f////////8ABmwDAAAERW51bQZtAwAADElzc3VlIHN0YXR1cwnNAQAAAZH8///X////AgAAAAGQ/P//Mf7//wEAAAAAAAnQAQAABnIDAAALU3RhdHVzSXNzdWUJJQAAAAr/////CdABAAAKCXIDAAAKCgoJJQAAAAl3AwAACSUAAAAB4QIAALUAAAABh/z//9n/////////AAZ6AwAABFJlYWwGewMAABVGaW5hbmNpYWwgY29zdCBhbW91bnQJzQEAAAGD/P//1////wIAAAABgvz//zH+//8BAAAAAAAJ0AEAAAaAAwAAEENvc3RBbW91bnRQb3N0ZWQJJQAAAAr/////CdABAAAKCYADAAAKCgoJJQAAAAmFAwAACSUAAAAF5A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dABAAAGiAMAAA1EYXRlRmluYW5jaWFsCSUAAAAJJQAAAP////8J0AEAAAoJiAMAAAoKCgklAAAACY0DAAAJJQAAAAHnAgAA5AIAAAnQAQAABpADAAALU3RhdHVzSXNzdWUJJQAAAAklAAAA/////wnQAQAACgmQAwAACgoKCSUAAAAJlQMAAAklAAAAAeoCAADkAgAACdABAAAGmAMAAAZJdGVtSWQJJQAAAAklAAAA/////wnQAQAACgmYAwAACgoKCSUAAAAJnQMAAAklAAAAAe0CAADkAgAACdABAAAGoAMAAA1JbnZlbnRUcmFuc0lkCSUAAAAJJQAAAP////8J0AEAAAoJoAMAAAoKCgklAAAACaUDAAAJJQAAAAHwAgAA5AIAAAnQAQAABqgDAAAKVHJhbnNSZWZJZAklAAAACSUAAAD/////CdABAAAKCagDAAAKCgoJJQAAAAmtAwAACSUAAAAB8wIAAOQCAAAJ0AEAAAawAwAADERhdGVQaHlzaWNhbAklAAAACSUAAAD/////CdABAAAKCbADAAAKCgoJJQAAAAm1AwAACSUAAAAB9gIAAOQCAAAJ0AEAAAa4AwAADVN0YXR1c1JlY2VpcHQJJQAAAAklAAAA/////wnQAQAACgm4AwAACgoKCSUAAAAJvQMAAAklAAAAAfkCAADkAgAACdABAAAJrQAAAAklAAAABsIDAAATUHJvZHVjdGlvbixQcm9kTGluZf////8J0AEAAAbEAwAAC0ludmVudFRyYW5zCa0AAAAKCgoJJQAAAAnHAwAACSUAAAABDgMAAOQCAAAGyQMAABFUYWJsZS5JbnZlbnRUcmFucwmtAAAACSUAAAAJrgAAAP////8JyQMAAAoJrQAAAAoKCgklAAAACdADAAAJJQAAAAERAwAA5AIAAAnJAwAACbAAAAAJJQAAAAbVAwAAFjEuMS4yMDA4IC4uIDA4LjMxLjIwMTT/////CckDAAAKCbAAAAAKCgoJJQAAAAnZAwAACSUAAAABKQMAAOQCAAAG2wMAABFUYWJsZS5JbnZlbnRUcmFucwmtAAAACSUAAAAJrgAAAP////8J2wMAAAoJrQAAAAoKCgklAAAACeIDAAAJJQAAAAEsAwAA5AIAAAnbAwAACbAAAAAJJQAAAAmxAAAA/////wnbAwAACgmwAAAACgoKCSUAAAAJ6wMAAAklAAAAAS8DAADkAgAACdsDAAAJswAAAAklAAAACbQAAAD/////CdsDAAAKCbMAAAAKCgoJJQAAAAn0AwAACSUAAAABPwMAACEAAAAVAAAACYkAAAADAAAACfcDAAABTQMAACEAAAAVAAAACYkAAAADAAAACfkDAAABWwMAACEAAAAVAAAACYkAAAADAAAACfsDAAABaQMAACEAAAAVAAAACYkAAAADAAAACf0DAAABdwMAACEAAAAVAAAACYkAAAADAAAACf8DAAABhQMAACEAAAAVAAAACYkAAAADAAAACQEEAAABjQMAACEAAAACAAAACYkAAAADAAAACQMEAAABlQMAACEAAAACAAAACYkAAAADAAAACQUEAAABnQMAACEAAAACAAAACYkAAAADAAAACQcEAAABpQMAACEAAAACAAAACYkAAAADAAAACQkEAAABrQMAACEAAAACAAAACYkAAAADAAAACQsEAAABtQMAACEAAAACAAAACYkAAAADAAAACQ0EAAABvQMAACEAAAACAAAACYkAAAADAAAACQ8EAAABxwMAACEAAAAIAAAACYkAAAADAAAACREEAAAB0AMAACEAAAAUAAAACZMAAAADAAAACRMEAAAB2QMAACEAAAAXAAAACZMAAAADAAAACRUEAAAB4gMAACEAAAAwAAAACbkCAAADAAAACRcEAAAB6wMAACEAAAAyAAAACbkCAAADAAAACRkEAAAB9AMAACEAAAAxAAAACbkCAAADAAAACRsEAAAH9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///Nf///wl8AgAABh4EAABSU3VtbWFyeSBudW1iZXIvTG90IElEIGZvciB0cmFuc2FjdGlvbnMgYXR0YWNoZWQgdG8gdGhlIHNhbWUgaW52ZW50b3J5IHRyYW5zYWN0aW9uLgHh+///Nf///wl/AgAACTUDAAAB3vv//zX///8JggIAAAk0AwAAB/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v//zX///8JfAIAAAYnBAAAMlNwZWNpZnkgdGhlIG1vZHVsZSB0aGF0IGdlbmVyYXRlZCB0aGUgdHJhbnNhY3Rpb24uAdj7//81////CX8CAAAJQwMAAAHV+///Nf///wmCAgAACUIDAAAH+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Nf///wl8AgAABjAEAAAdRGF0ZSBvZiBmaW5hbmNpYWwgdHJhbnNhY3Rpb24Bz/v//zX///8JfwIAAAlRAwAAAcz7//81////CYICAAAJUAMAAAf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7//81////CXwCAAAGOQQAAClTdGF0dXMgb2YgcXVhbnRpdHkgaW4gcmVsYXRpb24gdG8gcmVjZWlwdAHG+///Nf///wl/AgAACV8DAAABw/v//zX///8JggIAAAleAwAAB/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v//zX///8JfAIAAAZCBAAAKVN0YXR1cyBmb3IgcXVhbnRpdHkgaW4gcmVsYXRpb24gdG8gaXNzdWVzAb37//81////CX8CAAAJbQMAAAG6+///Nf///wmCAgAACWwDAAAHA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Nf///wl8AgAABksEAAA1SW52ZW50b3J5IHZhbHVlIGZvciB0aGUgZmluYW5jaWFsbHkgdXBkYXRlZCBxdWFudGl0eS4BtPv//zX///8JfwIAAAl7AwAAAbH7//81////CYICAAAJegMAAAcD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77//81////CYICAAAGVAQAAAREYXRlAav7//81////CX8CAAAGVwQAAA5GaW5hbmNpYWwgZGF0ZQcF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7//81////CYICAAAGWgQAAARFbnVtAaX7//81////CX8CAAAGXQQAAAxJc3N1ZSBzdGF0dXMHB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///Nf///wmCAgAABmAEAAAGU3RyaW5nAZ/7//81////CX8CAAAGYwQAAAtJdGVtIG51bWJlcgc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81////CYICAAAGZgQAAAZTdHJpbmcBmfv//zX///8JfwIAAAZpBAAABkxvdCBJRAcL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b7//81////CYICAAAGbAQAAAZTdHJpbmcBk/v//zX///8JfwIAAAZvBAAABk51bWJlcgcN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7//81////CYICAAAGcgQAAAREYXRlAY37//81////CX8CAAAGdQQAAA1QaHlzaWNhbCBkYXRlBw8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zX///8JggIAAAZ4BAAABEVudW0Bh/v//zX///8JfwIAAAZ7BAAADlJlY2VpcHQgc3RhdHVzBxE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v//zX///8JggIAAAZ+BAAABEVudW0Bgfv//zX///8JfwIAAAaBBAAACVJlZmVyZW5jZQc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77//81////CZYCAAAGhAQAAARFbnVtAXv7//81////CZMCAAAGhwQAAAlSZWZlcmVuY2UHF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+///Nf///wmWAgAABooEAAAERGF0ZQF1+///Nf///wmTAgAABo0EAAANUGh5c2ljYWwgZGF0ZQFy+///Nf///waPBAAACFJlZmVyc1RvBpAEAAALPURhdGVQZXJpb2QHF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///Nf///waSBAAABFR5cGUGkwQAAARFbnVtAWz7//81////BpUEAAAFTGFiZWwGlgQAAAlSZWZlcmVuY2UHG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+///Nf///wmSBAAACfcBAAABZvv//zX///8JlQQAAAn4AQAAAWP7//81////Bp4EAAAIUmVmZXJzVG8JkAQAAAcb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7//81////CZIEAAAJIQIAAAFd+///Nf///wmVBAAACSICAAABWvv//zX///8GpwQAAAhSZWZlcnNUbwaoBAAADD1FeGNsdWRlRGF0ZQs=</Report>
</Atlas>
</file>

<file path=customXml/itemProps1.xml><?xml version="1.0" encoding="utf-8"?>
<ds:datastoreItem xmlns:ds="http://schemas.openxmlformats.org/officeDocument/2006/customXml" ds:itemID="{74C1C610-67C0-4229-9D07-67AB421C7E9D}">
  <ds:schemaRefs/>
</ds:datastoreItem>
</file>

<file path=customXml/itemProps10.xml><?xml version="1.0" encoding="utf-8"?>
<ds:datastoreItem xmlns:ds="http://schemas.openxmlformats.org/officeDocument/2006/customXml" ds:itemID="{4E769870-3ADE-4F8C-9CC9-4D22B71C5B92}">
  <ds:schemaRefs/>
</ds:datastoreItem>
</file>

<file path=customXml/itemProps11.xml><?xml version="1.0" encoding="utf-8"?>
<ds:datastoreItem xmlns:ds="http://schemas.openxmlformats.org/officeDocument/2006/customXml" ds:itemID="{C3730D41-C181-4A1E-816E-D2C2BA450D8B}">
  <ds:schemaRefs/>
</ds:datastoreItem>
</file>

<file path=customXml/itemProps12.xml><?xml version="1.0" encoding="utf-8"?>
<ds:datastoreItem xmlns:ds="http://schemas.openxmlformats.org/officeDocument/2006/customXml" ds:itemID="{1BE7C091-4CE5-4DA4-8D3A-D843A71EB130}">
  <ds:schemaRefs/>
</ds:datastoreItem>
</file>

<file path=customXml/itemProps13.xml><?xml version="1.0" encoding="utf-8"?>
<ds:datastoreItem xmlns:ds="http://schemas.openxmlformats.org/officeDocument/2006/customXml" ds:itemID="{0D1D8565-C0CD-4D40-B8C0-8B298FCF5236}">
  <ds:schemaRefs/>
</ds:datastoreItem>
</file>

<file path=customXml/itemProps14.xml><?xml version="1.0" encoding="utf-8"?>
<ds:datastoreItem xmlns:ds="http://schemas.openxmlformats.org/officeDocument/2006/customXml" ds:itemID="{69EEC8A1-57C1-47E4-9DB9-1C86F407F6F8}">
  <ds:schemaRefs/>
</ds:datastoreItem>
</file>

<file path=customXml/itemProps15.xml><?xml version="1.0" encoding="utf-8"?>
<ds:datastoreItem xmlns:ds="http://schemas.openxmlformats.org/officeDocument/2006/customXml" ds:itemID="{AE5BDF41-A311-48D3-AC81-0FFBA3A58D7F}">
  <ds:schemaRefs/>
</ds:datastoreItem>
</file>

<file path=customXml/itemProps16.xml><?xml version="1.0" encoding="utf-8"?>
<ds:datastoreItem xmlns:ds="http://schemas.openxmlformats.org/officeDocument/2006/customXml" ds:itemID="{E02FE375-D45F-48FE-AC6E-84DF5E4A0113}">
  <ds:schemaRefs/>
</ds:datastoreItem>
</file>

<file path=customXml/itemProps17.xml><?xml version="1.0" encoding="utf-8"?>
<ds:datastoreItem xmlns:ds="http://schemas.openxmlformats.org/officeDocument/2006/customXml" ds:itemID="{08D50A36-0BA6-4A03-97A4-2B60398B83F2}">
  <ds:schemaRefs/>
</ds:datastoreItem>
</file>

<file path=customXml/itemProps18.xml><?xml version="1.0" encoding="utf-8"?>
<ds:datastoreItem xmlns:ds="http://schemas.openxmlformats.org/officeDocument/2006/customXml" ds:itemID="{63F4491E-FE35-4860-AD03-B9A6F40E6AD1}">
  <ds:schemaRefs/>
</ds:datastoreItem>
</file>

<file path=customXml/itemProps19.xml><?xml version="1.0" encoding="utf-8"?>
<ds:datastoreItem xmlns:ds="http://schemas.openxmlformats.org/officeDocument/2006/customXml" ds:itemID="{6B519738-1A5D-4B3C-8BC5-A81930081428}">
  <ds:schemaRefs/>
</ds:datastoreItem>
</file>

<file path=customXml/itemProps2.xml><?xml version="1.0" encoding="utf-8"?>
<ds:datastoreItem xmlns:ds="http://schemas.openxmlformats.org/officeDocument/2006/customXml" ds:itemID="{2047EBE0-5549-42B0-B354-DE56468C2F26}">
  <ds:schemaRefs/>
</ds:datastoreItem>
</file>

<file path=customXml/itemProps20.xml><?xml version="1.0" encoding="utf-8"?>
<ds:datastoreItem xmlns:ds="http://schemas.openxmlformats.org/officeDocument/2006/customXml" ds:itemID="{A17393B3-6AE2-4CA6-9A5F-D38E979CF390}">
  <ds:schemaRefs/>
</ds:datastoreItem>
</file>

<file path=customXml/itemProps3.xml><?xml version="1.0" encoding="utf-8"?>
<ds:datastoreItem xmlns:ds="http://schemas.openxmlformats.org/officeDocument/2006/customXml" ds:itemID="{E0A7F399-2C14-436F-9C30-1A49C865BFDE}">
  <ds:schemaRefs/>
</ds:datastoreItem>
</file>

<file path=customXml/itemProps4.xml><?xml version="1.0" encoding="utf-8"?>
<ds:datastoreItem xmlns:ds="http://schemas.openxmlformats.org/officeDocument/2006/customXml" ds:itemID="{41EAA68F-23C4-42B1-A8B8-687E9ABDA5C4}">
  <ds:schemaRefs/>
</ds:datastoreItem>
</file>

<file path=customXml/itemProps5.xml><?xml version="1.0" encoding="utf-8"?>
<ds:datastoreItem xmlns:ds="http://schemas.openxmlformats.org/officeDocument/2006/customXml" ds:itemID="{34E6CBFD-84AE-466C-9573-6E0B771B60B4}">
  <ds:schemaRefs/>
</ds:datastoreItem>
</file>

<file path=customXml/itemProps6.xml><?xml version="1.0" encoding="utf-8"?>
<ds:datastoreItem xmlns:ds="http://schemas.openxmlformats.org/officeDocument/2006/customXml" ds:itemID="{017FBF8C-D372-4AF1-9FBF-152D0C50B36F}">
  <ds:schemaRefs/>
</ds:datastoreItem>
</file>

<file path=customXml/itemProps7.xml><?xml version="1.0" encoding="utf-8"?>
<ds:datastoreItem xmlns:ds="http://schemas.openxmlformats.org/officeDocument/2006/customXml" ds:itemID="{EE610BA0-D0A6-40C1-9206-361BBAB4E2DF}">
  <ds:schemaRefs/>
</ds:datastoreItem>
</file>

<file path=customXml/itemProps8.xml><?xml version="1.0" encoding="utf-8"?>
<ds:datastoreItem xmlns:ds="http://schemas.openxmlformats.org/officeDocument/2006/customXml" ds:itemID="{E422EAE2-6C5C-4287-8141-84B4F2457D1E}">
  <ds:schemaRefs/>
</ds:datastoreItem>
</file>

<file path=customXml/itemProps9.xml><?xml version="1.0" encoding="utf-8"?>
<ds:datastoreItem xmlns:ds="http://schemas.openxmlformats.org/officeDocument/2006/customXml" ds:itemID="{E27E07D3-84C1-4229-8185-FC25CF2682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Parameter</vt:lpstr>
      <vt:lpstr>Open purchase order</vt:lpstr>
      <vt:lpstr>Purch_Received not invoiced</vt:lpstr>
      <vt:lpstr>Open sales orders</vt:lpstr>
      <vt:lpstr>Sales_Delived not invoiced</vt:lpstr>
      <vt:lpstr>Prod_picked not ended</vt:lpstr>
      <vt:lpstr>Prod_Finished not ended</vt:lpstr>
      <vt:lpstr>Open production order</vt:lpstr>
      <vt:lpstr>Test 1</vt:lpstr>
      <vt:lpstr>All trans</vt:lpstr>
      <vt:lpstr>Sheet3</vt:lpstr>
      <vt:lpstr>120010 trans</vt:lpstr>
      <vt:lpstr>120010 missing trans</vt:lpstr>
      <vt:lpstr>'Purch_Received not invoiced'!AtlasReport_1</vt:lpstr>
      <vt:lpstr>'120010 trans'!AtlasReport_10</vt:lpstr>
      <vt:lpstr>'Sales_Delived not invoiced'!AtlasReport_2</vt:lpstr>
      <vt:lpstr>'Prod_picked not ended'!AtlasReport_3</vt:lpstr>
      <vt:lpstr>'Open purchase order'!AtlasReport_4</vt:lpstr>
      <vt:lpstr>'Open sales orders'!AtlasReport_5</vt:lpstr>
      <vt:lpstr>'Prod_Finished not ended'!AtlasReport_6</vt:lpstr>
      <vt:lpstr>'Open production order'!AtlasReport_7</vt:lpstr>
      <vt:lpstr>'Test 1'!AtlasReport_8</vt:lpstr>
      <vt:lpstr>'All trans'!AtlasReport_9</vt:lpstr>
      <vt:lpstr>DataAreaId</vt:lpstr>
      <vt:lpstr>DateFormat</vt:lpstr>
      <vt:lpstr>DatePeriod</vt:lpstr>
      <vt:lpstr>ExcludeDate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cp:lastPrinted>2014-12-24T07:49:08Z</cp:lastPrinted>
  <dcterms:created xsi:type="dcterms:W3CDTF">2014-09-01T06:57:27Z</dcterms:created>
  <dcterms:modified xsi:type="dcterms:W3CDTF">2017-06-29T11:23:36Z</dcterms:modified>
</cp:coreProperties>
</file>